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7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9.xml" ContentType="application/vnd.openxmlformats-officedocument.drawing+xml"/>
  <Override PartName="/xl/slicers/slicer1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/>
  <mc:AlternateContent xmlns:mc="http://schemas.openxmlformats.org/markup-compatibility/2006">
    <mc:Choice Requires="x15">
      <x15ac:absPath xmlns:x15ac="http://schemas.microsoft.com/office/spreadsheetml/2010/11/ac" url="https://d.docs.live.net/4c3fa8c3b60ea7cf/Documenten Onedrive/Cursussen/1. Alle werkboek cursussen/Excel/3. Excel Formules en Functies/"/>
    </mc:Choice>
  </mc:AlternateContent>
  <xr:revisionPtr revIDLastSave="10" documentId="13_ncr:1_{A899D47A-55CA-4A99-BF9E-94C32E0BA0AD}" xr6:coauthVersionLast="47" xr6:coauthVersionMax="47" xr10:uidLastSave="{30613ABE-5C70-F443-993A-622CED0154CE}"/>
  <bookViews>
    <workbookView xWindow="0" yWindow="0" windowWidth="28780" windowHeight="17020" tabRatio="844" xr2:uid="{00000000-000D-0000-FFFF-FFFF00000000}"/>
  </bookViews>
  <sheets>
    <sheet name="Inhoudsopgave " sheetId="27" r:id="rId1"/>
    <sheet name="Tip &amp; trucks" sheetId="52" state="hidden" r:id="rId2"/>
    <sheet name="1. Subtotalen" sheetId="4" r:id="rId3"/>
    <sheet name="2. Tabellen" sheetId="28" r:id="rId4"/>
    <sheet name="3. Absoluut en relatief" sheetId="30" r:id="rId5"/>
    <sheet name="4.Interval van aantal 10 tallen" sheetId="29" r:id="rId6"/>
    <sheet name="5. Teksten samenvoegen" sheetId="31" r:id="rId7"/>
    <sheet name="6. Rang hoogste of laagste" sheetId="9" r:id="rId8"/>
    <sheet name="7. RANG.GELIJK  rangschikken" sheetId="10" r:id="rId9"/>
    <sheet name="8. Modus meest voorkomend" sheetId="32" r:id="rId10"/>
    <sheet name="9. Datum toekomst opmaken" sheetId="33" r:id="rId11"/>
    <sheet name="jan" sheetId="37" state="hidden" r:id="rId12"/>
    <sheet name="feb" sheetId="36" state="hidden" r:id="rId13"/>
    <sheet name="mrt" sheetId="35" state="hidden" r:id="rId14"/>
    <sheet name="10. SOM.ALS opdracht" sheetId="34" r:id="rId15"/>
    <sheet name="11. SOMMEN.ALS" sheetId="38" r:id="rId16"/>
    <sheet name="WereldProductie" sheetId="53" r:id="rId17"/>
    <sheet name="12. ALS absoluut genesteld   " sheetId="39" r:id="rId18"/>
    <sheet name="13. AANTAL. en AANTALLEN.ALS " sheetId="40" r:id="rId19"/>
    <sheet name=" 14. Functie ALS, OF en EN " sheetId="41" r:id="rId20"/>
    <sheet name="15. TEKST functies" sheetId="42" r:id="rId21"/>
    <sheet name="16. Tijd berekenen en acties" sheetId="11" r:id="rId22"/>
    <sheet name="17. Uren over 24 uur " sheetId="12" r:id="rId23"/>
    <sheet name="Opdr 18 VERT.ZOEKEN" sheetId="18" r:id="rId24"/>
    <sheet name="19. VERT.ZOEKEN benaderen" sheetId="19" r:id="rId25"/>
    <sheet name="20. VERT.Z via externe database" sheetId="43" r:id="rId26"/>
    <sheet name="Electronics" sheetId="44" state="hidden" r:id="rId27"/>
    <sheet name="21. HORZ.ZOEKEN &amp; Tranponeren" sheetId="21" r:id="rId28"/>
    <sheet name="22. Horiz.Zoeken gecombineerd" sheetId="22" r:id="rId29"/>
    <sheet name="23. INDEX en VERGELIJKEN" sheetId="50" r:id="rId30"/>
    <sheet name="24 VERGELIJKEN nestelen" sheetId="51" r:id="rId31"/>
    <sheet name="26. Draaitabel" sheetId="23" r:id="rId32"/>
    <sheet name="Data " sheetId="24" state="hidden" r:id="rId33"/>
    <sheet name="27. Jaren &amp; dubbel vergelijken " sheetId="47" r:id="rId34"/>
    <sheet name="28.  Omzet vergelijken" sheetId="25" r:id="rId35"/>
    <sheet name="Grafieken vergelijken" sheetId="26" r:id="rId36"/>
    <sheet name="29. Berekend veld in draaitabel" sheetId="45" r:id="rId37"/>
    <sheet name="30. Draaigrafieken" sheetId="48" r:id="rId38"/>
    <sheet name="Data Verkoop" sheetId="49" state="hidden" r:id="rId39"/>
    <sheet name="Data personeel" sheetId="46" state="hidden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123Graph_A" localSheetId="19" hidden="1">#REF!</definedName>
    <definedName name="__123Graph_A" localSheetId="2" hidden="1">#REF!</definedName>
    <definedName name="__123Graph_A" localSheetId="14" hidden="1">#REF!</definedName>
    <definedName name="__123Graph_A" localSheetId="15" hidden="1">#REF!</definedName>
    <definedName name="__123Graph_A" localSheetId="17" hidden="1">#REF!</definedName>
    <definedName name="__123Graph_A" localSheetId="18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4" hidden="1">#REF!</definedName>
    <definedName name="__123Graph_A" localSheetId="3" hidden="1">#REF!</definedName>
    <definedName name="__123Graph_A" localSheetId="25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3" hidden="1">#REF!</definedName>
    <definedName name="__123Graph_A" localSheetId="34" hidden="1">#REF!</definedName>
    <definedName name="__123Graph_A" localSheetId="36" hidden="1">#REF!</definedName>
    <definedName name="__123Graph_A" localSheetId="4" hidden="1">#REF!</definedName>
    <definedName name="__123Graph_A" localSheetId="37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32" hidden="1">#REF!</definedName>
    <definedName name="__123Graph_A" localSheetId="39" hidden="1">#REF!</definedName>
    <definedName name="__123Graph_A" localSheetId="38" hidden="1">#REF!</definedName>
    <definedName name="__123Graph_A" localSheetId="26" hidden="1">'[1] Rek.schema van oud naar BCA'!#REF!</definedName>
    <definedName name="__123Graph_A" localSheetId="12" hidden="1">#REF!</definedName>
    <definedName name="__123Graph_A" localSheetId="35" hidden="1">#REF!</definedName>
    <definedName name="__123Graph_A" localSheetId="0" hidden="1">#REF!</definedName>
    <definedName name="__123Graph_A" localSheetId="11" hidden="1">#REF!</definedName>
    <definedName name="__123Graph_A" localSheetId="13" hidden="1">#REF!</definedName>
    <definedName name="__123Graph_A" localSheetId="23" hidden="1">#REF!</definedName>
    <definedName name="__123Graph_A" localSheetId="16" hidden="1">#REF!</definedName>
    <definedName name="__123Graph_A" hidden="1">#REF!</definedName>
    <definedName name="__123Graph_B" localSheetId="19" hidden="1">#REF!</definedName>
    <definedName name="__123Graph_B" localSheetId="2" hidden="1">#REF!</definedName>
    <definedName name="__123Graph_B" localSheetId="14" hidden="1">#REF!</definedName>
    <definedName name="__123Graph_B" localSheetId="15" hidden="1">#REF!</definedName>
    <definedName name="__123Graph_B" localSheetId="17" hidden="1">#REF!</definedName>
    <definedName name="__123Graph_B" localSheetId="18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4" hidden="1">#REF!</definedName>
    <definedName name="__123Graph_B" localSheetId="3" hidden="1">#REF!</definedName>
    <definedName name="__123Graph_B" localSheetId="25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3" hidden="1">#REF!</definedName>
    <definedName name="__123Graph_B" localSheetId="34" hidden="1">#REF!</definedName>
    <definedName name="__123Graph_B" localSheetId="36" hidden="1">#REF!</definedName>
    <definedName name="__123Graph_B" localSheetId="4" hidden="1">#REF!</definedName>
    <definedName name="__123Graph_B" localSheetId="37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32" hidden="1">#REF!</definedName>
    <definedName name="__123Graph_B" localSheetId="39" hidden="1">#REF!</definedName>
    <definedName name="__123Graph_B" localSheetId="38" hidden="1">#REF!</definedName>
    <definedName name="__123Graph_B" localSheetId="26" hidden="1">'[1] Rek.schema van oud naar BCA'!#REF!</definedName>
    <definedName name="__123Graph_B" localSheetId="12" hidden="1">#REF!</definedName>
    <definedName name="__123Graph_B" localSheetId="35" hidden="1">#REF!</definedName>
    <definedName name="__123Graph_B" localSheetId="0" hidden="1">#REF!</definedName>
    <definedName name="__123Graph_B" localSheetId="11" hidden="1">#REF!</definedName>
    <definedName name="__123Graph_B" localSheetId="13" hidden="1">#REF!</definedName>
    <definedName name="__123Graph_B" localSheetId="23" hidden="1">#REF!</definedName>
    <definedName name="__123Graph_B" localSheetId="16" hidden="1">#REF!</definedName>
    <definedName name="__123Graph_B" hidden="1">#REF!</definedName>
    <definedName name="__123Graph_X" localSheetId="19" hidden="1">#REF!</definedName>
    <definedName name="__123Graph_X" localSheetId="2" hidden="1">#REF!</definedName>
    <definedName name="__123Graph_X" localSheetId="14" hidden="1">#REF!</definedName>
    <definedName name="__123Graph_X" localSheetId="15" hidden="1">#REF!</definedName>
    <definedName name="__123Graph_X" localSheetId="17" hidden="1">#REF!</definedName>
    <definedName name="__123Graph_X" localSheetId="18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4" hidden="1">#REF!</definedName>
    <definedName name="__123Graph_X" localSheetId="3" hidden="1">#REF!</definedName>
    <definedName name="__123Graph_X" localSheetId="25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3" hidden="1">#REF!</definedName>
    <definedName name="__123Graph_X" localSheetId="34" hidden="1">#REF!</definedName>
    <definedName name="__123Graph_X" localSheetId="36" hidden="1">#REF!</definedName>
    <definedName name="__123Graph_X" localSheetId="4" hidden="1">#REF!</definedName>
    <definedName name="__123Graph_X" localSheetId="37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32" hidden="1">#REF!</definedName>
    <definedName name="__123Graph_X" localSheetId="39" hidden="1">#REF!</definedName>
    <definedName name="__123Graph_X" localSheetId="38" hidden="1">#REF!</definedName>
    <definedName name="__123Graph_X" localSheetId="26" hidden="1">'[1] Rek.schema van oud naar BCA'!#REF!</definedName>
    <definedName name="__123Graph_X" localSheetId="12" hidden="1">#REF!</definedName>
    <definedName name="__123Graph_X" localSheetId="35" hidden="1">#REF!</definedName>
    <definedName name="__123Graph_X" localSheetId="0" hidden="1">#REF!</definedName>
    <definedName name="__123Graph_X" localSheetId="11" hidden="1">#REF!</definedName>
    <definedName name="__123Graph_X" localSheetId="13" hidden="1">#REF!</definedName>
    <definedName name="__123Graph_X" localSheetId="23" hidden="1">#REF!</definedName>
    <definedName name="__123Graph_X" localSheetId="16" hidden="1">#REF!</definedName>
    <definedName name="__123Graph_X" hidden="1">#REF!</definedName>
    <definedName name="_xlnm._FilterDatabase" localSheetId="2" hidden="1">'1. Subtotalen'!$A$17:$B$28</definedName>
    <definedName name="_xlnm._FilterDatabase" localSheetId="25" hidden="1">'20. VERT.Z via externe database'!#REF!</definedName>
    <definedName name="_xlnm._FilterDatabase" localSheetId="33" hidden="1">'27. Jaren &amp; dubbel vergelijken '!$A$13:$E$112</definedName>
    <definedName name="_xlnm._FilterDatabase" localSheetId="34" hidden="1">'28.  Omzet vergelijken'!$A$13:$E$112</definedName>
    <definedName name="_xlnm._FilterDatabase" localSheetId="32" hidden="1">'Data '!$A$1:$G$1001</definedName>
    <definedName name="_xlnm._FilterDatabase" localSheetId="26" hidden="1">Electronics!$A$1:$G$6001</definedName>
    <definedName name="adres" localSheetId="33">#REF!</definedName>
    <definedName name="adres" localSheetId="37">#REF!</definedName>
    <definedName name="adres" localSheetId="38">#REF!</definedName>
    <definedName name="adres">[2]Blad1!$A$14:$A$24</definedName>
    <definedName name="adressen" localSheetId="30">[2]Blad1!$B$14:$B$600</definedName>
    <definedName name="adressen" localSheetId="33">#REF!</definedName>
    <definedName name="adressen" localSheetId="37">#REF!</definedName>
    <definedName name="adressen" localSheetId="38">#REF!</definedName>
    <definedName name="adressen" localSheetId="1">[2]Blad1!$B$14:$B$600</definedName>
    <definedName name="adressen">[2]Blad1!$A$14:$A$24</definedName>
    <definedName name="_xlnm.Print_Area" localSheetId="19">' 14. Functie ALS, OF en EN '!$A$1:$H$30</definedName>
    <definedName name="_xlnm.Print_Area" localSheetId="15">'11. SOMMEN.ALS'!$A$1:$F$38</definedName>
    <definedName name="_xlnm.Print_Area" localSheetId="17">'12. ALS absoluut genesteld   '!$A$1:$K$47</definedName>
    <definedName name="_xlnm.Print_Area" localSheetId="18">'13. AANTAL. en AANTALLEN.ALS '!$A$1:$M$48</definedName>
    <definedName name="_xlnm.Print_Area" localSheetId="20">'15. TEKST functies'!$A$1:$G$61</definedName>
    <definedName name="_xlnm.Print_Area" localSheetId="3">'2. Tabellen'!$A$1:$J$47</definedName>
    <definedName name="_xlnm.Print_Area" localSheetId="27">'21. HORZ.ZOEKEN &amp; Tranponeren'!$A$1:$L$58</definedName>
    <definedName name="_xlnm.Print_Area" localSheetId="28">'22. Horiz.Zoeken gecombineerd'!$A$1:$N$34</definedName>
    <definedName name="_xlnm.Print_Area" localSheetId="29">'23. INDEX en VERGELIJKEN'!$A$1:$J$33</definedName>
    <definedName name="_xlnm.Print_Area" localSheetId="30">'24 VERGELIJKEN nestelen'!$A$1:$O$34</definedName>
    <definedName name="_xlnm.Print_Area" localSheetId="31">'26. Draaitabel'!$A$1:$I$51</definedName>
    <definedName name="_xlnm.Print_Area" localSheetId="33">'27. Jaren &amp; dubbel vergelijken '!$A$1:$N$60</definedName>
    <definedName name="_xlnm.Print_Area" localSheetId="34">'28.  Omzet vergelijken'!$A$1:$R$48</definedName>
    <definedName name="_xlnm.Print_Area" localSheetId="36">'29. Berekend veld in draaitabel'!$A$1:$H$34</definedName>
    <definedName name="_xlnm.Print_Area" localSheetId="37">'30. Draaigrafieken'!$A$1:$M$48</definedName>
    <definedName name="_xlnm.Print_Area" localSheetId="6">'5. Teksten samenvoegen'!$A$1:$J$36</definedName>
    <definedName name="_xlnm.Print_Area" localSheetId="32">'Data '!$I$978</definedName>
    <definedName name="_xlnm.Print_Area" localSheetId="26">Electronics!$A$1:$D$34</definedName>
    <definedName name="_xlnm.Print_Area" localSheetId="0">'Inhoudsopgave '!$A$1:$C$32</definedName>
    <definedName name="_xlnm.Print_Area" localSheetId="1">'Tip &amp; trucks'!$A$1:$D$40</definedName>
    <definedName name="Artikel" localSheetId="17">#REF!</definedName>
    <definedName name="Artikel" localSheetId="18">#REF!</definedName>
    <definedName name="Artikel" localSheetId="30">#REF!</definedName>
    <definedName name="Artikel" localSheetId="33">#REF!</definedName>
    <definedName name="Artikel" localSheetId="36">#REF!</definedName>
    <definedName name="Artikel" localSheetId="37">#REF!</definedName>
    <definedName name="Artikel" localSheetId="39">#REF!</definedName>
    <definedName name="Artikel" localSheetId="38">#REF!</definedName>
    <definedName name="Artikel" localSheetId="26">#REF!</definedName>
    <definedName name="Artikel" localSheetId="1">#REF!</definedName>
    <definedName name="Artikel">[3]!artikellijst5[#All]</definedName>
    <definedName name="Berekenen" localSheetId="19" hidden="1">#REF!</definedName>
    <definedName name="Berekenen" localSheetId="2" hidden="1">#REF!</definedName>
    <definedName name="Berekenen" localSheetId="14" hidden="1">#REF!</definedName>
    <definedName name="Berekenen" localSheetId="15" hidden="1">#REF!</definedName>
    <definedName name="Berekenen" localSheetId="17" hidden="1">#REF!</definedName>
    <definedName name="Berekenen" localSheetId="18" hidden="1">#REF!</definedName>
    <definedName name="Berekenen" localSheetId="20" hidden="1">#REF!</definedName>
    <definedName name="Berekenen" localSheetId="21" hidden="1">#REF!</definedName>
    <definedName name="Berekenen" localSheetId="22" hidden="1">#REF!</definedName>
    <definedName name="Berekenen" localSheetId="24" hidden="1">#REF!</definedName>
    <definedName name="Berekenen" localSheetId="3" hidden="1">#REF!</definedName>
    <definedName name="Berekenen" localSheetId="25" hidden="1">#REF!</definedName>
    <definedName name="Berekenen" localSheetId="27" hidden="1">#REF!</definedName>
    <definedName name="Berekenen" localSheetId="28" hidden="1">#REF!</definedName>
    <definedName name="Berekenen" localSheetId="29" hidden="1">#REF!</definedName>
    <definedName name="Berekenen" localSheetId="30" hidden="1">#REF!</definedName>
    <definedName name="Berekenen" localSheetId="31" hidden="1">#REF!</definedName>
    <definedName name="Berekenen" localSheetId="33" hidden="1">#REF!</definedName>
    <definedName name="Berekenen" localSheetId="34" hidden="1">#REF!</definedName>
    <definedName name="Berekenen" localSheetId="36" hidden="1">#REF!</definedName>
    <definedName name="Berekenen" localSheetId="4" hidden="1">#REF!</definedName>
    <definedName name="Berekenen" localSheetId="37" hidden="1">#REF!</definedName>
    <definedName name="Berekenen" localSheetId="5" hidden="1">#REF!</definedName>
    <definedName name="Berekenen" localSheetId="6" hidden="1">#REF!</definedName>
    <definedName name="Berekenen" localSheetId="7" hidden="1">#REF!</definedName>
    <definedName name="Berekenen" localSheetId="8" hidden="1">#REF!</definedName>
    <definedName name="Berekenen" localSheetId="9" hidden="1">#REF!</definedName>
    <definedName name="Berekenen" localSheetId="10" hidden="1">#REF!</definedName>
    <definedName name="Berekenen" localSheetId="32" hidden="1">#REF!</definedName>
    <definedName name="Berekenen" localSheetId="39" hidden="1">#REF!</definedName>
    <definedName name="Berekenen" localSheetId="38" hidden="1">#REF!</definedName>
    <definedName name="Berekenen" localSheetId="26" hidden="1">#REF!</definedName>
    <definedName name="Berekenen" localSheetId="12" hidden="1">#REF!</definedName>
    <definedName name="Berekenen" localSheetId="35" hidden="1">#REF!</definedName>
    <definedName name="Berekenen" localSheetId="0" hidden="1">#REF!</definedName>
    <definedName name="Berekenen" localSheetId="11" hidden="1">#REF!</definedName>
    <definedName name="Berekenen" localSheetId="13" hidden="1">#REF!</definedName>
    <definedName name="Berekenen" localSheetId="23" hidden="1">#REF!</definedName>
    <definedName name="Berekenen" localSheetId="16" hidden="1">#REF!</definedName>
    <definedName name="Berekenen" hidden="1">#REF!</definedName>
    <definedName name="boter" localSheetId="17">#REF!</definedName>
    <definedName name="boter" localSheetId="18">#REF!</definedName>
    <definedName name="boter" localSheetId="20">#REF!</definedName>
    <definedName name="boter" localSheetId="29">#REF!</definedName>
    <definedName name="boter" localSheetId="30">#REF!</definedName>
    <definedName name="boter" localSheetId="33">#REF!</definedName>
    <definedName name="boter" localSheetId="36">#REF!</definedName>
    <definedName name="boter" localSheetId="37">#REF!</definedName>
    <definedName name="boter" localSheetId="39">#REF!</definedName>
    <definedName name="boter" localSheetId="38">#REF!</definedName>
    <definedName name="boter" localSheetId="26">#REF!</definedName>
    <definedName name="boter">#REF!</definedName>
    <definedName name="campinginkomsten" localSheetId="20">'[4]Blok 6 Statistiche functie'!$C$34:$I$39</definedName>
    <definedName name="campinginkomsten">'[5]Blok 6 Statistiche functie'!$C$34:$I$39</definedName>
    <definedName name="codenr_vervangen">'[6]Codes oud en nieuw'!$A$2:$C$52</definedName>
    <definedName name="Exlusief" localSheetId="17">'[7]Blok 5 Autosom'!#REF!</definedName>
    <definedName name="Exlusief" localSheetId="18">'[7]Blok 5 Autosom'!#REF!</definedName>
    <definedName name="Exlusief" localSheetId="29">'[8]Blok 5 Autosom'!#REF!</definedName>
    <definedName name="Exlusief" localSheetId="30">'[7]Blok 5 Autosom'!#REF!</definedName>
    <definedName name="Exlusief" localSheetId="33">'[7]Blok 5 Autosom'!#REF!</definedName>
    <definedName name="Exlusief" localSheetId="36">'[7]Blok 5 Autosom'!#REF!</definedName>
    <definedName name="Exlusief" localSheetId="37">'[7]Blok 5 Autosom'!#REF!</definedName>
    <definedName name="Exlusief" localSheetId="39">'[7]Blok 5 Autosom'!#REF!</definedName>
    <definedName name="Exlusief" localSheetId="38">'[7]Blok 5 Autosom'!#REF!</definedName>
    <definedName name="Exlusief" localSheetId="26">'[7]Blok 5 Autosom'!#REF!</definedName>
    <definedName name="Exlusief" localSheetId="1">'[7]Blok 5 Autosom'!#REF!</definedName>
    <definedName name="Exlusief">'[8]Blok 5 Autosom'!#REF!</definedName>
    <definedName name="Fruit" localSheetId="20">'[9]Gegevens lijst'!$C$2:$C$6</definedName>
    <definedName name="Fruit">'[10]Gegevens lijst'!$C$2:$C$6</definedName>
    <definedName name="geg_vern" localSheetId="19" hidden="1">#REF!</definedName>
    <definedName name="geg_vern" localSheetId="2" hidden="1">#REF!</definedName>
    <definedName name="geg_vern" localSheetId="14" hidden="1">#REF!</definedName>
    <definedName name="geg_vern" localSheetId="15" hidden="1">#REF!</definedName>
    <definedName name="geg_vern" localSheetId="17" hidden="1">#REF!</definedName>
    <definedName name="geg_vern" localSheetId="18" hidden="1">#REF!</definedName>
    <definedName name="geg_vern" localSheetId="20" hidden="1">#REF!</definedName>
    <definedName name="geg_vern" localSheetId="21" hidden="1">#REF!</definedName>
    <definedName name="geg_vern" localSheetId="22" hidden="1">#REF!</definedName>
    <definedName name="geg_vern" localSheetId="24" hidden="1">#REF!</definedName>
    <definedName name="geg_vern" localSheetId="3" hidden="1">#REF!</definedName>
    <definedName name="geg_vern" localSheetId="25" hidden="1">#REF!</definedName>
    <definedName name="geg_vern" localSheetId="27" hidden="1">#REF!</definedName>
    <definedName name="geg_vern" localSheetId="28" hidden="1">#REF!</definedName>
    <definedName name="geg_vern" localSheetId="29" hidden="1">#REF!</definedName>
    <definedName name="geg_vern" localSheetId="30" hidden="1">#REF!</definedName>
    <definedName name="geg_vern" localSheetId="31" hidden="1">#REF!</definedName>
    <definedName name="geg_vern" localSheetId="33" hidden="1">#REF!</definedName>
    <definedName name="geg_vern" localSheetId="34" hidden="1">#REF!</definedName>
    <definedName name="geg_vern" localSheetId="36" hidden="1">#REF!</definedName>
    <definedName name="geg_vern" localSheetId="4" hidden="1">#REF!</definedName>
    <definedName name="geg_vern" localSheetId="37" hidden="1">#REF!</definedName>
    <definedName name="geg_vern" localSheetId="5" hidden="1">#REF!</definedName>
    <definedName name="geg_vern" localSheetId="6" hidden="1">#REF!</definedName>
    <definedName name="geg_vern" localSheetId="7" hidden="1">#REF!</definedName>
    <definedName name="geg_vern" localSheetId="8" hidden="1">#REF!</definedName>
    <definedName name="geg_vern" localSheetId="9" hidden="1">#REF!</definedName>
    <definedName name="geg_vern" localSheetId="10" hidden="1">#REF!</definedName>
    <definedName name="geg_vern" localSheetId="32" hidden="1">#REF!</definedName>
    <definedName name="geg_vern" localSheetId="39" hidden="1">#REF!</definedName>
    <definedName name="geg_vern" localSheetId="38" hidden="1">#REF!</definedName>
    <definedName name="geg_vern" localSheetId="26" hidden="1">#REF!</definedName>
    <definedName name="geg_vern" localSheetId="12" hidden="1">#REF!</definedName>
    <definedName name="geg_vern" localSheetId="35" hidden="1">#REF!</definedName>
    <definedName name="geg_vern" localSheetId="0" hidden="1">#REF!</definedName>
    <definedName name="geg_vern" localSheetId="11" hidden="1">#REF!</definedName>
    <definedName name="geg_vern" localSheetId="13" hidden="1">#REF!</definedName>
    <definedName name="geg_vern" localSheetId="23" hidden="1">#REF!</definedName>
    <definedName name="geg_vern" localSheetId="16" hidden="1">#REF!</definedName>
    <definedName name="geg_vern" hidden="1">#REF!</definedName>
    <definedName name="Gegevens_vernieuwen" localSheetId="19" hidden="1">#REF!</definedName>
    <definedName name="Gegevens_vernieuwen" localSheetId="2" hidden="1">#REF!</definedName>
    <definedName name="Gegevens_vernieuwen" localSheetId="14" hidden="1">#REF!</definedName>
    <definedName name="Gegevens_vernieuwen" localSheetId="15" hidden="1">#REF!</definedName>
    <definedName name="Gegevens_vernieuwen" localSheetId="17" hidden="1">#REF!</definedName>
    <definedName name="Gegevens_vernieuwen" localSheetId="18" hidden="1">#REF!</definedName>
    <definedName name="Gegevens_vernieuwen" localSheetId="20" hidden="1">#REF!</definedName>
    <definedName name="Gegevens_vernieuwen" localSheetId="21" hidden="1">#REF!</definedName>
    <definedName name="Gegevens_vernieuwen" localSheetId="22" hidden="1">#REF!</definedName>
    <definedName name="Gegevens_vernieuwen" localSheetId="24" hidden="1">#REF!</definedName>
    <definedName name="Gegevens_vernieuwen" localSheetId="3" hidden="1">#REF!</definedName>
    <definedName name="Gegevens_vernieuwen" localSheetId="25" hidden="1">#REF!</definedName>
    <definedName name="Gegevens_vernieuwen" localSheetId="27" hidden="1">#REF!</definedName>
    <definedName name="Gegevens_vernieuwen" localSheetId="28" hidden="1">#REF!</definedName>
    <definedName name="Gegevens_vernieuwen" localSheetId="29" hidden="1">#REF!</definedName>
    <definedName name="Gegevens_vernieuwen" localSheetId="30" hidden="1">#REF!</definedName>
    <definedName name="Gegevens_vernieuwen" localSheetId="31" hidden="1">#REF!</definedName>
    <definedName name="Gegevens_vernieuwen" localSheetId="33" hidden="1">#REF!</definedName>
    <definedName name="Gegevens_vernieuwen" localSheetId="34" hidden="1">#REF!</definedName>
    <definedName name="Gegevens_vernieuwen" localSheetId="36" hidden="1">#REF!</definedName>
    <definedName name="Gegevens_vernieuwen" localSheetId="4" hidden="1">#REF!</definedName>
    <definedName name="Gegevens_vernieuwen" localSheetId="37" hidden="1">#REF!</definedName>
    <definedName name="Gegevens_vernieuwen" localSheetId="5" hidden="1">#REF!</definedName>
    <definedName name="Gegevens_vernieuwen" localSheetId="6" hidden="1">#REF!</definedName>
    <definedName name="Gegevens_vernieuwen" localSheetId="7" hidden="1">#REF!</definedName>
    <definedName name="Gegevens_vernieuwen" localSheetId="8" hidden="1">#REF!</definedName>
    <definedName name="Gegevens_vernieuwen" localSheetId="9" hidden="1">#REF!</definedName>
    <definedName name="Gegevens_vernieuwen" localSheetId="10" hidden="1">#REF!</definedName>
    <definedName name="Gegevens_vernieuwen" localSheetId="32" hidden="1">#REF!</definedName>
    <definedName name="Gegevens_vernieuwen" localSheetId="39" hidden="1">#REF!</definedName>
    <definedName name="Gegevens_vernieuwen" localSheetId="38" hidden="1">#REF!</definedName>
    <definedName name="Gegevens_vernieuwen" localSheetId="26" hidden="1">#REF!</definedName>
    <definedName name="Gegevens_vernieuwen" localSheetId="12" hidden="1">#REF!</definedName>
    <definedName name="Gegevens_vernieuwen" localSheetId="35" hidden="1">#REF!</definedName>
    <definedName name="Gegevens_vernieuwen" localSheetId="0" hidden="1">#REF!</definedName>
    <definedName name="Gegevens_vernieuwen" localSheetId="11" hidden="1">#REF!</definedName>
    <definedName name="Gegevens_vernieuwen" localSheetId="13" hidden="1">#REF!</definedName>
    <definedName name="Gegevens_vernieuwen" localSheetId="23" hidden="1">#REF!</definedName>
    <definedName name="Gegevens_vernieuwen" localSheetId="16" hidden="1">#REF!</definedName>
    <definedName name="Gegevens_vernieuwen" hidden="1">#REF!</definedName>
    <definedName name="gereedschappen" localSheetId="20">'[11]Validatie externe lijst'!$E$3:$E$9</definedName>
    <definedName name="gereedschappen" localSheetId="1">'[12]Validatie externe lijst'!$E$3:$E$9</definedName>
    <definedName name="gereedschappen" localSheetId="16">'[15]Validatie externe lijst'!$E$3:$E$9</definedName>
    <definedName name="gereedschappen">'[12]Validatie externe lijst'!$E$3:$E$9</definedName>
    <definedName name="Getallen" localSheetId="20">'[9]Gegevens lijst'!$A$2:$A$6</definedName>
    <definedName name="Getallen" localSheetId="16">'[16]Gegevens lijst'!$A$2:$A$6</definedName>
    <definedName name="Getallen">'[10]Gegevens lijst'!$A$2:$A$6</definedName>
    <definedName name="HTML_CodePage" hidden="1">1252</definedName>
    <definedName name="HTML_Control" localSheetId="19" hidden="1">{"'Cijfers'!$A$1:$L$22"}</definedName>
    <definedName name="HTML_Control" localSheetId="2" hidden="1">{"'Cijfers'!$A$1:$L$22"}</definedName>
    <definedName name="HTML_Control" localSheetId="14" hidden="1">{"'Cijfers'!$A$1:$L$22"}</definedName>
    <definedName name="HTML_Control" localSheetId="15" hidden="1">{"'Cijfers'!$A$1:$L$22"}</definedName>
    <definedName name="HTML_Control" localSheetId="17" hidden="1">{"'Cijfers'!$A$1:$L$22"}</definedName>
    <definedName name="HTML_Control" localSheetId="18" hidden="1">{"'Cijfers'!$A$1:$L$22"}</definedName>
    <definedName name="HTML_Control" localSheetId="20" hidden="1">{"'Cijfers'!$A$1:$L$22"}</definedName>
    <definedName name="HTML_Control" localSheetId="21" hidden="1">{"'Cijfers'!$A$1:$L$22"}</definedName>
    <definedName name="HTML_Control" localSheetId="22" hidden="1">{"'Cijfers'!$A$1:$L$22"}</definedName>
    <definedName name="HTML_Control" localSheetId="24" hidden="1">{"'Cijfers'!$A$1:$L$22"}</definedName>
    <definedName name="HTML_Control" localSheetId="3" hidden="1">{"'Cijfers'!$A$1:$L$22"}</definedName>
    <definedName name="HTML_Control" localSheetId="25" hidden="1">{"'Cijfers'!$A$1:$L$22"}</definedName>
    <definedName name="HTML_Control" localSheetId="27" hidden="1">{"'Cijfers'!$A$1:$L$22"}</definedName>
    <definedName name="HTML_Control" localSheetId="28" hidden="1">{"'Cijfers'!$A$1:$L$22"}</definedName>
    <definedName name="HTML_Control" localSheetId="29" hidden="1">{"'Cijfers'!$A$1:$L$22"}</definedName>
    <definedName name="HTML_Control" localSheetId="30" hidden="1">{"'Cijfers'!$A$1:$L$22"}</definedName>
    <definedName name="HTML_Control" localSheetId="31" hidden="1">{"'Cijfers'!$A$1:$L$22"}</definedName>
    <definedName name="HTML_Control" localSheetId="33" hidden="1">{"'Cijfers'!$A$1:$L$22"}</definedName>
    <definedName name="HTML_Control" localSheetId="34" hidden="1">{"'Cijfers'!$A$1:$L$22"}</definedName>
    <definedName name="HTML_Control" localSheetId="36" hidden="1">{"'Cijfers'!$A$1:$L$22"}</definedName>
    <definedName name="HTML_Control" localSheetId="4" hidden="1">{"'Cijfers'!$A$1:$L$22"}</definedName>
    <definedName name="HTML_Control" localSheetId="37" hidden="1">{"'Cijfers'!$A$1:$L$22"}</definedName>
    <definedName name="HTML_Control" localSheetId="5" hidden="1">{"'Cijfers'!$A$1:$L$22"}</definedName>
    <definedName name="HTML_Control" localSheetId="6" hidden="1">{"'Cijfers'!$A$1:$L$22"}</definedName>
    <definedName name="HTML_Control" localSheetId="7" hidden="1">{"'Cijfers'!$A$1:$L$22"}</definedName>
    <definedName name="HTML_Control" localSheetId="8" hidden="1">{"'Cijfers'!$A$1:$L$22"}</definedName>
    <definedName name="HTML_Control" localSheetId="9" hidden="1">{"'Cijfers'!$A$1:$L$22"}</definedName>
    <definedName name="HTML_Control" localSheetId="10" hidden="1">{"'Cijfers'!$A$1:$L$22"}</definedName>
    <definedName name="HTML_Control" localSheetId="32" hidden="1">{"'Cijfers'!$A$1:$L$22"}</definedName>
    <definedName name="HTML_Control" localSheetId="39" hidden="1">{"'Cijfers'!$A$1:$L$22"}</definedName>
    <definedName name="HTML_Control" localSheetId="38" hidden="1">{"'Cijfers'!$A$1:$L$22"}</definedName>
    <definedName name="HTML_Control" localSheetId="26" hidden="1">{"'Cijfers'!$A$1:$L$22"}</definedName>
    <definedName name="HTML_Control" localSheetId="12" hidden="1">{"'Cijfers'!$A$1:$L$22"}</definedName>
    <definedName name="HTML_Control" localSheetId="35" hidden="1">{"'Cijfers'!$A$1:$L$22"}</definedName>
    <definedName name="HTML_Control" localSheetId="0" hidden="1">{"'Cijfers'!$A$1:$L$22"}</definedName>
    <definedName name="HTML_Control" localSheetId="11" hidden="1">{"'Cijfers'!$A$1:$L$22"}</definedName>
    <definedName name="HTML_Control" localSheetId="13" hidden="1">{"'Cijfers'!$A$1:$L$22"}</definedName>
    <definedName name="HTML_Control" localSheetId="23" hidden="1">{"'Cijfers'!$A$1:$L$22"}</definedName>
    <definedName name="HTML_Control" localSheetId="1" hidden="1">{"'Cijfers'!$A$1:$L$22"}</definedName>
    <definedName name="HTML_Control" localSheetId="16" hidden="1">{"'Cijfers'!$A$1:$L$22"}</definedName>
    <definedName name="HTML_Control" hidden="1">{"'Cijfers'!$A$1:$L$22"}</definedName>
    <definedName name="HTML_Description" hidden="1">"Cijfers van de bla bla school"</definedName>
    <definedName name="HTML_Email" hidden="1">""</definedName>
    <definedName name="HTML_Header" hidden="1">"Cijfers"</definedName>
    <definedName name="HTML_LastUpdate" hidden="1">"13-7-1998"</definedName>
    <definedName name="HTML_LineAfter" hidden="1">TRUE</definedName>
    <definedName name="HTML_LineBefore" hidden="1">TRUE</definedName>
    <definedName name="HTML_Name" hidden="1">"Davilex"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"C:\HTML.htm"</definedName>
    <definedName name="HTML_PathTemplate" hidden="1">"C:\html.htm"</definedName>
    <definedName name="HTML_Title" hidden="1">"Cijfers"</definedName>
    <definedName name="Inclusief" localSheetId="17">'[7]Blok 5 Autosom'!#REF!</definedName>
    <definedName name="Inclusief" localSheetId="18">'[7]Blok 5 Autosom'!#REF!</definedName>
    <definedName name="Inclusief" localSheetId="29">'[8]Blok 5 Autosom'!#REF!</definedName>
    <definedName name="Inclusief" localSheetId="30">'[7]Blok 5 Autosom'!#REF!</definedName>
    <definedName name="Inclusief" localSheetId="33">'[7]Blok 5 Autosom'!#REF!</definedName>
    <definedName name="Inclusief" localSheetId="36">'[7]Blok 5 Autosom'!#REF!</definedName>
    <definedName name="Inclusief" localSheetId="37">'[7]Blok 5 Autosom'!#REF!</definedName>
    <definedName name="Inclusief" localSheetId="39">'[7]Blok 5 Autosom'!#REF!</definedName>
    <definedName name="Inclusief" localSheetId="38">'[7]Blok 5 Autosom'!#REF!</definedName>
    <definedName name="Inclusief" localSheetId="26">'[7]Blok 5 Autosom'!#REF!</definedName>
    <definedName name="Inclusief" localSheetId="1">'[7]Blok 5 Autosom'!#REF!</definedName>
    <definedName name="Inclusief">'[8]Blok 5 Autosom'!#REF!</definedName>
    <definedName name="inkomsten" localSheetId="17">'[7]Blok 5 Autosom'!#REF!</definedName>
    <definedName name="inkomsten" localSheetId="18">'[7]Blok 5 Autosom'!#REF!</definedName>
    <definedName name="inkomsten" localSheetId="29">'[8]Blok 5 Autosom'!#REF!</definedName>
    <definedName name="inkomsten" localSheetId="30">'[7]Blok 5 Autosom'!#REF!</definedName>
    <definedName name="inkomsten" localSheetId="33">'[7]Blok 5 Autosom'!#REF!</definedName>
    <definedName name="inkomsten" localSheetId="36">'[7]Blok 5 Autosom'!#REF!</definedName>
    <definedName name="inkomsten" localSheetId="37">'[7]Blok 5 Autosom'!#REF!</definedName>
    <definedName name="inkomsten" localSheetId="39">'[7]Blok 5 Autosom'!#REF!</definedName>
    <definedName name="inkomsten" localSheetId="38">'[7]Blok 5 Autosom'!#REF!</definedName>
    <definedName name="inkomsten" localSheetId="26">'[7]Blok 5 Autosom'!#REF!</definedName>
    <definedName name="inkomsten" localSheetId="1">'[7]Blok 5 Autosom'!#REF!</definedName>
    <definedName name="inkomsten">'[8]Blok 5 Autosom'!#REF!</definedName>
    <definedName name="kosten" localSheetId="17">'[7]Blok 5 Autosom'!#REF!</definedName>
    <definedName name="kosten" localSheetId="18">'[7]Blok 5 Autosom'!#REF!</definedName>
    <definedName name="kosten" localSheetId="29">'[8]Blok 5 Autosom'!#REF!</definedName>
    <definedName name="kosten" localSheetId="30">'[7]Blok 5 Autosom'!#REF!</definedName>
    <definedName name="kosten" localSheetId="33">'[7]Blok 5 Autosom'!#REF!</definedName>
    <definedName name="kosten" localSheetId="36">'[7]Blok 5 Autosom'!#REF!</definedName>
    <definedName name="kosten" localSheetId="37">'[7]Blok 5 Autosom'!#REF!</definedName>
    <definedName name="kosten" localSheetId="39">'[7]Blok 5 Autosom'!#REF!</definedName>
    <definedName name="kosten" localSheetId="38">'[7]Blok 5 Autosom'!#REF!</definedName>
    <definedName name="kosten" localSheetId="26">'[7]Blok 5 Autosom'!#REF!</definedName>
    <definedName name="kosten" localSheetId="1">'[7]Blok 5 Autosom'!#REF!</definedName>
    <definedName name="kosten">'[8]Blok 5 Autosom'!#REF!</definedName>
    <definedName name="levensmiddelen" localSheetId="17">#REF!</definedName>
    <definedName name="levensmiddelen" localSheetId="18">#REF!</definedName>
    <definedName name="levensmiddelen" localSheetId="20">'[11]Opdr. 6 Validatie lijst'!$J$5:$J$12</definedName>
    <definedName name="levensmiddelen" localSheetId="30">#REF!</definedName>
    <definedName name="levensmiddelen" localSheetId="33">#REF!</definedName>
    <definedName name="levensmiddelen" localSheetId="36">#REF!</definedName>
    <definedName name="levensmiddelen" localSheetId="37">#REF!</definedName>
    <definedName name="levensmiddelen" localSheetId="39">#REF!</definedName>
    <definedName name="levensmiddelen" localSheetId="38">#REF!</definedName>
    <definedName name="levensmiddelen" localSheetId="26">#REF!</definedName>
    <definedName name="levensmiddelen" localSheetId="1">#REF!</definedName>
    <definedName name="levensmiddelen" localSheetId="16">'[15]Opdr. 6 Validatie lijst'!$J$5:$J$12</definedName>
    <definedName name="levensmiddelen">'[12]Opdr. 6 Validatie lijst'!$J$5:$J$12</definedName>
    <definedName name="Managertabel" localSheetId="30" hidden="1">#REF!</definedName>
    <definedName name="Managertabel" localSheetId="1" hidden="1">#REF!</definedName>
    <definedName name="Managertabel" hidden="1">#REF!</definedName>
    <definedName name="netto" localSheetId="17">'[7]Blok 5 Autosom'!#REF!</definedName>
    <definedName name="netto" localSheetId="18">'[7]Blok 5 Autosom'!#REF!</definedName>
    <definedName name="netto" localSheetId="29">'[8]Blok 5 Autosom'!#REF!</definedName>
    <definedName name="netto" localSheetId="30">'[7]Blok 5 Autosom'!#REF!</definedName>
    <definedName name="netto" localSheetId="33">'[7]Blok 5 Autosom'!#REF!</definedName>
    <definedName name="netto" localSheetId="36">'[7]Blok 5 Autosom'!#REF!</definedName>
    <definedName name="netto" localSheetId="37">'[7]Blok 5 Autosom'!#REF!</definedName>
    <definedName name="netto" localSheetId="39">'[7]Blok 5 Autosom'!#REF!</definedName>
    <definedName name="netto" localSheetId="38">'[7]Blok 5 Autosom'!#REF!</definedName>
    <definedName name="netto" localSheetId="26">'[7]Blok 5 Autosom'!#REF!</definedName>
    <definedName name="netto" localSheetId="1">'[7]Blok 5 Autosom'!#REF!</definedName>
    <definedName name="netto" localSheetId="16">'[17]Blok 5 Autosom'!#REF!</definedName>
    <definedName name="netto">'[8]Blok 5 Autosom'!#REF!</definedName>
    <definedName name="nummer">[13]Artikelen!$A$8:$A$15</definedName>
    <definedName name="omzet" localSheetId="17">'[7]Blok 5 Autosom'!#REF!</definedName>
    <definedName name="omzet" localSheetId="18">'[7]Blok 5 Autosom'!#REF!</definedName>
    <definedName name="omzet" localSheetId="29">'[8]Blok 5 Autosom'!#REF!</definedName>
    <definedName name="omzet" localSheetId="30">'[7]Blok 5 Autosom'!#REF!</definedName>
    <definedName name="omzet" localSheetId="33">'[7]Blok 5 Autosom'!#REF!</definedName>
    <definedName name="omzet" localSheetId="36">'[7]Blok 5 Autosom'!#REF!</definedName>
    <definedName name="omzet" localSheetId="37">'[7]Blok 5 Autosom'!#REF!</definedName>
    <definedName name="omzet" localSheetId="39">'[7]Blok 5 Autosom'!#REF!</definedName>
    <definedName name="omzet" localSheetId="38">'[7]Blok 5 Autosom'!#REF!</definedName>
    <definedName name="omzet" localSheetId="26">'[7]Blok 5 Autosom'!#REF!</definedName>
    <definedName name="omzet" localSheetId="1">'[7]Blok 5 Autosom'!#REF!</definedName>
    <definedName name="omzet" localSheetId="16">'[17]Blok 5 Autosom'!#REF!</definedName>
    <definedName name="omzet">'[8]Blok 5 Autosom'!#REF!</definedName>
    <definedName name="oud_naar_nieuw">'[6]Codes oud en nieuw'!$A$2:$C$52</definedName>
    <definedName name="Oude_codes">'[6]Codes oud en nieuw'!$A$2:$A$34</definedName>
    <definedName name="product" localSheetId="17">#REF!</definedName>
    <definedName name="product" localSheetId="18">#REF!</definedName>
    <definedName name="product" localSheetId="20">#REF!</definedName>
    <definedName name="product" localSheetId="29">#REF!</definedName>
    <definedName name="product" localSheetId="30">#REF!</definedName>
    <definedName name="product" localSheetId="33">#REF!</definedName>
    <definedName name="product" localSheetId="36">#REF!</definedName>
    <definedName name="product" localSheetId="37">#REF!</definedName>
    <definedName name="product" localSheetId="39">#REF!</definedName>
    <definedName name="product" localSheetId="38">#REF!</definedName>
    <definedName name="product" localSheetId="26">#REF!</definedName>
    <definedName name="product" localSheetId="16">#REF!</definedName>
    <definedName name="product">#REF!</definedName>
    <definedName name="Slicer_Product">#N/A</definedName>
    <definedName name="Slicer_Verkoper">#N/A</definedName>
    <definedName name="Uiterlijk" localSheetId="19" hidden="1">#REF!</definedName>
    <definedName name="Uiterlijk" localSheetId="2" hidden="1">#REF!</definedName>
    <definedName name="Uiterlijk" localSheetId="14" hidden="1">#REF!</definedName>
    <definedName name="Uiterlijk" localSheetId="15" hidden="1">#REF!</definedName>
    <definedName name="Uiterlijk" localSheetId="17" hidden="1">#REF!</definedName>
    <definedName name="Uiterlijk" localSheetId="18" hidden="1">#REF!</definedName>
    <definedName name="Uiterlijk" localSheetId="20" hidden="1">#REF!</definedName>
    <definedName name="Uiterlijk" localSheetId="21" hidden="1">#REF!</definedName>
    <definedName name="Uiterlijk" localSheetId="22" hidden="1">#REF!</definedName>
    <definedName name="Uiterlijk" localSheetId="24" hidden="1">#REF!</definedName>
    <definedName name="Uiterlijk" localSheetId="3" hidden="1">#REF!</definedName>
    <definedName name="Uiterlijk" localSheetId="25" hidden="1">#REF!</definedName>
    <definedName name="Uiterlijk" localSheetId="27" hidden="1">#REF!</definedName>
    <definedName name="Uiterlijk" localSheetId="28" hidden="1">#REF!</definedName>
    <definedName name="Uiterlijk" localSheetId="29" hidden="1">#REF!</definedName>
    <definedName name="Uiterlijk" localSheetId="30" hidden="1">#REF!</definedName>
    <definedName name="Uiterlijk" localSheetId="31" hidden="1">#REF!</definedName>
    <definedName name="Uiterlijk" localSheetId="33" hidden="1">#REF!</definedName>
    <definedName name="Uiterlijk" localSheetId="34" hidden="1">#REF!</definedName>
    <definedName name="Uiterlijk" localSheetId="36" hidden="1">#REF!</definedName>
    <definedName name="Uiterlijk" localSheetId="4" hidden="1">#REF!</definedName>
    <definedName name="Uiterlijk" localSheetId="37" hidden="1">#REF!</definedName>
    <definedName name="Uiterlijk" localSheetId="5" hidden="1">#REF!</definedName>
    <definedName name="Uiterlijk" localSheetId="6" hidden="1">#REF!</definedName>
    <definedName name="Uiterlijk" localSheetId="7" hidden="1">#REF!</definedName>
    <definedName name="Uiterlijk" localSheetId="8" hidden="1">#REF!</definedName>
    <definedName name="Uiterlijk" localSheetId="9" hidden="1">#REF!</definedName>
    <definedName name="Uiterlijk" localSheetId="10" hidden="1">#REF!</definedName>
    <definedName name="Uiterlijk" localSheetId="32" hidden="1">#REF!</definedName>
    <definedName name="Uiterlijk" localSheetId="39" hidden="1">#REF!</definedName>
    <definedName name="Uiterlijk" localSheetId="38" hidden="1">#REF!</definedName>
    <definedName name="Uiterlijk" localSheetId="26" hidden="1">#REF!</definedName>
    <definedName name="Uiterlijk" localSheetId="12" hidden="1">#REF!</definedName>
    <definedName name="Uiterlijk" localSheetId="35" hidden="1">#REF!</definedName>
    <definedName name="Uiterlijk" localSheetId="0" hidden="1">#REF!</definedName>
    <definedName name="Uiterlijk" localSheetId="11" hidden="1">#REF!</definedName>
    <definedName name="Uiterlijk" localSheetId="13" hidden="1">#REF!</definedName>
    <definedName name="Uiterlijk" localSheetId="23" hidden="1">#REF!</definedName>
    <definedName name="Uiterlijk" localSheetId="16" hidden="1">#REF!</definedName>
    <definedName name="Uiterlijk" hidden="1">#REF!</definedName>
    <definedName name="uitgaven" localSheetId="17">'[7]Blok 5 Autosom'!#REF!</definedName>
    <definedName name="uitgaven" localSheetId="18">'[7]Blok 5 Autosom'!#REF!</definedName>
    <definedName name="uitgaven" localSheetId="29">'[8]Blok 5 Autosom'!#REF!</definedName>
    <definedName name="uitgaven" localSheetId="30">'[7]Blok 5 Autosom'!#REF!</definedName>
    <definedName name="uitgaven" localSheetId="33">'[7]Blok 5 Autosom'!#REF!</definedName>
    <definedName name="uitgaven" localSheetId="36">'[7]Blok 5 Autosom'!#REF!</definedName>
    <definedName name="uitgaven" localSheetId="37">'[7]Blok 5 Autosom'!#REF!</definedName>
    <definedName name="uitgaven" localSheetId="39">'[7]Blok 5 Autosom'!#REF!</definedName>
    <definedName name="uitgaven" localSheetId="38">'[7]Blok 5 Autosom'!#REF!</definedName>
    <definedName name="uitgaven" localSheetId="26">'[7]Blok 5 Autosom'!#REF!</definedName>
    <definedName name="uitgaven" localSheetId="1">'[7]Blok 5 Autosom'!#REF!</definedName>
    <definedName name="uitgaven" localSheetId="16">'[17]Blok 5 Autosom'!#REF!</definedName>
    <definedName name="uitgaven">'[8]Blok 5 Autosom'!#REF!</definedName>
    <definedName name="Vernieuwen" localSheetId="19" hidden="1">#REF!</definedName>
    <definedName name="Vernieuwen" localSheetId="2" hidden="1">#REF!</definedName>
    <definedName name="Vernieuwen" localSheetId="14" hidden="1">#REF!</definedName>
    <definedName name="Vernieuwen" localSheetId="15" hidden="1">#REF!</definedName>
    <definedName name="Vernieuwen" localSheetId="17" hidden="1">#REF!</definedName>
    <definedName name="Vernieuwen" localSheetId="18" hidden="1">#REF!</definedName>
    <definedName name="Vernieuwen" localSheetId="20" hidden="1">#REF!</definedName>
    <definedName name="Vernieuwen" localSheetId="21" hidden="1">#REF!</definedName>
    <definedName name="Vernieuwen" localSheetId="22" hidden="1">#REF!</definedName>
    <definedName name="Vernieuwen" localSheetId="24" hidden="1">#REF!</definedName>
    <definedName name="Vernieuwen" localSheetId="3" hidden="1">#REF!</definedName>
    <definedName name="Vernieuwen" localSheetId="25" hidden="1">#REF!</definedName>
    <definedName name="Vernieuwen" localSheetId="27" hidden="1">#REF!</definedName>
    <definedName name="Vernieuwen" localSheetId="28" hidden="1">#REF!</definedName>
    <definedName name="Vernieuwen" localSheetId="29" hidden="1">#REF!</definedName>
    <definedName name="Vernieuwen" localSheetId="30" hidden="1">#REF!</definedName>
    <definedName name="Vernieuwen" localSheetId="31" hidden="1">#REF!</definedName>
    <definedName name="Vernieuwen" localSheetId="33" hidden="1">#REF!</definedName>
    <definedName name="Vernieuwen" localSheetId="34" hidden="1">#REF!</definedName>
    <definedName name="Vernieuwen" localSheetId="36" hidden="1">#REF!</definedName>
    <definedName name="Vernieuwen" localSheetId="4" hidden="1">#REF!</definedName>
    <definedName name="Vernieuwen" localSheetId="37" hidden="1">#REF!</definedName>
    <definedName name="Vernieuwen" localSheetId="5" hidden="1">#REF!</definedName>
    <definedName name="Vernieuwen" localSheetId="6" hidden="1">#REF!</definedName>
    <definedName name="Vernieuwen" localSheetId="7" hidden="1">#REF!</definedName>
    <definedName name="Vernieuwen" localSheetId="8" hidden="1">#REF!</definedName>
    <definedName name="Vernieuwen" localSheetId="9" hidden="1">#REF!</definedName>
    <definedName name="Vernieuwen" localSheetId="10" hidden="1">#REF!</definedName>
    <definedName name="Vernieuwen" localSheetId="32" hidden="1">#REF!</definedName>
    <definedName name="Vernieuwen" localSheetId="39" hidden="1">#REF!</definedName>
    <definedName name="Vernieuwen" localSheetId="38" hidden="1">#REF!</definedName>
    <definedName name="Vernieuwen" localSheetId="26" hidden="1">#REF!</definedName>
    <definedName name="Vernieuwen" localSheetId="12" hidden="1">#REF!</definedName>
    <definedName name="Vernieuwen" localSheetId="35" hidden="1">#REF!</definedName>
    <definedName name="Vernieuwen" localSheetId="0" hidden="1">#REF!</definedName>
    <definedName name="Vernieuwen" localSheetId="11" hidden="1">#REF!</definedName>
    <definedName name="Vernieuwen" localSheetId="13" hidden="1">#REF!</definedName>
    <definedName name="Vernieuwen" localSheetId="23" hidden="1">#REF!</definedName>
    <definedName name="Vernieuwen" localSheetId="16" hidden="1">#REF!</definedName>
    <definedName name="Vernieuwen" hidden="1">#REF!</definedName>
  </definedNames>
  <calcPr calcId="191029"/>
  <pivotCaches>
    <pivotCache cacheId="3" r:id="rId58"/>
    <pivotCache cacheId="4" r:id="rId59"/>
    <pivotCache cacheId="5" r:id="rId60"/>
    <pivotCache cacheId="6" r:id="rId61"/>
    <pivotCache cacheId="7" r:id="rId62"/>
    <pivotCache cacheId="8" r:id="rId63"/>
  </pivotCaches>
  <extLst>
    <ext xmlns:x14="http://schemas.microsoft.com/office/spreadsheetml/2009/9/main" uri="{BBE1A952-AA13-448e-AADC-164F8A28A991}">
      <x14:slicerCaches>
        <x14:slicerCache r:id="rId64"/>
        <x14:slicerCache r:id="rId6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7" i="53" l="1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9" i="53"/>
  <c r="I18" i="53"/>
  <c r="I17" i="53"/>
  <c r="I16" i="53"/>
  <c r="I15" i="53"/>
  <c r="I14" i="53"/>
  <c r="I13" i="53"/>
  <c r="I12" i="53"/>
  <c r="I11" i="53"/>
  <c r="I10" i="53"/>
  <c r="I9" i="53"/>
  <c r="I8" i="53"/>
  <c r="I7" i="53"/>
  <c r="I6" i="53"/>
  <c r="A1" i="53"/>
  <c r="B22" i="52"/>
  <c r="B18" i="52"/>
  <c r="B16" i="52"/>
  <c r="B14" i="52"/>
  <c r="C22" i="52"/>
  <c r="C18" i="52"/>
  <c r="C16" i="52"/>
  <c r="C14" i="52"/>
  <c r="K27" i="51" l="1"/>
  <c r="M22" i="51"/>
  <c r="K24" i="51" s="1"/>
  <c r="K22" i="51"/>
  <c r="N19" i="51"/>
  <c r="K19" i="51"/>
  <c r="K21" i="51" l="1"/>
  <c r="D17" i="50"/>
  <c r="B17" i="50"/>
  <c r="E17" i="50" s="1"/>
  <c r="B18" i="50"/>
  <c r="C52" i="42" l="1"/>
  <c r="C53" i="42"/>
  <c r="C54" i="42"/>
  <c r="C56" i="42"/>
  <c r="C57" i="42"/>
  <c r="C58" i="42"/>
  <c r="C59" i="42"/>
  <c r="C60" i="42"/>
  <c r="C61" i="42"/>
  <c r="B48" i="42"/>
  <c r="B47" i="42"/>
  <c r="B46" i="42"/>
  <c r="C51" i="42"/>
  <c r="B20" i="42"/>
  <c r="B35" i="42"/>
  <c r="B36" i="42"/>
  <c r="B37" i="42"/>
  <c r="B38" i="42"/>
  <c r="B34" i="42"/>
  <c r="B27" i="42"/>
  <c r="B28" i="42"/>
  <c r="B29" i="42"/>
  <c r="B30" i="42"/>
  <c r="B31" i="42"/>
  <c r="B21" i="42"/>
  <c r="B22" i="42"/>
  <c r="B23" i="42"/>
  <c r="B24" i="42"/>
  <c r="B15" i="42" l="1"/>
  <c r="B16" i="42"/>
  <c r="B17" i="42"/>
  <c r="B18" i="42"/>
  <c r="B14" i="42"/>
  <c r="E26" i="41" l="1"/>
  <c r="G22" i="41"/>
  <c r="F22" i="41"/>
  <c r="E22" i="41"/>
  <c r="G21" i="41"/>
  <c r="F21" i="41"/>
  <c r="E21" i="41"/>
  <c r="G20" i="41"/>
  <c r="F20" i="41"/>
  <c r="E20" i="41"/>
  <c r="C35" i="40" l="1"/>
  <c r="D18" i="40"/>
  <c r="D17" i="40"/>
  <c r="D16" i="40"/>
  <c r="D15" i="40"/>
  <c r="D14" i="40"/>
  <c r="D13" i="40"/>
  <c r="D12" i="40"/>
  <c r="D11" i="40"/>
  <c r="D10" i="40"/>
  <c r="D9" i="40"/>
  <c r="I19" i="40" l="1"/>
  <c r="J45" i="39"/>
  <c r="K45" i="39" s="1"/>
  <c r="J44" i="39"/>
  <c r="K44" i="39" s="1"/>
  <c r="J43" i="39"/>
  <c r="K43" i="39" s="1"/>
  <c r="J42" i="39"/>
  <c r="K42" i="39" s="1"/>
  <c r="J41" i="39"/>
  <c r="K41" i="39" s="1"/>
  <c r="J40" i="39"/>
  <c r="K40" i="39" s="1"/>
  <c r="J39" i="39"/>
  <c r="K39" i="39" s="1"/>
  <c r="J38" i="39"/>
  <c r="K38" i="39" s="1"/>
  <c r="J37" i="39"/>
  <c r="K37" i="39" s="1"/>
  <c r="J36" i="39"/>
  <c r="K36" i="39" s="1"/>
  <c r="J35" i="39"/>
  <c r="K35" i="39" s="1"/>
  <c r="J34" i="39"/>
  <c r="K34" i="39" s="1"/>
  <c r="J33" i="39"/>
  <c r="K33" i="39" s="1"/>
  <c r="J27" i="39"/>
  <c r="J26" i="39"/>
  <c r="J25" i="39"/>
  <c r="J24" i="39"/>
  <c r="J23" i="39"/>
  <c r="J22" i="39"/>
  <c r="J21" i="39"/>
  <c r="J20" i="39"/>
  <c r="J19" i="39"/>
  <c r="J18" i="39"/>
  <c r="J17" i="39"/>
  <c r="J16" i="39"/>
  <c r="J15" i="39"/>
  <c r="E16" i="37" l="1"/>
  <c r="C16" i="37"/>
  <c r="F15" i="37"/>
  <c r="D15" i="37"/>
  <c r="F14" i="37"/>
  <c r="D14" i="37"/>
  <c r="F13" i="37"/>
  <c r="D13" i="37"/>
  <c r="F12" i="37"/>
  <c r="D12" i="37"/>
  <c r="F11" i="37"/>
  <c r="D11" i="37"/>
  <c r="F10" i="37"/>
  <c r="D10" i="37"/>
  <c r="F9" i="37"/>
  <c r="D9" i="37"/>
  <c r="F8" i="37"/>
  <c r="D8" i="37"/>
  <c r="F7" i="37"/>
  <c r="D7" i="37"/>
  <c r="F6" i="37"/>
  <c r="D6" i="37"/>
  <c r="H5" i="37"/>
  <c r="H6" i="37" s="1"/>
  <c r="H7" i="37" s="1"/>
  <c r="H8" i="37" s="1"/>
  <c r="H9" i="37" s="1"/>
  <c r="H10" i="37" s="1"/>
  <c r="H11" i="37" s="1"/>
  <c r="H12" i="37" s="1"/>
  <c r="H13" i="37" s="1"/>
  <c r="H14" i="37" s="1"/>
  <c r="H15" i="37" s="1"/>
  <c r="F5" i="37"/>
  <c r="E16" i="36"/>
  <c r="C16" i="36"/>
  <c r="F15" i="36"/>
  <c r="D15" i="36"/>
  <c r="F14" i="36"/>
  <c r="D14" i="36"/>
  <c r="F13" i="36"/>
  <c r="D13" i="36"/>
  <c r="F12" i="36"/>
  <c r="D12" i="36"/>
  <c r="F11" i="36"/>
  <c r="D11" i="36"/>
  <c r="F10" i="36"/>
  <c r="D10" i="36"/>
  <c r="F9" i="36"/>
  <c r="D9" i="36"/>
  <c r="F8" i="36"/>
  <c r="D8" i="36"/>
  <c r="F7" i="36"/>
  <c r="D7" i="36"/>
  <c r="F6" i="36"/>
  <c r="D6" i="36"/>
  <c r="H5" i="36"/>
  <c r="H6" i="36" s="1"/>
  <c r="H7" i="36" s="1"/>
  <c r="H8" i="36" s="1"/>
  <c r="H9" i="36" s="1"/>
  <c r="H10" i="36" s="1"/>
  <c r="H11" i="36" s="1"/>
  <c r="H12" i="36" s="1"/>
  <c r="H13" i="36" s="1"/>
  <c r="H14" i="36" s="1"/>
  <c r="H15" i="36" s="1"/>
  <c r="F5" i="36"/>
  <c r="E16" i="35"/>
  <c r="C16" i="35"/>
  <c r="F15" i="35"/>
  <c r="D15" i="35"/>
  <c r="F14" i="35"/>
  <c r="D14" i="35"/>
  <c r="F13" i="35"/>
  <c r="D13" i="35"/>
  <c r="F12" i="35"/>
  <c r="D12" i="35"/>
  <c r="F11" i="35"/>
  <c r="D11" i="35"/>
  <c r="F10" i="35"/>
  <c r="D10" i="35"/>
  <c r="F9" i="35"/>
  <c r="D9" i="35"/>
  <c r="F8" i="35"/>
  <c r="D8" i="35"/>
  <c r="F7" i="35"/>
  <c r="D7" i="35"/>
  <c r="F6" i="35"/>
  <c r="D6" i="35"/>
  <c r="H5" i="35"/>
  <c r="H6" i="35" s="1"/>
  <c r="H7" i="35" s="1"/>
  <c r="H8" i="35" s="1"/>
  <c r="H9" i="35" s="1"/>
  <c r="H10" i="35" s="1"/>
  <c r="H11" i="35" s="1"/>
  <c r="H12" i="35" s="1"/>
  <c r="H13" i="35" s="1"/>
  <c r="H14" i="35" s="1"/>
  <c r="H15" i="35" s="1"/>
  <c r="F5" i="35"/>
  <c r="E51" i="34"/>
  <c r="C51" i="34"/>
  <c r="F50" i="34"/>
  <c r="D50" i="34"/>
  <c r="F49" i="34"/>
  <c r="D49" i="34"/>
  <c r="F48" i="34"/>
  <c r="D48" i="34"/>
  <c r="F47" i="34"/>
  <c r="D47" i="34"/>
  <c r="F46" i="34"/>
  <c r="D46" i="34"/>
  <c r="F45" i="34"/>
  <c r="D45" i="34"/>
  <c r="F44" i="34"/>
  <c r="D44" i="34"/>
  <c r="F43" i="34"/>
  <c r="D43" i="34"/>
  <c r="F42" i="34"/>
  <c r="D42" i="34"/>
  <c r="F41" i="34"/>
  <c r="D41" i="34"/>
  <c r="H40" i="34"/>
  <c r="H41" i="34" s="1"/>
  <c r="H42" i="34" s="1"/>
  <c r="H43" i="34" s="1"/>
  <c r="H44" i="34" s="1"/>
  <c r="H45" i="34" s="1"/>
  <c r="H46" i="34" s="1"/>
  <c r="H47" i="34" s="1"/>
  <c r="H48" i="34" s="1"/>
  <c r="H49" i="34" s="1"/>
  <c r="H50" i="34" s="1"/>
  <c r="F40" i="34"/>
  <c r="E28" i="34"/>
  <c r="C28" i="34"/>
  <c r="F27" i="34"/>
  <c r="D27" i="34"/>
  <c r="F26" i="34"/>
  <c r="D26" i="34"/>
  <c r="F25" i="34"/>
  <c r="D25" i="34"/>
  <c r="F24" i="34"/>
  <c r="D24" i="34"/>
  <c r="F23" i="34"/>
  <c r="D23" i="34"/>
  <c r="F22" i="34"/>
  <c r="D22" i="34"/>
  <c r="F21" i="34"/>
  <c r="D21" i="34"/>
  <c r="F20" i="34"/>
  <c r="D20" i="34"/>
  <c r="F19" i="34"/>
  <c r="D19" i="34"/>
  <c r="F18" i="34"/>
  <c r="D18" i="34"/>
  <c r="H17" i="34"/>
  <c r="D28" i="34" l="1"/>
  <c r="F16" i="36"/>
  <c r="F16" i="35"/>
  <c r="F28" i="34"/>
  <c r="D51" i="34"/>
  <c r="D16" i="35"/>
  <c r="H4" i="35" s="1"/>
  <c r="H16" i="35" s="1"/>
  <c r="D16" i="36"/>
  <c r="H4" i="36" s="1"/>
  <c r="H16" i="36" s="1"/>
  <c r="D16" i="37"/>
  <c r="F51" i="34"/>
  <c r="F16" i="37"/>
  <c r="H4" i="37"/>
  <c r="H16" i="37" s="1"/>
  <c r="H15" i="34"/>
  <c r="H28" i="34" s="1"/>
  <c r="H39" i="34" l="1"/>
  <c r="H51" i="34" s="1"/>
  <c r="H3" i="33"/>
  <c r="H6" i="33" s="1"/>
  <c r="A10" i="33" l="1"/>
  <c r="C10" i="33" s="1"/>
  <c r="A11" i="33"/>
  <c r="C11" i="33" s="1"/>
  <c r="A6" i="33"/>
  <c r="A8" i="33" l="1"/>
  <c r="A7" i="33"/>
  <c r="C7" i="33" s="1"/>
  <c r="C6" i="33"/>
  <c r="C8" i="33" l="1"/>
  <c r="A9" i="33"/>
  <c r="C9" i="33" s="1"/>
  <c r="L33" i="32" l="1"/>
  <c r="K33" i="32"/>
  <c r="L32" i="32"/>
  <c r="K32" i="32"/>
  <c r="L31" i="32"/>
  <c r="K31" i="32"/>
  <c r="L30" i="32"/>
  <c r="K30" i="32"/>
  <c r="L29" i="32"/>
  <c r="K29" i="32"/>
  <c r="L28" i="32"/>
  <c r="K28" i="32"/>
  <c r="L27" i="32"/>
  <c r="K27" i="32"/>
  <c r="L26" i="32"/>
  <c r="K26" i="32"/>
  <c r="L25" i="32"/>
  <c r="K25" i="32"/>
  <c r="L24" i="32"/>
  <c r="K24" i="32"/>
  <c r="L23" i="32"/>
  <c r="K23" i="32"/>
  <c r="L22" i="32"/>
  <c r="K22" i="32"/>
  <c r="L21" i="32"/>
  <c r="K21" i="32"/>
  <c r="L20" i="32"/>
  <c r="K20" i="32"/>
  <c r="L19" i="32"/>
  <c r="K19" i="32"/>
  <c r="L18" i="32"/>
  <c r="K18" i="32"/>
  <c r="L17" i="32"/>
  <c r="K17" i="32"/>
  <c r="L16" i="32"/>
  <c r="K16" i="32"/>
  <c r="L15" i="32"/>
  <c r="K15" i="32"/>
  <c r="L14" i="32"/>
  <c r="K14" i="32"/>
  <c r="L13" i="32"/>
  <c r="K13" i="32"/>
  <c r="J8" i="32"/>
  <c r="I40" i="31" l="1"/>
  <c r="D40" i="31"/>
  <c r="C40" i="31"/>
  <c r="I39" i="31"/>
  <c r="D39" i="31"/>
  <c r="C39" i="31"/>
  <c r="I38" i="31"/>
  <c r="D38" i="31"/>
  <c r="C38" i="31"/>
  <c r="I37" i="31"/>
  <c r="D37" i="31"/>
  <c r="C37" i="31"/>
  <c r="I36" i="31"/>
  <c r="D36" i="31"/>
  <c r="C36" i="31"/>
  <c r="I35" i="31"/>
  <c r="D35" i="31"/>
  <c r="C35" i="31"/>
  <c r="I34" i="31"/>
  <c r="D34" i="31"/>
  <c r="C34" i="31"/>
  <c r="I33" i="31"/>
  <c r="D33" i="31"/>
  <c r="C33" i="31"/>
  <c r="I32" i="31"/>
  <c r="D32" i="31"/>
  <c r="C32" i="31"/>
  <c r="I31" i="31"/>
  <c r="D31" i="31"/>
  <c r="C31" i="31"/>
  <c r="I30" i="31"/>
  <c r="D30" i="31"/>
  <c r="C30" i="31"/>
  <c r="I29" i="31"/>
  <c r="D29" i="31"/>
  <c r="C29" i="31"/>
  <c r="I28" i="31"/>
  <c r="D28" i="31"/>
  <c r="C28" i="31"/>
  <c r="I27" i="31"/>
  <c r="D27" i="31"/>
  <c r="C27" i="31"/>
  <c r="I26" i="31"/>
  <c r="D26" i="31"/>
  <c r="C26" i="31"/>
  <c r="I25" i="31"/>
  <c r="D25" i="31"/>
  <c r="C25" i="31"/>
  <c r="I24" i="31"/>
  <c r="D24" i="31"/>
  <c r="C24" i="31"/>
  <c r="I23" i="31"/>
  <c r="D23" i="31"/>
  <c r="C23" i="31"/>
  <c r="I22" i="31"/>
  <c r="D22" i="31"/>
  <c r="C22" i="31"/>
  <c r="I21" i="31"/>
  <c r="D21" i="31"/>
  <c r="C21" i="31"/>
  <c r="I20" i="31"/>
  <c r="D20" i="31"/>
  <c r="C20" i="31"/>
  <c r="I19" i="31"/>
  <c r="D19" i="31"/>
  <c r="C19" i="31"/>
  <c r="I18" i="31"/>
  <c r="D18" i="31"/>
  <c r="C18" i="31"/>
  <c r="I17" i="31"/>
  <c r="D17" i="31"/>
  <c r="C17" i="31"/>
  <c r="I16" i="31"/>
  <c r="D16" i="31"/>
  <c r="C16" i="31"/>
  <c r="I15" i="31"/>
  <c r="D15" i="31"/>
  <c r="C15" i="31"/>
  <c r="I14" i="31"/>
  <c r="D14" i="31"/>
  <c r="C14" i="31"/>
  <c r="E37" i="30" l="1"/>
  <c r="E36" i="30"/>
  <c r="E35" i="30"/>
  <c r="E34" i="30"/>
  <c r="E33" i="30"/>
  <c r="E32" i="30"/>
  <c r="F32" i="30" l="1"/>
  <c r="G32" i="30" s="1"/>
  <c r="H32" i="30" s="1"/>
  <c r="I32" i="30" s="1"/>
  <c r="J32" i="30" s="1"/>
  <c r="F33" i="30"/>
  <c r="G33" i="30" s="1"/>
  <c r="H33" i="30" s="1"/>
  <c r="I33" i="30" s="1"/>
  <c r="J33" i="30" s="1"/>
  <c r="F34" i="30"/>
  <c r="G34" i="30" s="1"/>
  <c r="H34" i="30" s="1"/>
  <c r="I34" i="30" s="1"/>
  <c r="J34" i="30" s="1"/>
  <c r="F35" i="30"/>
  <c r="G35" i="30" s="1"/>
  <c r="H35" i="30" s="1"/>
  <c r="I35" i="30" s="1"/>
  <c r="J35" i="30" s="1"/>
  <c r="F36" i="30"/>
  <c r="G36" i="30" s="1"/>
  <c r="H36" i="30" s="1"/>
  <c r="I36" i="30" s="1"/>
  <c r="J36" i="30" s="1"/>
  <c r="F37" i="30"/>
  <c r="G37" i="30" s="1"/>
  <c r="H37" i="30" s="1"/>
  <c r="I37" i="30" s="1"/>
  <c r="J37" i="30" s="1"/>
  <c r="H38" i="30" l="1"/>
  <c r="K24" i="29" a="1"/>
  <c r="K28" i="29" s="1"/>
  <c r="K25" i="29" l="1"/>
  <c r="K27" i="29"/>
  <c r="K24" i="29"/>
  <c r="K26" i="29"/>
  <c r="F27" i="28" l="1"/>
  <c r="F26" i="28"/>
  <c r="F25" i="28"/>
  <c r="F24" i="28"/>
  <c r="F23" i="28"/>
  <c r="F22" i="28"/>
  <c r="F21" i="28"/>
  <c r="F20" i="28"/>
  <c r="F19" i="28"/>
  <c r="F18" i="28"/>
  <c r="F17" i="28"/>
  <c r="F28" i="28" l="1"/>
  <c r="L26" i="22"/>
  <c r="D18" i="22"/>
  <c r="B18" i="22"/>
  <c r="F46" i="21" l="1"/>
  <c r="E46" i="21"/>
  <c r="D46" i="21"/>
  <c r="C46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16" i="21" s="1"/>
  <c r="C27" i="21"/>
  <c r="F16" i="21"/>
  <c r="E16" i="21"/>
  <c r="D16" i="21"/>
  <c r="D34" i="19"/>
  <c r="D33" i="19"/>
  <c r="D32" i="19"/>
  <c r="D31" i="19"/>
  <c r="D30" i="19"/>
  <c r="E16" i="18"/>
  <c r="D16" i="18"/>
  <c r="C16" i="18"/>
  <c r="B16" i="18"/>
  <c r="H35" i="12" l="1"/>
  <c r="E35" i="12"/>
  <c r="H34" i="12"/>
  <c r="E34" i="12"/>
  <c r="H33" i="12"/>
  <c r="H36" i="12" s="1"/>
  <c r="E33" i="12"/>
  <c r="E36" i="12" s="1"/>
  <c r="H23" i="12"/>
  <c r="E23" i="12"/>
  <c r="H22" i="12"/>
  <c r="E22" i="12"/>
  <c r="F192" i="11"/>
  <c r="G44" i="11"/>
  <c r="G43" i="11"/>
  <c r="G42" i="11"/>
  <c r="G41" i="11"/>
  <c r="F41" i="11" s="1"/>
  <c r="G40" i="11"/>
  <c r="C40" i="11"/>
  <c r="C41" i="11" s="1"/>
  <c r="C42" i="11" s="1"/>
  <c r="C43" i="11" s="1"/>
  <c r="G39" i="11"/>
  <c r="F39" i="11"/>
  <c r="G38" i="11"/>
  <c r="G37" i="11"/>
  <c r="F37" i="11" s="1"/>
  <c r="G36" i="11"/>
  <c r="G35" i="11"/>
  <c r="F35" i="11" s="1"/>
  <c r="G34" i="11"/>
  <c r="G33" i="11"/>
  <c r="F33" i="11" s="1"/>
  <c r="G32" i="11"/>
  <c r="C32" i="11"/>
  <c r="C33" i="11" s="1"/>
  <c r="C34" i="11" s="1"/>
  <c r="C35" i="11" s="1"/>
  <c r="C36" i="11" s="1"/>
  <c r="C13" i="1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44" i="10"/>
  <c r="C43" i="10"/>
  <c r="C42" i="10"/>
  <c r="C41" i="10"/>
  <c r="C40" i="10"/>
  <c r="C39" i="10"/>
  <c r="C38" i="10"/>
  <c r="C37" i="10"/>
  <c r="C28" i="10"/>
  <c r="C27" i="10"/>
  <c r="C26" i="10"/>
  <c r="C25" i="10"/>
  <c r="C24" i="10"/>
  <c r="C23" i="10"/>
  <c r="C22" i="10"/>
  <c r="C21" i="10"/>
  <c r="C20" i="10"/>
  <c r="C19" i="10"/>
  <c r="H23" i="9"/>
  <c r="H22" i="9"/>
  <c r="H21" i="9"/>
  <c r="H20" i="9"/>
  <c r="H18" i="9"/>
  <c r="H17" i="9"/>
  <c r="H16" i="9"/>
  <c r="H15" i="9"/>
  <c r="J34" i="12" l="1"/>
  <c r="J33" i="12"/>
  <c r="K33" i="12"/>
  <c r="F43" i="11"/>
  <c r="C44" i="11"/>
  <c r="F44" i="11" s="1"/>
  <c r="F42" i="11"/>
  <c r="C37" i="11"/>
  <c r="C38" i="11" s="1"/>
  <c r="C39" i="11" s="1"/>
  <c r="F36" i="11"/>
  <c r="F34" i="11"/>
  <c r="F32" i="11"/>
  <c r="F40" i="11"/>
  <c r="F38" i="11" l="1"/>
  <c r="B28" i="4" l="1"/>
  <c r="B13" i="4"/>
  <c r="B1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C5" authorId="0" shapeId="0" xr:uid="{5E502E9A-03CB-2245-9527-6F8BD595DCE2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Link to external file:  Countries.xlsx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computraining</author>
  </authors>
  <commentList>
    <comment ref="O21" authorId="0" shapeId="0" xr:uid="{3D3D4EF4-3B5E-4EC5-BF4E-11F772C441D2}">
      <text>
        <r>
          <rPr>
            <b/>
            <sz val="9"/>
            <color indexed="81"/>
            <rFont val="Tahoma"/>
            <family val="2"/>
          </rPr>
          <t>computraining:</t>
        </r>
        <r>
          <rPr>
            <sz val="9"/>
            <color indexed="81"/>
            <rFont val="Tahoma"/>
            <family val="2"/>
          </rPr>
          <t xml:space="preserve">
VERGELIJKEN geeft alleen het rij- of kolomnummer van gewenst onderdeel in dit geval de TITEL</t>
        </r>
      </text>
    </comment>
  </commentList>
</comments>
</file>

<file path=xl/sharedStrings.xml><?xml version="1.0" encoding="utf-8"?>
<sst xmlns="http://schemas.openxmlformats.org/spreadsheetml/2006/main" count="21694" uniqueCount="8106">
  <si>
    <t>Opdrachten</t>
  </si>
  <si>
    <t>Opdracht 1</t>
  </si>
  <si>
    <t>Opdracht 2</t>
  </si>
  <si>
    <t>Opdracht 3</t>
  </si>
  <si>
    <t>Opdracht 4</t>
  </si>
  <si>
    <t>Opdracht 5</t>
  </si>
  <si>
    <t>Opdracht 6</t>
  </si>
  <si>
    <t>Opdracht 7</t>
  </si>
  <si>
    <t>Opdracht 8</t>
  </si>
  <si>
    <t>Opdracht 9</t>
  </si>
  <si>
    <t>Opdracht 10</t>
  </si>
  <si>
    <t>Opdracht 11</t>
  </si>
  <si>
    <t>Opdracht 12</t>
  </si>
  <si>
    <t>Opdracht 13</t>
  </si>
  <si>
    <t>Opdracht 14</t>
  </si>
  <si>
    <t>Opdracht 15</t>
  </si>
  <si>
    <t>Opdracht 16</t>
  </si>
  <si>
    <t>Opdracht 17</t>
  </si>
  <si>
    <t>Opdracht 18</t>
  </si>
  <si>
    <t>Opdracht 19</t>
  </si>
  <si>
    <t>Opdracht 20</t>
  </si>
  <si>
    <t>5. Teksten samenvoegen in kolommen en formules</t>
  </si>
  <si>
    <t>Opdracht</t>
  </si>
  <si>
    <t>Periode:</t>
  </si>
  <si>
    <t>jan 2017</t>
  </si>
  <si>
    <t>Saldo</t>
  </si>
  <si>
    <t>feb 2017</t>
  </si>
  <si>
    <t>ONTVANGSTEN</t>
  </si>
  <si>
    <t>UITGAVEN</t>
  </si>
  <si>
    <t>Datum</t>
  </si>
  <si>
    <t>Omschrijving</t>
  </si>
  <si>
    <t>bedrag</t>
  </si>
  <si>
    <t>Saldo vorige maand</t>
  </si>
  <si>
    <t>SUBTOTAAL gebruiken met een functie en via Gegevens - Subtotaal groeperen</t>
  </si>
  <si>
    <t>Maak de opdrachten via voorbeeld 1 na met de functie SUBTOTAAL</t>
  </si>
  <si>
    <t>Maak vanuit de gegevens tabel verschillende berekeningen via de functie Subtotalen</t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</si>
  <si>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cel B12 van het voorbeeld om het juiste Functie-getal van het Subtotaal te gebruiken voor de juiste berekening</t>
    </r>
  </si>
  <si>
    <r>
      <t xml:space="preserve">   </t>
    </r>
    <r>
      <rPr>
        <i/>
        <sz val="12"/>
        <color theme="1"/>
        <rFont val="Calibri"/>
        <family val="2"/>
        <scheme val="minor"/>
      </rPr>
      <t xml:space="preserve"> Maak een som berekening met de  functie SUBTOTAAL in cel F12 met Functie-getal 9 voor SOM </t>
    </r>
  </si>
  <si>
    <r>
      <t xml:space="preserve">2.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=</t>
    </r>
    <r>
      <rPr>
        <sz val="12"/>
        <color theme="1"/>
        <rFont val="Calibri"/>
        <family val="2"/>
        <scheme val="minor"/>
      </rPr>
      <t xml:space="preserve"> in cel F12 - functie </t>
    </r>
    <r>
      <rPr>
        <b/>
        <sz val="12"/>
        <color theme="1"/>
        <rFont val="Calibri"/>
        <family val="2"/>
        <scheme val="minor"/>
      </rPr>
      <t>SUBTOTALEN</t>
    </r>
    <r>
      <rPr>
        <sz val="12"/>
        <color theme="1"/>
        <rFont val="Calibri"/>
        <family val="2"/>
        <scheme val="minor"/>
      </rPr>
      <t xml:space="preserve"> activeren - </t>
    </r>
    <r>
      <rPr>
        <b/>
        <sz val="12"/>
        <color theme="1"/>
        <rFont val="Calibri"/>
        <family val="2"/>
        <scheme val="minor"/>
      </rPr>
      <t>typ 9</t>
    </r>
    <r>
      <rPr>
        <sz val="12"/>
        <color theme="1"/>
        <rFont val="Calibri"/>
        <family val="2"/>
        <scheme val="minor"/>
      </rPr>
      <t xml:space="preserve"> in 1e veld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gegevenstabel (B18:B27) in het 2e veld - </t>
    </r>
    <r>
      <rPr>
        <b/>
        <sz val="12"/>
        <color theme="1"/>
        <rFont val="Calibri"/>
        <family val="2"/>
        <scheme val="minor"/>
      </rPr>
      <t>OK</t>
    </r>
  </si>
  <si>
    <t xml:space="preserve">3. Herhaal dit voor GEMIDDELDE in de cel F13 </t>
  </si>
  <si>
    <t>voorbeeld 1</t>
  </si>
  <si>
    <t>Man/vrouw</t>
  </si>
  <si>
    <t>Gewicht</t>
  </si>
  <si>
    <t>Subtotaal (som)</t>
  </si>
  <si>
    <t>Subtotaal (Gem.)</t>
  </si>
  <si>
    <t>Overzicht van diverse FUNCTIE_GETALLEN</t>
  </si>
  <si>
    <t>gegevenstabel</t>
  </si>
  <si>
    <t>Man / Vrouw</t>
  </si>
  <si>
    <t xml:space="preserve">Man </t>
  </si>
  <si>
    <t>Man</t>
  </si>
  <si>
    <t>Vrouw</t>
  </si>
  <si>
    <t>Aantal</t>
  </si>
  <si>
    <t>Subtotaal groeperen</t>
  </si>
  <si>
    <t>Subtotaal groeperen vanuit tab Gegevens (geen tabel maken van de gegevens, anders werkt Subtotaal niet)</t>
  </si>
  <si>
    <r>
      <t xml:space="preserve">1. Sorteer de Regio kolom van laag naar hoog - </t>
    </r>
    <r>
      <rPr>
        <b/>
        <sz val="11"/>
        <color theme="1"/>
        <rFont val="Calibri"/>
        <family val="2"/>
        <scheme val="minor"/>
      </rPr>
      <t>Sorteren en filteren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 xml:space="preserve">Aangepast sorteren - </t>
    </r>
    <r>
      <rPr>
        <sz val="11"/>
        <color theme="1"/>
        <rFont val="Calibri"/>
        <family val="2"/>
        <scheme val="minor"/>
      </rPr>
      <t>kies in 1e veld,</t>
    </r>
    <r>
      <rPr>
        <b/>
        <sz val="11"/>
        <color theme="1"/>
        <rFont val="Calibri"/>
        <family val="2"/>
        <scheme val="minor"/>
      </rPr>
      <t xml:space="preserve"> Regio - OK</t>
    </r>
  </si>
  <si>
    <r>
      <t xml:space="preserve">2. Selecteer de tabel  met "ctrl+a"- Tabblad </t>
    </r>
    <r>
      <rPr>
        <b/>
        <sz val="11"/>
        <color theme="1"/>
        <rFont val="Calibri"/>
        <family val="2"/>
        <scheme val="minor"/>
      </rPr>
      <t>Gegevens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Subtotaal</t>
    </r>
    <r>
      <rPr>
        <sz val="11"/>
        <color theme="1"/>
        <rFont val="Calibri"/>
        <family val="2"/>
        <scheme val="minor"/>
      </rPr>
      <t xml:space="preserve"> - kies in 1e venster </t>
    </r>
    <r>
      <rPr>
        <i/>
        <sz val="11"/>
        <color theme="1"/>
        <rFont val="Calibri"/>
        <family val="2"/>
        <scheme val="minor"/>
      </rPr>
      <t xml:space="preserve">Bij iedere wijziging - </t>
    </r>
    <r>
      <rPr>
        <b/>
        <sz val="11"/>
        <color theme="1"/>
        <rFont val="Calibri"/>
        <family val="2"/>
        <scheme val="minor"/>
      </rPr>
      <t>Regio</t>
    </r>
  </si>
  <si>
    <r>
      <t xml:space="preserve">3. Kies in 2e venster </t>
    </r>
    <r>
      <rPr>
        <i/>
        <sz val="11"/>
        <color theme="1"/>
        <rFont val="Calibri"/>
        <family val="2"/>
        <scheme val="minor"/>
      </rPr>
      <t>Functie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SOM</t>
    </r>
  </si>
  <si>
    <r>
      <t xml:space="preserve">4. Kies in 3e venster </t>
    </r>
    <r>
      <rPr>
        <i/>
        <sz val="11"/>
        <color theme="1"/>
        <rFont val="Calibri"/>
        <family val="2"/>
        <scheme val="minor"/>
      </rPr>
      <t>Subtotalen toevoegen aan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Omzet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OK</t>
    </r>
  </si>
  <si>
    <t>Voorbeeld tabel</t>
  </si>
  <si>
    <t>Week</t>
  </si>
  <si>
    <t>Regio</t>
  </si>
  <si>
    <t>Omzet</t>
  </si>
  <si>
    <t>Zuid</t>
  </si>
  <si>
    <t>Midden</t>
  </si>
  <si>
    <t>West</t>
  </si>
  <si>
    <t>Oost</t>
  </si>
  <si>
    <t>Naam</t>
  </si>
  <si>
    <t>Geslaagd</t>
  </si>
  <si>
    <t>Telefoon</t>
  </si>
  <si>
    <t>Wiskunde</t>
  </si>
  <si>
    <t>Janssen</t>
  </si>
  <si>
    <t>Engels</t>
  </si>
  <si>
    <t>Nederlands</t>
  </si>
  <si>
    <t>Jaap van Ullings</t>
  </si>
  <si>
    <t>Biologie</t>
  </si>
  <si>
    <t>Denssen</t>
  </si>
  <si>
    <t>Natuurkunde</t>
  </si>
  <si>
    <t>Jansz</t>
  </si>
  <si>
    <t>Voorbeeld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</si>
  <si>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</si>
  <si>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</si>
  <si>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</si>
  <si>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</si>
  <si>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</si>
  <si>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</si>
  <si>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</si>
  <si>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</si>
  <si>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</si>
  <si>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</si>
  <si>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</si>
  <si>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</si>
  <si>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Plaats</t>
  </si>
  <si>
    <t>Mobiel</t>
  </si>
  <si>
    <t>Dings</t>
  </si>
  <si>
    <t>Theo</t>
  </si>
  <si>
    <t>Baexem</t>
  </si>
  <si>
    <t>Koos</t>
  </si>
  <si>
    <t>Heythuysen</t>
  </si>
  <si>
    <t>eikeboom</t>
  </si>
  <si>
    <t>Ber</t>
  </si>
  <si>
    <t>Ton</t>
  </si>
  <si>
    <t>Dorpsstraat</t>
  </si>
  <si>
    <t>6114 EL</t>
  </si>
  <si>
    <t>Peter</t>
  </si>
  <si>
    <t>Klooster</t>
  </si>
  <si>
    <t>Weert</t>
  </si>
  <si>
    <t>Goor</t>
  </si>
  <si>
    <t>Jos</t>
  </si>
  <si>
    <t>Geuzert</t>
  </si>
  <si>
    <t>6115 EL</t>
  </si>
  <si>
    <t>Jack</t>
  </si>
  <si>
    <t>6097 EL</t>
  </si>
  <si>
    <t>Klaas</t>
  </si>
  <si>
    <t>Leon</t>
  </si>
  <si>
    <t>6121 EL</t>
  </si>
  <si>
    <t>Neer</t>
  </si>
  <si>
    <t>6100 EL</t>
  </si>
  <si>
    <t>Roggel</t>
  </si>
  <si>
    <t>Huub</t>
  </si>
  <si>
    <t>nevel</t>
  </si>
  <si>
    <t>6106 EL</t>
  </si>
  <si>
    <t>Peskens</t>
  </si>
  <si>
    <t>Feb</t>
  </si>
  <si>
    <t>6109 EL</t>
  </si>
  <si>
    <t>puts</t>
  </si>
  <si>
    <t>6103 EL</t>
  </si>
  <si>
    <t>Ger</t>
  </si>
  <si>
    <t>Timmermans</t>
  </si>
  <si>
    <t>6112 EL</t>
  </si>
  <si>
    <t>Ullings</t>
  </si>
  <si>
    <t>6118 EL</t>
  </si>
  <si>
    <t>Hei</t>
  </si>
  <si>
    <t>Verdonschot</t>
  </si>
  <si>
    <t>6120 EL</t>
  </si>
  <si>
    <t>6094 EL</t>
  </si>
  <si>
    <t xml:space="preserve"> Functie RANG om rangorde te bepalen</t>
  </si>
  <si>
    <t>RANG functie, bepaald het hoogste/laagste getal bijv. om winnaars te bepalen</t>
  </si>
  <si>
    <t>Winnaars bepalen met de beste 3 scores  (hoogste waardes)</t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</si>
  <si>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D16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</t>
    </r>
  </si>
  <si>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Functiewizzard op</t>
    </r>
    <r>
      <rPr>
        <b/>
        <i/>
        <sz val="12"/>
        <rFont val="Calibri"/>
        <family val="2"/>
      </rPr>
      <t xml:space="preserve"> fx</t>
    </r>
    <r>
      <rPr>
        <sz val="12"/>
        <rFont val="Calibri"/>
        <family val="2"/>
      </rPr>
      <t xml:space="preserve"> naast formulebalk</t>
    </r>
  </si>
  <si>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in het venster de </t>
    </r>
    <r>
      <rPr>
        <i/>
        <sz val="12"/>
        <rFont val="Calibri"/>
        <family val="2"/>
      </rPr>
      <t>categorie - Alles</t>
    </r>
    <r>
      <rPr>
        <sz val="12"/>
        <rFont val="Calibri"/>
        <family val="2"/>
      </rPr>
      <t xml:space="preserve"> en kies of zoek de functie - </t>
    </r>
    <r>
      <rPr>
        <i/>
        <sz val="12"/>
        <rFont val="Calibri"/>
        <family val="2"/>
      </rPr>
      <t>Rang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OK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</si>
  <si>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het 1e venster </t>
    </r>
    <r>
      <rPr>
        <i/>
        <sz val="12"/>
        <rFont val="Calibri"/>
        <family val="2"/>
      </rPr>
      <t>Getal</t>
    </r>
    <r>
      <rPr>
        <sz val="12"/>
        <rFont val="Calibri"/>
        <family val="2"/>
      </rPr>
      <t xml:space="preserve"> - cel C16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</si>
  <si>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het 2e venster </t>
    </r>
    <r>
      <rPr>
        <i/>
        <sz val="12"/>
        <rFont val="Calibri"/>
        <family val="2"/>
      </rPr>
      <t>Verw</t>
    </r>
    <r>
      <rPr>
        <sz val="12"/>
        <rFont val="Calibri"/>
        <family val="2"/>
      </rPr>
      <t xml:space="preserve"> (alle scores) - C16:C24 - Absoluut maken met "</t>
    </r>
    <r>
      <rPr>
        <b/>
        <sz val="12"/>
        <rFont val="Calibri"/>
        <family val="2"/>
      </rPr>
      <t>fn+F4"</t>
    </r>
    <r>
      <rPr>
        <sz val="12"/>
        <rFont val="Calibri"/>
        <family val="2"/>
      </rPr>
      <t xml:space="preserve"> toets 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</si>
  <si>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het 3e venster </t>
    </r>
    <r>
      <rPr>
        <i/>
        <sz val="12"/>
        <rFont val="Calibri"/>
        <family val="2"/>
      </rPr>
      <t>Volgorde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</t>
    </r>
    <r>
      <rPr>
        <b/>
        <sz val="12"/>
        <rFont val="Calibri"/>
        <family val="2"/>
      </rPr>
      <t xml:space="preserve"> 0</t>
    </r>
    <r>
      <rPr>
        <sz val="12"/>
        <rFont val="Calibri"/>
        <family val="2"/>
      </rPr>
      <t xml:space="preserve"> voor aflopende waarde te bepalen - </t>
    </r>
    <r>
      <rPr>
        <b/>
        <sz val="12"/>
        <rFont val="Calibri"/>
        <family val="2"/>
      </rPr>
      <t>OK</t>
    </r>
  </si>
  <si>
    <t>Formules met de vulgreep doorvoeren en voorwaardelijke opmaak instellen voor de 3 winnaars</t>
  </si>
  <si>
    <r>
      <rPr>
        <b/>
        <sz val="11"/>
        <rFont val="Calibri"/>
        <family val="2"/>
      </rPr>
      <t>Start</t>
    </r>
    <r>
      <rPr>
        <sz val="11"/>
        <rFont val="Calibri"/>
        <family val="2"/>
      </rPr>
      <t xml:space="preserve"> - </t>
    </r>
    <r>
      <rPr>
        <b/>
        <sz val="11"/>
        <rFont val="Calibri"/>
        <family val="2"/>
      </rPr>
      <t>Voorwaardelijke</t>
    </r>
    <r>
      <rPr>
        <sz val="11"/>
        <rFont val="Calibri"/>
        <family val="2"/>
      </rPr>
      <t xml:space="preserve"> </t>
    </r>
    <r>
      <rPr>
        <b/>
        <sz val="11"/>
        <rFont val="Calibri"/>
        <family val="2"/>
      </rPr>
      <t>opmaak</t>
    </r>
    <r>
      <rPr>
        <sz val="11"/>
        <rFont val="Calibri"/>
        <family val="2"/>
      </rPr>
      <t xml:space="preserve"> -</t>
    </r>
    <r>
      <rPr>
        <b/>
        <sz val="11"/>
        <rFont val="Calibri"/>
        <family val="2"/>
      </rPr>
      <t xml:space="preserve"> Markeerregels voor cellen</t>
    </r>
    <r>
      <rPr>
        <sz val="11"/>
        <rFont val="Calibri"/>
        <family val="2"/>
      </rPr>
      <t xml:space="preserve"> - </t>
    </r>
    <r>
      <rPr>
        <b/>
        <sz val="11"/>
        <rFont val="Calibri"/>
        <family val="2"/>
      </rPr>
      <t>Gelijk aan</t>
    </r>
    <r>
      <rPr>
        <sz val="11"/>
        <rFont val="Calibri"/>
        <family val="2"/>
      </rPr>
      <t xml:space="preserve"> - 1 is groen - 2 is geel - 3 is rood</t>
    </r>
  </si>
  <si>
    <t>Deelnemer</t>
  </si>
  <si>
    <t>Score</t>
  </si>
  <si>
    <t>Winnaars</t>
  </si>
  <si>
    <t>Jo</t>
  </si>
  <si>
    <t>Els</t>
  </si>
  <si>
    <t>Piet</t>
  </si>
  <si>
    <t>Toos</t>
  </si>
  <si>
    <t>Lee</t>
  </si>
  <si>
    <t>Ge</t>
  </si>
  <si>
    <t>Functie RANG.GELIJK</t>
  </si>
  <si>
    <t>RANG.GELIJK functie Rangschikt de hoogste of laagste tijd.</t>
  </si>
  <si>
    <t>Deze functie geeft de snelste 3 tijden en de hoogste waarden van een reeks aan</t>
  </si>
  <si>
    <t>Bij een gelijke uitkomst, bijvoorbeeld het hoogste, twee nummers één geven en nummer 2 vervolgens overslaan</t>
  </si>
  <si>
    <t>De nul in het venster volgorde zal de rangorde van hoog naar laag bepalen de 1 van hoog naar laag</t>
  </si>
  <si>
    <t>In onderstaande wedstrijduitslag voorbeeld wordt de uitslag van de snelste tijd berekend.</t>
  </si>
  <si>
    <t>Tevens is een voorwaardelijke opmaak gebruikt op de drie hoogste plaatsen</t>
  </si>
  <si>
    <r>
      <t xml:space="preserve">Om foutmeldingen zoals in C27 te voorkomen is tevens gebruik gemaakt van de </t>
    </r>
    <r>
      <rPr>
        <b/>
        <i/>
        <sz val="11"/>
        <color theme="1"/>
        <rFont val="Calibri"/>
        <family val="2"/>
        <scheme val="minor"/>
      </rPr>
      <t>ALS.FOUT</t>
    </r>
    <r>
      <rPr>
        <i/>
        <sz val="11"/>
        <color theme="1"/>
        <rFont val="Calibri"/>
        <family val="2"/>
        <scheme val="minor"/>
      </rPr>
      <t xml:space="preserve"> functie in de 2e tabel</t>
    </r>
  </si>
  <si>
    <r>
      <t xml:space="preserve">1. </t>
    </r>
    <r>
      <rPr>
        <b/>
        <sz val="11"/>
        <color theme="1"/>
        <rFont val="Calibri"/>
        <family val="2"/>
        <scheme val="minor"/>
      </rPr>
      <t>Activeer</t>
    </r>
    <r>
      <rPr>
        <sz val="11"/>
        <color theme="1"/>
        <rFont val="Calibri"/>
        <family val="2"/>
        <scheme val="minor"/>
      </rPr>
      <t xml:space="preserve"> cel </t>
    </r>
    <r>
      <rPr>
        <b/>
        <sz val="11"/>
        <color theme="1"/>
        <rFont val="Calibri"/>
        <family val="2"/>
        <scheme val="minor"/>
      </rPr>
      <t>G19</t>
    </r>
    <r>
      <rPr>
        <sz val="11"/>
        <color theme="1"/>
        <rFont val="Calibri"/>
        <family val="2"/>
        <scheme val="minor"/>
      </rPr>
      <t xml:space="preserve"> - typ = en open de functie </t>
    </r>
    <r>
      <rPr>
        <b/>
        <sz val="11"/>
        <color theme="1"/>
        <rFont val="Calibri"/>
        <family val="2"/>
        <scheme val="minor"/>
      </rPr>
      <t>RANG.GELIJK</t>
    </r>
  </si>
  <si>
    <r>
      <t xml:space="preserve">2. In het 1e venster </t>
    </r>
    <r>
      <rPr>
        <i/>
        <sz val="11"/>
        <color theme="1"/>
        <rFont val="Calibri"/>
        <family val="2"/>
        <scheme val="minor"/>
      </rPr>
      <t>Getal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- cel F19 activeren - </t>
    </r>
    <r>
      <rPr>
        <i/>
        <sz val="11"/>
        <color theme="1"/>
        <rFont val="Calibri"/>
        <family val="2"/>
        <scheme val="minor"/>
      </rPr>
      <t>2e venster Verw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- Reeks F19 tot F25 selecteren - gebruik fn+F4 voor dollars tekens </t>
    </r>
  </si>
  <si>
    <t>(absoluut maken) om de hele reeks vast te zetten waardoor de vulgreep gebruikt kan worden</t>
  </si>
  <si>
    <r>
      <t xml:space="preserve">3. In het 3e venster </t>
    </r>
    <r>
      <rPr>
        <i/>
        <sz val="11"/>
        <color theme="1"/>
        <rFont val="Calibri"/>
        <family val="2"/>
        <scheme val="minor"/>
      </rPr>
      <t>Volgorde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typ 1</t>
    </r>
    <r>
      <rPr>
        <b/>
        <sz val="11"/>
        <color theme="1"/>
        <rFont val="Calibri"/>
        <family val="2"/>
        <scheme val="minor"/>
      </rPr>
      <t xml:space="preserve"> om de hoogste waarde te bepalen </t>
    </r>
  </si>
  <si>
    <t>Wedstrijd uitslagen</t>
  </si>
  <si>
    <t>Dames</t>
  </si>
  <si>
    <t>Heren</t>
  </si>
  <si>
    <t>Tijd</t>
  </si>
  <si>
    <t>Astrid</t>
  </si>
  <si>
    <t>Petra</t>
  </si>
  <si>
    <t>Esther</t>
  </si>
  <si>
    <t>Janny</t>
  </si>
  <si>
    <t>Corine</t>
  </si>
  <si>
    <t>Lisa</t>
  </si>
  <si>
    <t>Amber</t>
  </si>
  <si>
    <t>Cel B27 leeg: dan ALS.FOUT om geen foutmelding te krijgen</t>
  </si>
  <si>
    <t>Saskia</t>
  </si>
  <si>
    <r>
      <t>ALS.FOUT(</t>
    </r>
    <r>
      <rPr>
        <i/>
        <sz val="9"/>
        <color theme="1"/>
        <rFont val="Calibri"/>
        <family val="2"/>
        <scheme val="minor"/>
      </rPr>
      <t>achter laatste haakje</t>
    </r>
    <r>
      <rPr>
        <sz val="11"/>
        <color theme="1"/>
        <rFont val="Calibri"/>
        <family val="2"/>
        <scheme val="minor"/>
      </rPr>
      <t>; "")</t>
    </r>
  </si>
  <si>
    <r>
      <t xml:space="preserve">1. </t>
    </r>
    <r>
      <rPr>
        <b/>
        <sz val="11"/>
        <color theme="1"/>
        <rFont val="Calibri"/>
        <family val="2"/>
        <scheme val="minor"/>
      </rPr>
      <t>Activeer</t>
    </r>
    <r>
      <rPr>
        <sz val="11"/>
        <color theme="1"/>
        <rFont val="Calibri"/>
        <family val="2"/>
        <scheme val="minor"/>
      </rPr>
      <t xml:space="preserve"> cel G37 - typ = en open de functie RANG.GELIJK</t>
    </r>
  </si>
  <si>
    <r>
      <t xml:space="preserve">2. In het 1e venster </t>
    </r>
    <r>
      <rPr>
        <i/>
        <sz val="11"/>
        <color theme="1"/>
        <rFont val="Calibri"/>
        <family val="2"/>
        <scheme val="minor"/>
      </rPr>
      <t>Getal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- cel F37 activeren - </t>
    </r>
    <r>
      <rPr>
        <i/>
        <sz val="11"/>
        <color theme="1"/>
        <rFont val="Calibri"/>
        <family val="2"/>
        <scheme val="minor"/>
      </rPr>
      <t>2e venster Verw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- Reeks F37 tot F44 selecteren - </t>
    </r>
    <r>
      <rPr>
        <b/>
        <sz val="11"/>
        <color theme="1"/>
        <rFont val="Calibri"/>
        <family val="2"/>
        <scheme val="minor"/>
      </rPr>
      <t>activeer</t>
    </r>
    <r>
      <rPr>
        <sz val="11"/>
        <color theme="1"/>
        <rFont val="Calibri"/>
        <family val="2"/>
        <scheme val="minor"/>
      </rPr>
      <t xml:space="preserve"> fn+F4 voor dollars tekens </t>
    </r>
  </si>
  <si>
    <r>
      <t xml:space="preserve">3. In het 3e venster </t>
    </r>
    <r>
      <rPr>
        <i/>
        <sz val="11"/>
        <color theme="1"/>
        <rFont val="Calibri"/>
        <family val="2"/>
        <scheme val="minor"/>
      </rPr>
      <t>Volgorde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typ 0 </t>
    </r>
    <r>
      <rPr>
        <b/>
        <sz val="11"/>
        <color theme="1"/>
        <rFont val="Calibri"/>
        <family val="2"/>
        <scheme val="minor"/>
      </rPr>
      <t xml:space="preserve">om de hoogste waarde te bepalen </t>
    </r>
  </si>
  <si>
    <t>Examen  uitslagen</t>
  </si>
  <si>
    <t>Meisjes</t>
  </si>
  <si>
    <t>Jongens</t>
  </si>
  <si>
    <t>Leerling</t>
  </si>
  <si>
    <t>Cijfer</t>
  </si>
  <si>
    <t>Met functie ALS genesteld datums berekenen t.o.v. vandaag</t>
  </si>
  <si>
    <t>Verschillende Functies maken ter controle van betalingen over factuurdatum</t>
  </si>
  <si>
    <t>In de E kolom wordt het betaalde of openstaande bedrag getoond: indien gelijk geen actie in kolom G</t>
  </si>
  <si>
    <t>In de F kolom wordt gekeken of de betaaldatum van 30 dagen wordt overschreden t.o.v. vandaag met de functie:</t>
  </si>
  <si>
    <t>=ALS(VANDAAG()-C13&gt;30;"mail";"") echter alleen als in kolom G actie staat dus niet betaald heeft</t>
  </si>
  <si>
    <r>
      <t xml:space="preserve">In kolom G wordt gecontroleerd of het bedrag dat betaald is overeenkomt met het factuur bedrag - </t>
    </r>
    <r>
      <rPr>
        <b/>
        <i/>
        <sz val="12"/>
        <rFont val="Calibri"/>
        <family val="2"/>
      </rPr>
      <t>=ALS(E13=D13;"";"actie")</t>
    </r>
  </si>
  <si>
    <t>Als er betaald is - geen actie -zo niet:  ALS G13=leeg;leeg laten;anders;actie (zie bovenstaande functie)</t>
  </si>
  <si>
    <t xml:space="preserve">Cellen met Voorwaardelijke opmaak een kleur geven aan actie en mail in kolom F en G </t>
  </si>
  <si>
    <t>Factuur</t>
  </si>
  <si>
    <t>Betaald</t>
  </si>
  <si>
    <t>30 dagen</t>
  </si>
  <si>
    <t>Controle op</t>
  </si>
  <si>
    <t>nummer</t>
  </si>
  <si>
    <t>datum</t>
  </si>
  <si>
    <t>1e termijn</t>
  </si>
  <si>
    <t>ouder</t>
  </si>
  <si>
    <t>deze tabel invullen met de formules en functie zoals in het voorbeeld</t>
  </si>
  <si>
    <t>Controle</t>
  </si>
  <si>
    <t>Functie ALS gecombineerd met =VANDAAG()</t>
  </si>
  <si>
    <t>Werkuren berekenen die over middernacht gaan</t>
  </si>
  <si>
    <t>Tijd bereken over middernacht</t>
  </si>
  <si>
    <t>Excel kan niet met uren over middernacht rekenen dus zal er een trukje moeten worden toegepast</t>
  </si>
  <si>
    <t xml:space="preserve">Het optellen van bijv. gewerkte uren wordt gedaan door de eindtijd van de begintijd af te trekken: </t>
  </si>
  <si>
    <t>1. bijv. Aanvang werktijd - 08:00u einde werktijd - 16:00u - formule hiervoor: 16-8=8 werkuren</t>
  </si>
  <si>
    <t>Let ook op de celeigenschappen van tijd - tijd wordt aangeven met : dus 12:00 - hiervan zijn de celeigenschappen instelling - Tijd</t>
  </si>
  <si>
    <t>Bij hele getallen zoals uren of minuten apart zijn de celeigenschappen - Standaard (zie voorbeeld J20)</t>
  </si>
  <si>
    <t>De berekening van tijd over middernacht (denk aan nachtdiensten) gaat als volgt:</t>
  </si>
  <si>
    <t>2. ALS(D20=leeg"";dan""leeg;ALS(D20&lt;C20;24-C20+D20;indien uren C20 niet kleiner dan D20 dan D20-C20))</t>
  </si>
  <si>
    <t>Deze formule kan ook toegepast worden: 24b- begintijd+eindtijd (zie E20)</t>
  </si>
  <si>
    <t>Formule over middernacht</t>
  </si>
  <si>
    <t>ALS(D31="";"";ALS(D31&lt;C31;24-C31+D31; D31-C31))</t>
  </si>
  <si>
    <r>
      <t xml:space="preserve">De simpele formule versie is: </t>
    </r>
    <r>
      <rPr>
        <b/>
        <sz val="10"/>
        <rFont val="Arial"/>
        <family val="2"/>
      </rPr>
      <t xml:space="preserve">  24-begintijd + eindtijd</t>
    </r>
  </si>
  <si>
    <t>WEEKPLANING AFDELING: WERKUREN Supermarkt</t>
  </si>
  <si>
    <t>Tijdsberekening</t>
  </si>
  <si>
    <t>Hier zelf maken</t>
  </si>
  <si>
    <t>zaterdag</t>
  </si>
  <si>
    <t>opdracht</t>
  </si>
  <si>
    <t>zondag</t>
  </si>
  <si>
    <t>uren</t>
  </si>
  <si>
    <t>NAAM</t>
  </si>
  <si>
    <t>aanvang</t>
  </si>
  <si>
    <t>einde</t>
  </si>
  <si>
    <t>netto</t>
  </si>
  <si>
    <t>uur functie</t>
  </si>
  <si>
    <t>uur en minuut samen</t>
  </si>
  <si>
    <t>werkuren</t>
  </si>
  <si>
    <t>let op celeigenschappen</t>
  </si>
  <si>
    <t>Grote pauze</t>
  </si>
  <si>
    <t>Standaard</t>
  </si>
  <si>
    <t>Kleine pauze</t>
  </si>
  <si>
    <t>minuut functie</t>
  </si>
  <si>
    <t>Totale werktijd</t>
  </si>
  <si>
    <t xml:space="preserve">Schrijf eventueel de formule 1 keer over uit het voorbeeld en zet de formules in de juiste/gele cellen </t>
  </si>
  <si>
    <t>WEEKPLANING AFDELING: WERKUREN supermarkt</t>
  </si>
  <si>
    <t>Tijd berekening</t>
  </si>
  <si>
    <t>Zaterdag</t>
  </si>
  <si>
    <t>voorbeeld</t>
  </si>
  <si>
    <t>UUR functie</t>
  </si>
  <si>
    <t>let op Celeigenschappen = Tijd</t>
  </si>
  <si>
    <t>let op Celeigenschappen = Standaard</t>
  </si>
  <si>
    <t>MINUUT functie</t>
  </si>
  <si>
    <t>Formule voor werkuren te berekenen</t>
  </si>
  <si>
    <t xml:space="preserve">Kasboek </t>
  </si>
  <si>
    <t>BTW</t>
  </si>
  <si>
    <t>Code nr</t>
  </si>
  <si>
    <t>onderwerpen</t>
  </si>
  <si>
    <t>Loon</t>
  </si>
  <si>
    <t>verkoop</t>
  </si>
  <si>
    <t>Advertenties</t>
  </si>
  <si>
    <t>kantoorbenodigheden</t>
  </si>
  <si>
    <t>muis</t>
  </si>
  <si>
    <t>Belasting</t>
  </si>
  <si>
    <t>globaal overzicht meeste uitgaves en inkomsten</t>
  </si>
  <si>
    <t>inkomsten</t>
  </si>
  <si>
    <t>code</t>
  </si>
  <si>
    <t>kleine uitgaves</t>
  </si>
  <si>
    <t xml:space="preserve">  Voorbeeld Kasboek </t>
  </si>
  <si>
    <t>Code nummer</t>
  </si>
  <si>
    <t>Functie SOMMEN.ALS</t>
  </si>
  <si>
    <t>Gebruik de functie SOMMEN.ALS om het totaal van de koffie productie in 2016</t>
  </si>
  <si>
    <t>van het Noordelijk halfrond te berekenen</t>
  </si>
  <si>
    <r>
      <t>Celbereik C30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berekenen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uit werkmap</t>
    </r>
    <r>
      <rPr>
        <b/>
        <i/>
        <sz val="11"/>
        <color theme="1"/>
        <rFont val="Calibri"/>
        <family val="2"/>
        <scheme val="minor"/>
      </rPr>
      <t xml:space="preserve"> WereldProductie</t>
    </r>
  </si>
  <si>
    <r>
      <t xml:space="preserve">1. </t>
    </r>
    <r>
      <rPr>
        <b/>
        <sz val="11"/>
        <color theme="1"/>
        <rFont val="Calibri"/>
        <family val="2"/>
        <scheme val="minor"/>
      </rPr>
      <t>Selecteer</t>
    </r>
    <r>
      <rPr>
        <sz val="11"/>
        <color theme="1"/>
        <rFont val="Calibri"/>
        <family val="2"/>
        <scheme val="minor"/>
      </rPr>
      <t xml:space="preserve"> cel </t>
    </r>
    <r>
      <rPr>
        <b/>
        <sz val="11"/>
        <color theme="1"/>
        <rFont val="Calibri"/>
        <family val="2"/>
        <scheme val="minor"/>
      </rPr>
      <t>C30</t>
    </r>
    <r>
      <rPr>
        <sz val="11"/>
        <color theme="1"/>
        <rFont val="Calibri"/>
        <family val="2"/>
        <scheme val="minor"/>
      </rPr>
      <t xml:space="preserve"> in dit werkblad</t>
    </r>
  </si>
  <si>
    <r>
      <t xml:space="preserve">2. typ = en </t>
    </r>
    <r>
      <rPr>
        <b/>
        <sz val="11"/>
        <color theme="1"/>
        <rFont val="Calibri"/>
        <family val="2"/>
        <scheme val="minor"/>
      </rPr>
      <t>openen</t>
    </r>
    <r>
      <rPr>
        <sz val="11"/>
        <color theme="1"/>
        <rFont val="Calibri"/>
        <family val="2"/>
        <scheme val="minor"/>
      </rPr>
      <t xml:space="preserve"> de functie </t>
    </r>
    <r>
      <rPr>
        <b/>
        <sz val="11"/>
        <color theme="1"/>
        <rFont val="Calibri"/>
        <family val="2"/>
        <scheme val="minor"/>
      </rPr>
      <t>SOMMEN.ALS</t>
    </r>
  </si>
  <si>
    <r>
      <rPr>
        <sz val="11"/>
        <color theme="1"/>
        <rFont val="Calibri"/>
        <family val="2"/>
        <scheme val="minor"/>
      </rPr>
      <t xml:space="preserve">3. </t>
    </r>
    <r>
      <rPr>
        <i/>
        <sz val="11"/>
        <color theme="1"/>
        <rFont val="Calibri"/>
        <family val="2"/>
        <scheme val="minor"/>
      </rPr>
      <t>Configureer de functie als volgt:</t>
    </r>
  </si>
  <si>
    <r>
      <t>a. O</t>
    </r>
    <r>
      <rPr>
        <b/>
        <sz val="11"/>
        <color theme="1"/>
        <rFont val="Calibri"/>
        <family val="2"/>
        <scheme val="minor"/>
      </rPr>
      <t xml:space="preserve">ptelbereik: WereldProductie!H6:H47 - </t>
    </r>
    <r>
      <rPr>
        <sz val="11"/>
        <color theme="1"/>
        <rFont val="Calibri"/>
        <family val="2"/>
        <scheme val="minor"/>
      </rPr>
      <t>maak de cellen absoluut met fn + f4</t>
    </r>
  </si>
  <si>
    <r>
      <t xml:space="preserve">b. </t>
    </r>
    <r>
      <rPr>
        <b/>
        <sz val="11"/>
        <color theme="1"/>
        <rFont val="Calibri"/>
        <family val="2"/>
        <scheme val="minor"/>
      </rPr>
      <t>Criteriumbereik1: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WereldProductie!C6:C47 -</t>
    </r>
    <r>
      <rPr>
        <sz val="11"/>
        <color theme="1"/>
        <rFont val="Calibri"/>
        <family val="2"/>
        <scheme val="minor"/>
      </rPr>
      <t>maak de cellen absoluut</t>
    </r>
  </si>
  <si>
    <r>
      <t xml:space="preserve">c. </t>
    </r>
    <r>
      <rPr>
        <b/>
        <sz val="11"/>
        <color theme="1"/>
        <rFont val="Calibri"/>
        <family val="2"/>
        <scheme val="minor"/>
      </rPr>
      <t>Criteria1: Noordelijk intypen</t>
    </r>
  </si>
  <si>
    <r>
      <t xml:space="preserve">d. </t>
    </r>
    <r>
      <rPr>
        <b/>
        <sz val="11"/>
        <color theme="1"/>
        <rFont val="Calibri"/>
        <family val="2"/>
        <scheme val="minor"/>
      </rPr>
      <t>Criteriumbereik2: WereldProductie!D6:D47 -</t>
    </r>
    <r>
      <rPr>
        <sz val="11"/>
        <color theme="1"/>
        <rFont val="Calibri"/>
        <family val="2"/>
        <scheme val="minor"/>
      </rPr>
      <t xml:space="preserve"> maak de cellen absoluut</t>
    </r>
  </si>
  <si>
    <r>
      <t xml:space="preserve">e. </t>
    </r>
    <r>
      <rPr>
        <b/>
        <sz val="11"/>
        <color theme="1"/>
        <rFont val="Calibri"/>
        <family val="2"/>
        <scheme val="minor"/>
      </rPr>
      <t xml:space="preserve">Criteria2: B30 - </t>
    </r>
    <r>
      <rPr>
        <sz val="11"/>
        <color theme="1"/>
        <rFont val="Calibri"/>
        <family val="2"/>
        <scheme val="minor"/>
      </rPr>
      <t>of typ</t>
    </r>
    <r>
      <rPr>
        <b/>
        <sz val="11"/>
        <color theme="1"/>
        <rFont val="Calibri"/>
        <family val="2"/>
        <scheme val="minor"/>
      </rPr>
      <t xml:space="preserve"> Koffie - </t>
    </r>
    <r>
      <rPr>
        <sz val="11"/>
        <color theme="1"/>
        <rFont val="Calibri"/>
        <family val="2"/>
        <scheme val="minor"/>
      </rPr>
      <t>klik</t>
    </r>
    <r>
      <rPr>
        <b/>
        <sz val="11"/>
        <color theme="1"/>
        <rFont val="Calibri"/>
        <family val="2"/>
        <scheme val="minor"/>
      </rPr>
      <t xml:space="preserve"> OK</t>
    </r>
  </si>
  <si>
    <t>Gebruik de functie SOMMEN.ALS om het totaal van de Cacao productie van 2013</t>
  </si>
  <si>
    <t>van het Zuidelijk halfrond te berekenen</t>
  </si>
  <si>
    <t>Instelling: Celbereik D31 op het werkblad, 2016_Halfrond_totalen, berekenen uit WereldProductie</t>
  </si>
  <si>
    <r>
      <t xml:space="preserve">1. </t>
    </r>
    <r>
      <rPr>
        <b/>
        <sz val="11"/>
        <color theme="1"/>
        <rFont val="Calibri"/>
        <family val="2"/>
        <scheme val="minor"/>
      </rPr>
      <t>Selecteer</t>
    </r>
    <r>
      <rPr>
        <sz val="11"/>
        <color theme="1"/>
        <rFont val="Calibri"/>
        <family val="2"/>
        <scheme val="minor"/>
      </rPr>
      <t xml:space="preserve"> cel </t>
    </r>
    <r>
      <rPr>
        <b/>
        <sz val="11"/>
        <color theme="1"/>
        <rFont val="Calibri"/>
        <family val="2"/>
        <scheme val="minor"/>
      </rPr>
      <t xml:space="preserve">D31 </t>
    </r>
    <r>
      <rPr>
        <sz val="11"/>
        <color theme="1"/>
        <rFont val="Calibri"/>
        <family val="2"/>
        <scheme val="minor"/>
      </rPr>
      <t>in dit werkblad</t>
    </r>
  </si>
  <si>
    <r>
      <rPr>
        <sz val="11"/>
        <color theme="1"/>
        <rFont val="Calibri"/>
        <family val="2"/>
        <scheme val="minor"/>
      </rPr>
      <t>3</t>
    </r>
    <r>
      <rPr>
        <i/>
        <sz val="11"/>
        <color theme="1"/>
        <rFont val="Calibri"/>
        <family val="2"/>
        <scheme val="minor"/>
      </rPr>
      <t>. Configureer de functie als volgt:</t>
    </r>
  </si>
  <si>
    <r>
      <t>a. O</t>
    </r>
    <r>
      <rPr>
        <b/>
        <sz val="11"/>
        <color theme="1"/>
        <rFont val="Calibri"/>
        <family val="2"/>
        <scheme val="minor"/>
      </rPr>
      <t xml:space="preserve">ptelbereik: 2013 (cellen in kolom H) </t>
    </r>
  </si>
  <si>
    <r>
      <t xml:space="preserve">b. </t>
    </r>
    <r>
      <rPr>
        <b/>
        <sz val="11"/>
        <color theme="1"/>
        <rFont val="Calibri"/>
        <family val="2"/>
        <scheme val="minor"/>
      </rPr>
      <t>Criteriumbereik1:</t>
    </r>
    <r>
      <rPr>
        <sz val="11"/>
        <color theme="1"/>
        <rFont val="Calibri"/>
        <family val="2"/>
        <scheme val="minor"/>
      </rPr>
      <t xml:space="preserve"> "</t>
    </r>
    <r>
      <rPr>
        <b/>
        <sz val="11"/>
        <color theme="1"/>
        <rFont val="Calibri"/>
        <family val="2"/>
        <scheme val="minor"/>
      </rPr>
      <t>Halfrond" (cellen in kolom C)</t>
    </r>
  </si>
  <si>
    <r>
      <t xml:space="preserve">c. </t>
    </r>
    <r>
      <rPr>
        <b/>
        <sz val="11"/>
        <color theme="1"/>
        <rFont val="Calibri"/>
        <family val="2"/>
        <scheme val="minor"/>
      </rPr>
      <t xml:space="preserve">Criteria1: D29 </t>
    </r>
    <r>
      <rPr>
        <sz val="11"/>
        <color theme="1"/>
        <rFont val="Calibri"/>
        <family val="2"/>
        <scheme val="minor"/>
      </rPr>
      <t>of typ</t>
    </r>
    <r>
      <rPr>
        <b/>
        <sz val="11"/>
        <color theme="1"/>
        <rFont val="Calibri"/>
        <family val="2"/>
        <scheme val="minor"/>
      </rPr>
      <t xml:space="preserve"> Zuidelijk </t>
    </r>
  </si>
  <si>
    <r>
      <t xml:space="preserve">d. </t>
    </r>
    <r>
      <rPr>
        <b/>
        <sz val="11"/>
        <color theme="1"/>
        <rFont val="Calibri"/>
        <family val="2"/>
        <scheme val="minor"/>
      </rPr>
      <t>Criteriumbereik2: Productie (cellen in kolom D)</t>
    </r>
  </si>
  <si>
    <r>
      <t xml:space="preserve">e. </t>
    </r>
    <r>
      <rPr>
        <b/>
        <sz val="11"/>
        <color theme="1"/>
        <rFont val="Calibri"/>
        <family val="2"/>
        <scheme val="minor"/>
      </rPr>
      <t xml:space="preserve">Criteria2: B31 - </t>
    </r>
    <r>
      <rPr>
        <sz val="11"/>
        <color theme="1"/>
        <rFont val="Calibri"/>
        <family val="2"/>
        <scheme val="minor"/>
      </rPr>
      <t>of typ</t>
    </r>
    <r>
      <rPr>
        <b/>
        <sz val="11"/>
        <color theme="1"/>
        <rFont val="Calibri"/>
        <family val="2"/>
        <scheme val="minor"/>
      </rPr>
      <t xml:space="preserve"> Cacao - </t>
    </r>
    <r>
      <rPr>
        <sz val="11"/>
        <color theme="1"/>
        <rFont val="Calibri"/>
        <family val="2"/>
        <scheme val="minor"/>
      </rPr>
      <t>klik</t>
    </r>
    <r>
      <rPr>
        <b/>
        <sz val="11"/>
        <color theme="1"/>
        <rFont val="Calibri"/>
        <family val="2"/>
        <scheme val="minor"/>
      </rPr>
      <t xml:space="preserve"> OK</t>
    </r>
  </si>
  <si>
    <t>Jaar 2016</t>
  </si>
  <si>
    <t>(keer 1.000 Ton)</t>
  </si>
  <si>
    <t>Product</t>
  </si>
  <si>
    <t>Noordelijk</t>
  </si>
  <si>
    <t>Zuidelijk</t>
  </si>
  <si>
    <t>Koffie</t>
  </si>
  <si>
    <t>Cacao</t>
  </si>
  <si>
    <t>Thee</t>
  </si>
  <si>
    <t>Functie ALS genesteld en met een absolute verwijzing</t>
  </si>
  <si>
    <t>Logische functie opbouwen met criteria's buiten een tabel</t>
  </si>
  <si>
    <t>In kolom M staan de criteria's die gebruikt worden voor de uitslag van het behaalde resutaat, Gezakt, Geslaagd, etc</t>
  </si>
  <si>
    <r>
      <t xml:space="preserve">Gebruik voor de uitslag de Functie </t>
    </r>
    <r>
      <rPr>
        <b/>
        <sz val="12"/>
        <rFont val="Calibri"/>
        <family val="2"/>
      </rPr>
      <t>ALS: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= in </t>
    </r>
    <r>
      <rPr>
        <b/>
        <sz val="12"/>
        <rFont val="Calibri"/>
        <family val="2"/>
      </rPr>
      <t>K15</t>
    </r>
    <r>
      <rPr>
        <sz val="12"/>
        <rFont val="Calibri"/>
        <family val="2"/>
      </rPr>
      <t xml:space="preserve"> - open functie </t>
    </r>
    <r>
      <rPr>
        <b/>
        <sz val="12"/>
        <rFont val="Calibri"/>
        <family val="2"/>
      </rPr>
      <t>ALS</t>
    </r>
    <r>
      <rPr>
        <sz val="12"/>
        <rFont val="Calibri"/>
        <family val="2"/>
      </rPr>
      <t xml:space="preserve"> (in het Naamvak)</t>
    </r>
  </si>
  <si>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1e veld</t>
    </r>
    <r>
      <rPr>
        <sz val="12"/>
        <color indexed="8"/>
        <rFont val="Calibri"/>
        <family val="2"/>
      </rPr>
      <t>: J15</t>
    </r>
    <r>
      <rPr>
        <b/>
        <sz val="12"/>
        <color indexed="8"/>
        <rFont val="Calibri"/>
        <family val="2"/>
      </rPr>
      <t>&lt;4</t>
    </r>
    <r>
      <rPr>
        <sz val="12"/>
        <color indexed="8"/>
        <rFont val="Calibri"/>
        <family val="2"/>
      </rPr>
      <t xml:space="preserve"> (</t>
    </r>
    <r>
      <rPr>
        <i/>
        <sz val="12"/>
        <color indexed="8"/>
        <rFont val="Calibri"/>
        <family val="2"/>
      </rPr>
      <t>cel J15 aanklikken</t>
    </r>
    <r>
      <rPr>
        <sz val="12"/>
        <color indexed="8"/>
        <rFont val="Calibri"/>
        <family val="2"/>
      </rPr>
      <t>)</t>
    </r>
  </si>
  <si>
    <r>
      <t xml:space="preserve"> Typ in </t>
    </r>
    <r>
      <rPr>
        <i/>
        <sz val="12"/>
        <color indexed="8"/>
        <rFont val="Calibri"/>
        <family val="2"/>
      </rPr>
      <t>2e veld</t>
    </r>
    <r>
      <rPr>
        <sz val="12"/>
        <color indexed="8"/>
        <rFont val="Calibri"/>
        <family val="2"/>
      </rPr>
      <t xml:space="preserve"> : 1e criteria </t>
    </r>
    <r>
      <rPr>
        <i/>
        <sz val="12"/>
        <color indexed="8"/>
        <rFont val="Calibri"/>
        <family val="2"/>
      </rPr>
      <t>(gezakt)</t>
    </r>
    <r>
      <rPr>
        <sz val="12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M19</t>
    </r>
    <r>
      <rPr>
        <sz val="12"/>
        <color indexed="8"/>
        <rFont val="Calibri"/>
        <family val="2"/>
      </rPr>
      <t xml:space="preserve"> aanklikken en vastzetten/absoluut maken door fn ingedrukt + F4 op toetsenbord</t>
    </r>
  </si>
  <si>
    <r>
      <t xml:space="preserve">In </t>
    </r>
    <r>
      <rPr>
        <i/>
        <sz val="12"/>
        <color indexed="8"/>
        <rFont val="Calibri"/>
        <family val="2"/>
      </rPr>
      <t>3e veld</t>
    </r>
    <r>
      <rPr>
        <sz val="12"/>
        <color indexed="8"/>
        <rFont val="Calibri"/>
        <family val="2"/>
      </rPr>
      <t xml:space="preserve"> een nieuwe functie </t>
    </r>
    <r>
      <rPr>
        <b/>
        <sz val="12"/>
        <color indexed="8"/>
        <rFont val="Calibri"/>
        <family val="2"/>
      </rPr>
      <t>ALS</t>
    </r>
    <r>
      <rPr>
        <sz val="12"/>
        <color indexed="8"/>
        <rFont val="Calibri"/>
        <family val="2"/>
      </rPr>
      <t xml:space="preserve"> halen (in Naamvak) </t>
    </r>
  </si>
  <si>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1e veld</t>
    </r>
    <r>
      <rPr>
        <sz val="12"/>
        <color indexed="8"/>
        <rFont val="Calibri"/>
        <family val="2"/>
      </rPr>
      <t>: J15</t>
    </r>
    <r>
      <rPr>
        <b/>
        <sz val="12"/>
        <color indexed="8"/>
        <rFont val="Calibri"/>
        <family val="2"/>
      </rPr>
      <t>&lt;=5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2e veld</t>
    </r>
    <r>
      <rPr>
        <sz val="12"/>
        <color indexed="8"/>
        <rFont val="Calibri"/>
        <family val="2"/>
      </rPr>
      <t xml:space="preserve"> : 2e criteria (herexamen) $M$20</t>
    </r>
  </si>
  <si>
    <r>
      <t xml:space="preserve">In </t>
    </r>
    <r>
      <rPr>
        <i/>
        <sz val="12"/>
        <color indexed="8"/>
        <rFont val="Calibri"/>
        <family val="2"/>
      </rPr>
      <t>3e veld</t>
    </r>
    <r>
      <rPr>
        <sz val="12"/>
        <color indexed="8"/>
        <rFont val="Calibri"/>
        <family val="2"/>
      </rPr>
      <t xml:space="preserve"> een nieuwe functie </t>
    </r>
    <r>
      <rPr>
        <b/>
        <sz val="12"/>
        <color indexed="8"/>
        <rFont val="Calibri"/>
        <family val="2"/>
      </rPr>
      <t>ALS</t>
    </r>
    <r>
      <rPr>
        <sz val="12"/>
        <color indexed="8"/>
        <rFont val="Calibri"/>
        <family val="2"/>
      </rPr>
      <t xml:space="preserve"> halen (in Naamvak) - </t>
    </r>
    <r>
      <rPr>
        <u/>
        <sz val="12"/>
        <color indexed="8"/>
        <rFont val="Calibri"/>
        <family val="2"/>
      </rPr>
      <t>herhaal voorgaande handelingen voor alle criteria's</t>
    </r>
  </si>
  <si>
    <r>
      <rPr>
        <b/>
        <sz val="12"/>
        <color indexed="8"/>
        <rFont val="Calibri"/>
        <family val="2"/>
      </rPr>
      <t>Sluit</t>
    </r>
    <r>
      <rPr>
        <sz val="12"/>
        <color indexed="8"/>
        <rFont val="Calibri"/>
        <family val="2"/>
      </rPr>
      <t xml:space="preserve"> de functie </t>
    </r>
    <r>
      <rPr>
        <b/>
        <sz val="12"/>
        <color indexed="8"/>
        <rFont val="Calibri"/>
        <family val="2"/>
      </rPr>
      <t>af</t>
    </r>
    <r>
      <rPr>
        <sz val="12"/>
        <color indexed="8"/>
        <rFont val="Calibri"/>
        <family val="2"/>
      </rPr>
      <t xml:space="preserve"> met 3 haakjes (</t>
    </r>
    <r>
      <rPr>
        <i/>
        <sz val="12"/>
        <color indexed="8"/>
        <rFont val="Calibri"/>
        <family val="2"/>
      </rPr>
      <t>zie voorbeeld L33</t>
    </r>
    <r>
      <rPr>
        <sz val="12"/>
        <color indexed="8"/>
        <rFont val="Calibri"/>
        <family val="2"/>
      </rPr>
      <t>)</t>
    </r>
  </si>
  <si>
    <t>Voer met de vulgreep de functie voor alle leerlingen door</t>
  </si>
  <si>
    <t>Tentamens theorie</t>
  </si>
  <si>
    <t>Punt</t>
  </si>
  <si>
    <t>Uitslag</t>
  </si>
  <si>
    <t>Periode</t>
  </si>
  <si>
    <t>1e</t>
  </si>
  <si>
    <t>2e</t>
  </si>
  <si>
    <t>3e</t>
  </si>
  <si>
    <t>praktijk</t>
  </si>
  <si>
    <t>totaal</t>
  </si>
  <si>
    <t>resultaat</t>
  </si>
  <si>
    <t>Criteria's</t>
  </si>
  <si>
    <t>Gezakt</t>
  </si>
  <si>
    <t>Herexamen</t>
  </si>
  <si>
    <t>Zeer goed</t>
  </si>
  <si>
    <t>Cumlaude</t>
  </si>
  <si>
    <t>voorbeeld functie</t>
  </si>
  <si>
    <t>ALS(J33&lt;4;$M$19;ALS(J33&lt;5;$M$20;ALS(J33&lt;6;$M$21;ALS(J33&lt;7;$M$22;$M$23))))</t>
  </si>
  <si>
    <t>Klik in de cellen waar functies staan en open de functie met            voor de formulebalk</t>
  </si>
  <si>
    <t xml:space="preserve">ALS(EN( en de functie OF( </t>
  </si>
  <si>
    <r>
      <t xml:space="preserve">voorbeeld: </t>
    </r>
    <r>
      <rPr>
        <sz val="11"/>
        <color rgb="FFFF0000"/>
        <rFont val="Calibri"/>
        <family val="2"/>
        <scheme val="minor"/>
      </rPr>
      <t>ALS(D19&gt;=4;1000;ALS(D19=3;500;0))</t>
    </r>
  </si>
  <si>
    <t>Bonus 1</t>
  </si>
  <si>
    <r>
      <t>Geef aan met</t>
    </r>
    <r>
      <rPr>
        <b/>
        <sz val="12"/>
        <color theme="1"/>
        <rFont val="Calibri"/>
        <family val="2"/>
        <scheme val="minor"/>
      </rPr>
      <t xml:space="preserve"> een geneste ALS functie </t>
    </r>
    <r>
      <rPr>
        <sz val="12"/>
        <color theme="1"/>
        <rFont val="Calibri"/>
        <family val="2"/>
        <scheme val="minor"/>
      </rPr>
      <t>wie recht heeft op de bonus van 1000 en 500 euro met de onderstaande voorwaarden</t>
    </r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</si>
  <si>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is dan</t>
    </r>
    <r>
      <rPr>
        <b/>
        <sz val="12"/>
        <color theme="1"/>
        <rFont val="Calibri"/>
        <family val="2"/>
        <scheme val="minor"/>
      </rPr>
      <t xml:space="preserve"> 4 </t>
    </r>
    <r>
      <rPr>
        <sz val="12"/>
        <color theme="1"/>
        <rFont val="Calibri"/>
        <family val="2"/>
        <scheme val="minor"/>
      </rPr>
      <t>dan recht op 1000</t>
    </r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</si>
  <si>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dan 500 euro anders 0</t>
    </r>
  </si>
  <si>
    <t>Bonus 2</t>
  </si>
  <si>
    <r>
      <t xml:space="preserve">Geef aan met de </t>
    </r>
    <r>
      <rPr>
        <b/>
        <sz val="12"/>
        <color theme="1"/>
        <rFont val="Calibri"/>
        <family val="2"/>
        <scheme val="minor"/>
      </rPr>
      <t>ALS en EN functie</t>
    </r>
    <r>
      <rPr>
        <sz val="12"/>
        <color theme="1"/>
        <rFont val="Calibri"/>
        <family val="2"/>
        <scheme val="minor"/>
      </rPr>
      <t xml:space="preserve"> wie recht heeft op de bonus van 1000 en 0 euro met de onderstaande voorwaarden</t>
    </r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</si>
  <si>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3</t>
    </r>
  </si>
  <si>
    <r>
      <t xml:space="preserve">voorbeeld: </t>
    </r>
    <r>
      <rPr>
        <sz val="11"/>
        <color rgb="FFFF0000"/>
        <rFont val="Calibri"/>
        <family val="2"/>
        <scheme val="minor"/>
      </rPr>
      <t>ALS(EN(D19&gt;3;B19&gt;5);1000;0)</t>
    </r>
  </si>
  <si>
    <r>
      <t xml:space="preserve">Als de persoon </t>
    </r>
    <r>
      <rPr>
        <b/>
        <sz val="12"/>
        <color theme="1"/>
        <rFont val="Calibri"/>
        <family val="2"/>
        <scheme val="minor"/>
      </rPr>
      <t>langer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5</t>
    </r>
    <r>
      <rPr>
        <sz val="12"/>
        <color theme="1"/>
        <rFont val="Calibri"/>
        <family val="2"/>
        <scheme val="minor"/>
      </rPr>
      <t xml:space="preserve"> jaar </t>
    </r>
    <r>
      <rPr>
        <b/>
        <sz val="12"/>
        <color theme="1"/>
        <rFont val="Calibri"/>
        <family val="2"/>
        <scheme val="minor"/>
      </rPr>
      <t>In dienst</t>
    </r>
    <r>
      <rPr>
        <sz val="12"/>
        <color theme="1"/>
        <rFont val="Calibri"/>
        <family val="2"/>
        <scheme val="minor"/>
      </rPr>
      <t xml:space="preserve"> is  </t>
    </r>
  </si>
  <si>
    <t>Bonus 3</t>
  </si>
  <si>
    <r>
      <t xml:space="preserve">Geef aan met de </t>
    </r>
    <r>
      <rPr>
        <b/>
        <sz val="12"/>
        <color theme="1"/>
        <rFont val="Calibri"/>
        <family val="2"/>
        <scheme val="minor"/>
      </rPr>
      <t>ALS &amp; EN &amp; OF functie</t>
    </r>
    <r>
      <rPr>
        <sz val="12"/>
        <color theme="1"/>
        <rFont val="Calibri"/>
        <family val="2"/>
        <scheme val="minor"/>
      </rPr>
      <t xml:space="preserve"> wie recht heeft op de bonus Ja of Nee met de onderstaande voorwaarden</t>
    </r>
  </si>
  <si>
    <r>
      <t xml:space="preserve">Als de </t>
    </r>
    <r>
      <rPr>
        <b/>
        <sz val="11"/>
        <color theme="1"/>
        <rFont val="Calibri"/>
        <family val="2"/>
        <scheme val="minor"/>
      </rPr>
      <t>waardering</t>
    </r>
    <r>
      <rPr>
        <sz val="11"/>
        <color theme="1"/>
        <rFont val="Calibri"/>
        <family val="2"/>
        <scheme val="minor"/>
      </rPr>
      <t xml:space="preserve"> is </t>
    </r>
    <r>
      <rPr>
        <b/>
        <sz val="11"/>
        <color theme="1"/>
        <rFont val="Calibri"/>
        <family val="2"/>
        <scheme val="minor"/>
      </rPr>
      <t>hoger</t>
    </r>
    <r>
      <rPr>
        <sz val="11"/>
        <color theme="1"/>
        <rFont val="Calibri"/>
        <family val="2"/>
        <scheme val="minor"/>
      </rPr>
      <t xml:space="preserve"> dan</t>
    </r>
    <r>
      <rPr>
        <b/>
        <sz val="11"/>
        <color theme="1"/>
        <rFont val="Calibri"/>
        <family val="2"/>
        <scheme val="minor"/>
      </rPr>
      <t xml:space="preserve"> 3</t>
    </r>
  </si>
  <si>
    <r>
      <rPr>
        <sz val="11"/>
        <rFont val="Calibri"/>
        <family val="2"/>
        <scheme val="minor"/>
      </rPr>
      <t>voorbeeld:=</t>
    </r>
    <r>
      <rPr>
        <sz val="11"/>
        <color rgb="FFFF0000"/>
        <rFont val="Calibri"/>
        <family val="2"/>
        <scheme val="minor"/>
      </rPr>
      <t>ALS(EN(D19&gt;3;OF(B19&gt;=5;C19="loondienst"));"ja";"nee")</t>
    </r>
  </si>
  <si>
    <r>
      <t xml:space="preserve">Als de persoon </t>
    </r>
    <r>
      <rPr>
        <b/>
        <sz val="11"/>
        <color theme="1"/>
        <rFont val="Calibri"/>
        <family val="2"/>
        <scheme val="minor"/>
      </rPr>
      <t>langer</t>
    </r>
    <r>
      <rPr>
        <sz val="11"/>
        <color theme="1"/>
        <rFont val="Calibri"/>
        <family val="2"/>
        <scheme val="minor"/>
      </rPr>
      <t xml:space="preserve"> dan </t>
    </r>
    <r>
      <rPr>
        <b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jaar </t>
    </r>
    <r>
      <rPr>
        <b/>
        <sz val="11"/>
        <color theme="1"/>
        <rFont val="Calibri"/>
        <family val="2"/>
        <scheme val="minor"/>
      </rPr>
      <t>In dienst</t>
    </r>
    <r>
      <rPr>
        <sz val="11"/>
        <color theme="1"/>
        <rFont val="Calibri"/>
        <family val="2"/>
        <scheme val="minor"/>
      </rPr>
      <t xml:space="preserve"> is of in </t>
    </r>
    <r>
      <rPr>
        <b/>
        <sz val="11"/>
        <color theme="1"/>
        <rFont val="Calibri"/>
        <family val="2"/>
        <scheme val="minor"/>
      </rPr>
      <t>loondienst</t>
    </r>
    <r>
      <rPr>
        <sz val="11"/>
        <color theme="1"/>
        <rFont val="Calibri"/>
        <family val="2"/>
        <scheme val="minor"/>
      </rPr>
      <t xml:space="preserve"> is</t>
    </r>
  </si>
  <si>
    <t>ALS genesteld</t>
  </si>
  <si>
    <t>ALS&amp;EN</t>
  </si>
  <si>
    <t>ALS&amp;EN&amp;OF</t>
  </si>
  <si>
    <t>In dienst</t>
  </si>
  <si>
    <t xml:space="preserve">Contract </t>
  </si>
  <si>
    <t xml:space="preserve">Waardering </t>
  </si>
  <si>
    <t>uitzend</t>
  </si>
  <si>
    <t>Cox</t>
  </si>
  <si>
    <t>Loondienst</t>
  </si>
  <si>
    <t>Bex</t>
  </si>
  <si>
    <t>Timmer</t>
  </si>
  <si>
    <t>ALS(EN als meer dan 2 cellen gevuld moeten zijn (dus alle 3 gevuld is examen)</t>
  </si>
  <si>
    <t>ALS(EN</t>
  </si>
  <si>
    <t>ALS(EN(B29&gt;0;C29&gt;0;D29&gt;0);"ja";"nee")</t>
  </si>
  <si>
    <t>Tentamen 1</t>
  </si>
  <si>
    <t>Tentamen 2</t>
  </si>
  <si>
    <t>Tentamen 3</t>
  </si>
  <si>
    <t>Examen doen</t>
  </si>
  <si>
    <t>Cursist mag alleen examen doen als alle drie de tentamens zijn gemaakt</t>
  </si>
  <si>
    <t>Opdracht:</t>
  </si>
  <si>
    <t xml:space="preserve">VERT.ZOEKEN op naam: De gewenste gegevens uit de tabel halen </t>
  </si>
  <si>
    <t>Informatie overzicht receptie bejaardenhuis via VERT.ZOEKEN</t>
  </si>
  <si>
    <t>Analyseer de voorbeelden in de grijze cellen en maak deze in de opdracht (gele cellen) na</t>
  </si>
  <si>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met de namen in cel A19 -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>A19</t>
    </r>
  </si>
  <si>
    <r>
      <t xml:space="preserve">1.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b/>
        <sz val="12"/>
        <rFont val="Calibri"/>
        <family val="2"/>
        <scheme val="minor"/>
      </rPr>
      <t xml:space="preserve"> activeren - selecteer</t>
    </r>
    <r>
      <rPr>
        <sz val="12"/>
        <rFont val="Calibri"/>
        <family val="2"/>
        <scheme val="minor"/>
      </rPr>
      <t xml:space="preserve"> de namen in cellen </t>
    </r>
    <r>
      <rPr>
        <b/>
        <sz val="12"/>
        <rFont val="Calibri"/>
        <family val="2"/>
        <scheme val="minor"/>
      </rPr>
      <t>A22:A35</t>
    </r>
  </si>
  <si>
    <r>
      <t xml:space="preserve">2.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</t>
    </r>
    <r>
      <rPr>
        <b/>
        <sz val="12"/>
        <rFont val="Calibri"/>
        <family val="2"/>
        <scheme val="minor"/>
      </rPr>
      <t>B19</t>
    </r>
    <r>
      <rPr>
        <sz val="12"/>
        <rFont val="Calibri"/>
        <family val="2"/>
        <scheme val="minor"/>
      </rPr>
      <t xml:space="preserve"> en </t>
    </r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=</t>
    </r>
    <r>
      <rPr>
        <sz val="12"/>
        <rFont val="Calibri"/>
        <family val="2"/>
        <scheme val="minor"/>
      </rPr>
      <t xml:space="preserve"> teken - open de functie </t>
    </r>
    <r>
      <rPr>
        <b/>
        <sz val="12"/>
        <rFont val="Calibri"/>
        <family val="2"/>
        <scheme val="minor"/>
      </rPr>
      <t>VERT.ZOEKEN</t>
    </r>
  </si>
  <si>
    <r>
      <rPr>
        <sz val="12"/>
        <rFont val="Calibri"/>
        <family val="2"/>
        <scheme val="minor"/>
      </rPr>
      <t xml:space="preserve">3. </t>
    </r>
    <r>
      <rPr>
        <b/>
        <sz val="12"/>
        <rFont val="Calibri"/>
        <family val="2"/>
        <scheme val="minor"/>
      </rPr>
      <t xml:space="preserve">Zoekwaarden invullen </t>
    </r>
    <r>
      <rPr>
        <i/>
        <sz val="12"/>
        <rFont val="Calibri"/>
        <family val="2"/>
        <scheme val="minor"/>
      </rPr>
      <t>(1e venster)</t>
    </r>
    <r>
      <rPr>
        <b/>
        <sz val="12"/>
        <rFont val="Calibri"/>
        <family val="2"/>
        <scheme val="minor"/>
      </rPr>
      <t xml:space="preserve"> - klik</t>
    </r>
    <r>
      <rPr>
        <sz val="12"/>
        <rFont val="Calibri"/>
        <family val="2"/>
        <scheme val="minor"/>
      </rPr>
      <t xml:space="preserve"> de cel van de namen </t>
    </r>
    <r>
      <rPr>
        <b/>
        <sz val="12"/>
        <rFont val="Calibri"/>
        <family val="2"/>
        <scheme val="minor"/>
      </rPr>
      <t>(A19)</t>
    </r>
    <r>
      <rPr>
        <sz val="12"/>
        <rFont val="Calibri"/>
        <family val="2"/>
        <scheme val="minor"/>
      </rPr>
      <t xml:space="preserve"> dit is de </t>
    </r>
    <r>
      <rPr>
        <i/>
        <sz val="12"/>
        <rFont val="Calibri"/>
        <family val="2"/>
        <scheme val="minor"/>
      </rPr>
      <t>zoekwaarde</t>
    </r>
  </si>
  <si>
    <r>
      <rPr>
        <sz val="12"/>
        <rFont val="Calibri"/>
        <family val="2"/>
        <scheme val="minor"/>
      </rPr>
      <t>4.</t>
    </r>
    <r>
      <rPr>
        <b/>
        <sz val="12"/>
        <rFont val="Calibri"/>
        <family val="2"/>
        <scheme val="minor"/>
      </rPr>
      <t xml:space="preserve"> Tabelmatrix </t>
    </r>
    <r>
      <rPr>
        <i/>
        <sz val="12"/>
        <rFont val="Calibri"/>
        <family val="2"/>
        <scheme val="minor"/>
      </rPr>
      <t>(2e venster)</t>
    </r>
    <r>
      <rPr>
        <b/>
        <sz val="12"/>
        <rFont val="Calibri"/>
        <family val="2"/>
        <scheme val="minor"/>
      </rPr>
      <t xml:space="preserve"> - </t>
    </r>
    <r>
      <rPr>
        <sz val="12"/>
        <rFont val="Calibri"/>
        <family val="2"/>
        <scheme val="minor"/>
      </rPr>
      <t>Selecteer de hele tabel zonder de titel</t>
    </r>
  </si>
  <si>
    <r>
      <rPr>
        <sz val="12"/>
        <rFont val="Calibri"/>
        <family val="2"/>
        <scheme val="minor"/>
      </rPr>
      <t xml:space="preserve">5. </t>
    </r>
    <r>
      <rPr>
        <b/>
        <sz val="12"/>
        <rFont val="Calibri"/>
        <family val="2"/>
        <scheme val="minor"/>
      </rPr>
      <t xml:space="preserve">Kolomindex getal </t>
    </r>
    <r>
      <rPr>
        <i/>
        <sz val="12"/>
        <rFont val="Calibri"/>
        <family val="2"/>
        <scheme val="minor"/>
      </rPr>
      <t>(3e venster)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Kies het nummer van de gewenste kolom in de persoonsgegevens</t>
    </r>
  </si>
  <si>
    <r>
      <rPr>
        <sz val="12"/>
        <rFont val="Calibri"/>
        <family val="2"/>
        <scheme val="minor"/>
      </rPr>
      <t>6.</t>
    </r>
    <r>
      <rPr>
        <b/>
        <sz val="12"/>
        <rFont val="Calibri"/>
        <family val="2"/>
        <scheme val="minor"/>
      </rPr>
      <t xml:space="preserve"> Benaderen </t>
    </r>
    <r>
      <rPr>
        <i/>
        <sz val="12"/>
        <rFont val="Calibri"/>
        <family val="2"/>
        <scheme val="minor"/>
      </rPr>
      <t>(4e venster)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typ een 0 = onwaar, waarden worden exact gezocht</t>
    </r>
  </si>
  <si>
    <t>Een vereiste bij Verticaal zoeken is dat de zoekwaarden in de tabel altijd uiterst links staat</t>
  </si>
  <si>
    <t>Ook is sorteren van de gegevens altijd vereist als het Benaderen veld leeg gelaten is</t>
  </si>
  <si>
    <t>Leeftijd</t>
  </si>
  <si>
    <t>Locatie</t>
  </si>
  <si>
    <t>Kamer</t>
  </si>
  <si>
    <t>P. Puts</t>
  </si>
  <si>
    <t>Persoonsgegevens bejaarde tehuis voor Verticale zoeken</t>
  </si>
  <si>
    <t>Straat</t>
  </si>
  <si>
    <t>postcode</t>
  </si>
  <si>
    <t>geb. datum</t>
  </si>
  <si>
    <t>T. Janssen</t>
  </si>
  <si>
    <t>Park</t>
  </si>
  <si>
    <t>J. van Ullings</t>
  </si>
  <si>
    <t>Klosstraat</t>
  </si>
  <si>
    <t>P.C. Janssen</t>
  </si>
  <si>
    <t>Bospad</t>
  </si>
  <si>
    <t>Poetz</t>
  </si>
  <si>
    <t>Kilt</t>
  </si>
  <si>
    <t>Ganz</t>
  </si>
  <si>
    <t>Laak</t>
  </si>
  <si>
    <t>Jensen</t>
  </si>
  <si>
    <t>Bosstraat</t>
  </si>
  <si>
    <t>Kaleweg</t>
  </si>
  <si>
    <t>Mevel</t>
  </si>
  <si>
    <t>pad</t>
  </si>
  <si>
    <t>Ram</t>
  </si>
  <si>
    <t>Loosdrecht</t>
  </si>
  <si>
    <t>Functie Verticaal.zoeken -  benaderen i.p.v. exacte waarden</t>
  </si>
  <si>
    <t xml:space="preserve"> Verticaal.zoeken bij benadering tussen een range (dus niet exact)</t>
  </si>
  <si>
    <t>Automatisch het belastingspercentage weergeven van het loon via de functie Verticaal zoeken</t>
  </si>
  <si>
    <r>
      <rPr>
        <b/>
        <sz val="11"/>
        <rFont val="Calibri"/>
        <family val="2"/>
        <scheme val="minor"/>
      </rPr>
      <t>Controleer</t>
    </r>
    <r>
      <rPr>
        <sz val="11"/>
        <rFont val="Calibri"/>
        <family val="2"/>
        <scheme val="minor"/>
      </rPr>
      <t xml:space="preserve"> in het voorbeeld D22 hoe de functie is opgebouwd - </t>
    </r>
    <r>
      <rPr>
        <b/>
        <sz val="11"/>
        <rFont val="Calibri"/>
        <family val="2"/>
        <scheme val="minor"/>
      </rPr>
      <t>klik</t>
    </r>
    <r>
      <rPr>
        <sz val="11"/>
        <rFont val="Calibri"/>
        <family val="2"/>
        <scheme val="minor"/>
      </rPr>
      <t xml:space="preserve"> op </t>
    </r>
    <r>
      <rPr>
        <i/>
        <sz val="11"/>
        <rFont val="Calibri"/>
        <family val="2"/>
        <scheme val="minor"/>
      </rPr>
      <t xml:space="preserve">fx </t>
    </r>
    <r>
      <rPr>
        <sz val="11"/>
        <rFont val="Calibri"/>
        <family val="2"/>
        <scheme val="minor"/>
      </rPr>
      <t>om functie te openen voor meer inzicht</t>
    </r>
  </si>
  <si>
    <r>
      <t xml:space="preserve">Klik </t>
    </r>
    <r>
      <rPr>
        <sz val="10"/>
        <rFont val="Calibri"/>
        <family val="2"/>
        <scheme val="minor"/>
      </rPr>
      <t xml:space="preserve">in cel D22 en </t>
    </r>
    <r>
      <rPr>
        <b/>
        <sz val="10"/>
        <rFont val="Calibri"/>
        <family val="2"/>
        <scheme val="minor"/>
      </rPr>
      <t>typ</t>
    </r>
    <r>
      <rPr>
        <sz val="10"/>
        <rFont val="Calibri"/>
        <family val="2"/>
        <scheme val="minor"/>
      </rPr>
      <t xml:space="preserve"> een </t>
    </r>
    <r>
      <rPr>
        <b/>
        <sz val="10"/>
        <rFont val="Calibri"/>
        <family val="2"/>
        <scheme val="minor"/>
      </rPr>
      <t>=</t>
    </r>
    <r>
      <rPr>
        <sz val="10"/>
        <rFont val="Calibri"/>
        <family val="2"/>
        <scheme val="minor"/>
      </rPr>
      <t xml:space="preserve"> teken - open de functie </t>
    </r>
    <r>
      <rPr>
        <b/>
        <sz val="10"/>
        <rFont val="Calibri"/>
        <family val="2"/>
        <scheme val="minor"/>
      </rPr>
      <t>VERT.ZOEKEN</t>
    </r>
  </si>
  <si>
    <r>
      <t xml:space="preserve">Zoekwaarden invullen </t>
    </r>
    <r>
      <rPr>
        <i/>
        <sz val="10"/>
        <rFont val="Calibri"/>
        <family val="2"/>
        <scheme val="minor"/>
      </rPr>
      <t>(1e venster)</t>
    </r>
    <r>
      <rPr>
        <b/>
        <sz val="10"/>
        <rFont val="Calibri"/>
        <family val="2"/>
        <scheme val="minor"/>
      </rPr>
      <t xml:space="preserve"> - </t>
    </r>
    <r>
      <rPr>
        <sz val="10"/>
        <rFont val="Calibri"/>
        <family val="2"/>
        <scheme val="minor"/>
      </rPr>
      <t>klik de cel van het belastbaar inkomen (C22) - de zoekwaarde</t>
    </r>
  </si>
  <si>
    <r>
      <t xml:space="preserve">Tabelmatrix </t>
    </r>
    <r>
      <rPr>
        <i/>
        <sz val="10"/>
        <rFont val="Calibri"/>
        <family val="2"/>
        <scheme val="minor"/>
      </rPr>
      <t>(2e venster)</t>
    </r>
    <r>
      <rPr>
        <b/>
        <sz val="10"/>
        <rFont val="Calibri"/>
        <family val="2"/>
        <scheme val="minor"/>
      </rPr>
      <t xml:space="preserve"> - Selecteer</t>
    </r>
    <r>
      <rPr>
        <sz val="10"/>
        <rFont val="Calibri"/>
        <family val="2"/>
        <scheme val="minor"/>
      </rPr>
      <t xml:space="preserve"> de hele percentage tabel zonder kopteksten</t>
    </r>
  </si>
  <si>
    <r>
      <t xml:space="preserve">Kolomindex getal </t>
    </r>
    <r>
      <rPr>
        <i/>
        <sz val="10"/>
        <rFont val="Calibri"/>
        <family val="2"/>
        <scheme val="minor"/>
      </rPr>
      <t>(3e venster)</t>
    </r>
    <r>
      <rPr>
        <b/>
        <sz val="10"/>
        <rFont val="Calibri"/>
        <family val="2"/>
        <scheme val="minor"/>
      </rPr>
      <t xml:space="preserve"> Kies</t>
    </r>
    <r>
      <rPr>
        <sz val="10"/>
        <rFont val="Calibri"/>
        <family val="2"/>
        <scheme val="minor"/>
      </rPr>
      <t xml:space="preserve"> het nummer van de kolom (Percentage is nr 2)</t>
    </r>
  </si>
  <si>
    <r>
      <t>Benaderen</t>
    </r>
    <r>
      <rPr>
        <i/>
        <sz val="10"/>
        <rFont val="Calibri"/>
        <family val="2"/>
        <scheme val="minor"/>
      </rPr>
      <t xml:space="preserve"> (4e venster) </t>
    </r>
    <r>
      <rPr>
        <sz val="10"/>
        <rFont val="Calibri"/>
        <family val="2"/>
        <scheme val="minor"/>
      </rPr>
      <t>typ een 1 = waar, zoekt de best mogelijke waarden</t>
    </r>
  </si>
  <si>
    <r>
      <rPr>
        <b/>
        <sz val="11"/>
        <rFont val="Calibri"/>
        <family val="2"/>
        <scheme val="minor"/>
      </rPr>
      <t>Sleep</t>
    </r>
    <r>
      <rPr>
        <sz val="11"/>
        <rFont val="Calibri"/>
        <family val="2"/>
        <scheme val="minor"/>
      </rPr>
      <t xml:space="preserve"> de Functie met de vulgreep door naar beneden voor elke medewerker</t>
    </r>
  </si>
  <si>
    <t>Inkomen</t>
  </si>
  <si>
    <t>belastb. inkomen</t>
  </si>
  <si>
    <t>Percentage</t>
  </si>
  <si>
    <t>Belastbaar inkomen</t>
  </si>
  <si>
    <t>Belastingpercentage vd schijf</t>
  </si>
  <si>
    <t>Jansen</t>
  </si>
  <si>
    <t>Pietersen</t>
  </si>
  <si>
    <t>Klaassen</t>
  </si>
  <si>
    <t>Cornelissen</t>
  </si>
  <si>
    <t>Willemsen</t>
  </si>
  <si>
    <t>Benaderen ingevuld met 1</t>
  </si>
  <si>
    <t>Benaderen ingevuld met 0 = foutmelding</t>
  </si>
  <si>
    <t>Controleer in het voorbeeld de opbouw van de Functie Verticaal zoeken</t>
  </si>
  <si>
    <t>Klik hier: Functie wizzard klapt open voor controle</t>
  </si>
  <si>
    <t>Gegevens zoals kamernummer of telefoonnummer met horizon.zoeken op naam automatisch naar voren halen</t>
  </si>
  <si>
    <t>Informatie overzicht bewoners voor bij de receptie bejaardenhuis via HORIZON.ZOEKEN</t>
  </si>
  <si>
    <r>
      <t xml:space="preserve">1.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b/>
        <sz val="12"/>
        <rFont val="Calibri"/>
        <family val="2"/>
        <scheme val="minor"/>
      </rPr>
      <t xml:space="preserve"> activeren - selecteer</t>
    </r>
    <r>
      <rPr>
        <sz val="12"/>
        <rFont val="Calibri"/>
        <family val="2"/>
        <scheme val="minor"/>
      </rPr>
      <t xml:space="preserve"> de namen in cellen </t>
    </r>
    <r>
      <rPr>
        <b/>
        <sz val="12"/>
        <rFont val="Calibri"/>
        <family val="2"/>
        <scheme val="minor"/>
      </rPr>
      <t>B21:P21</t>
    </r>
  </si>
  <si>
    <r>
      <t>Gebruik de formule  =</t>
    </r>
    <r>
      <rPr>
        <sz val="12"/>
        <rFont val="Calibri"/>
        <family val="2"/>
        <scheme val="minor"/>
      </rPr>
      <t>HORIZ.ZOEKEN</t>
    </r>
    <r>
      <rPr>
        <i/>
        <sz val="12"/>
        <rFont val="Calibri"/>
        <family val="2"/>
        <scheme val="minor"/>
      </rPr>
      <t>(zoekwaarde; tabelmatrix; rij-index_getal; benaderen)</t>
    </r>
  </si>
  <si>
    <t>Een vereiste bij horizontaal zoeken is dat de zoekwaarden in de tabel altijd de bovenste rij is</t>
  </si>
  <si>
    <t>Voorbeeld horizontale gegevens</t>
  </si>
  <si>
    <t>Puts</t>
  </si>
  <si>
    <t>Jaap Ullings</t>
  </si>
  <si>
    <t>Luts</t>
  </si>
  <si>
    <t>Jenssen</t>
  </si>
  <si>
    <t>Nevel</t>
  </si>
  <si>
    <t>Ellings</t>
  </si>
  <si>
    <t>Kamernr.</t>
  </si>
  <si>
    <t>HORIZ.ZOEKEN en via Transponeren VERT.ZOEKEN</t>
  </si>
  <si>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met de namen in cel B19 -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>B19</t>
    </r>
  </si>
  <si>
    <r>
      <t xml:space="preserve">2. </t>
    </r>
    <r>
      <rPr>
        <b/>
        <sz val="12"/>
        <rFont val="Calibri"/>
        <family val="2"/>
        <scheme val="minor"/>
      </rPr>
      <t>Zoekwaarde</t>
    </r>
    <r>
      <rPr>
        <sz val="12"/>
        <rFont val="Calibri"/>
        <family val="2"/>
        <scheme val="minor"/>
      </rPr>
      <t xml:space="preserve">: Selecteer de waarde/gegevens  waarop gezocht moet worden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 xml:space="preserve">B19 </t>
    </r>
    <r>
      <rPr>
        <i/>
        <sz val="12"/>
        <rFont val="Calibri"/>
        <family val="2"/>
        <scheme val="minor"/>
      </rPr>
      <t>(op naam)</t>
    </r>
  </si>
  <si>
    <r>
      <t xml:space="preserve">3. </t>
    </r>
    <r>
      <rPr>
        <b/>
        <sz val="12"/>
        <rFont val="Calibri"/>
        <family val="2"/>
        <scheme val="minor"/>
      </rPr>
      <t>Tabelmatrix: Selecteer</t>
    </r>
    <r>
      <rPr>
        <sz val="12"/>
        <rFont val="Calibri"/>
        <family val="2"/>
        <scheme val="minor"/>
      </rPr>
      <t xml:space="preserve"> de volledige </t>
    </r>
    <r>
      <rPr>
        <b/>
        <sz val="12"/>
        <rFont val="Calibri"/>
        <family val="2"/>
        <scheme val="minor"/>
      </rPr>
      <t>tabel.</t>
    </r>
  </si>
  <si>
    <r>
      <t xml:space="preserve">4. </t>
    </r>
    <r>
      <rPr>
        <b/>
        <sz val="12"/>
        <rFont val="Calibri"/>
        <family val="2"/>
        <scheme val="minor"/>
      </rPr>
      <t>Rij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index_getal</t>
    </r>
    <r>
      <rPr>
        <sz val="12"/>
        <rFont val="Calibri"/>
        <family val="2"/>
        <scheme val="minor"/>
      </rPr>
      <t xml:space="preserve">: kies het juiste rummer van de rij waar het gezochte gegeven staat - </t>
    </r>
    <r>
      <rPr>
        <b/>
        <sz val="12"/>
        <rFont val="Calibri"/>
        <family val="2"/>
        <scheme val="minor"/>
      </rPr>
      <t xml:space="preserve">typ - 7 </t>
    </r>
    <r>
      <rPr>
        <sz val="12"/>
        <rFont val="Calibri"/>
        <family val="2"/>
        <scheme val="minor"/>
      </rPr>
      <t>voor leeftijd</t>
    </r>
  </si>
  <si>
    <r>
      <t xml:space="preserve">5. </t>
    </r>
    <r>
      <rPr>
        <b/>
        <sz val="12"/>
        <rFont val="Calibri"/>
        <family val="2"/>
        <scheme val="minor"/>
      </rPr>
      <t>Bereik</t>
    </r>
    <r>
      <rPr>
        <sz val="12"/>
        <rFont val="Calibri"/>
        <family val="2"/>
        <scheme val="minor"/>
      </rPr>
      <t xml:space="preserve">: maak een keuze uit “waar = 1” of “onwaar = 0” - </t>
    </r>
    <r>
      <rPr>
        <b/>
        <sz val="12"/>
        <rFont val="Calibri"/>
        <family val="2"/>
        <scheme val="minor"/>
      </rPr>
      <t xml:space="preserve">typ </t>
    </r>
    <r>
      <rPr>
        <sz val="12"/>
        <rFont val="Calibri"/>
        <family val="2"/>
        <scheme val="minor"/>
      </rPr>
      <t>een</t>
    </r>
    <r>
      <rPr>
        <b/>
        <sz val="12"/>
        <rFont val="Calibri"/>
        <family val="2"/>
        <scheme val="minor"/>
      </rPr>
      <t xml:space="preserve"> 0</t>
    </r>
  </si>
  <si>
    <t>R. Janssen</t>
  </si>
  <si>
    <t xml:space="preserve">Gegevens van horizontaal naar verticaal transponeren en met die gegevens VERT.ZOEKEN op naam </t>
  </si>
  <si>
    <t>De tabel Kopieren en transponeren van horizontaal naar verticaal (om te kunnen VERT.ZOEKEN)</t>
  </si>
  <si>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bovenstaande tabel - </t>
    </r>
    <r>
      <rPr>
        <b/>
        <sz val="12"/>
        <rFont val="Calibri"/>
        <family val="2"/>
        <scheme val="minor"/>
      </rPr>
      <t>Kopieer</t>
    </r>
    <r>
      <rPr>
        <sz val="12"/>
        <rFont val="Calibri"/>
        <family val="2"/>
        <scheme val="minor"/>
      </rPr>
      <t xml:space="preserve"> de hele tabel met kopteksten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</t>
    </r>
    <r>
      <rPr>
        <b/>
        <sz val="12"/>
        <rFont val="Calibri"/>
        <family val="2"/>
        <scheme val="minor"/>
      </rPr>
      <t>B52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Plakken speciaal</t>
    </r>
    <r>
      <rPr>
        <sz val="12"/>
        <rFont val="Calibri"/>
        <family val="2"/>
        <scheme val="minor"/>
      </rPr>
      <t xml:space="preserve"> met rechtermuisknop - </t>
    </r>
    <r>
      <rPr>
        <b/>
        <sz val="12"/>
        <rFont val="Calibri"/>
        <family val="2"/>
        <scheme val="minor"/>
      </rPr>
      <t>Transponeren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OK</t>
    </r>
  </si>
  <si>
    <t>Nu kan deze tabel gebruikt worden voor VERT.ZOEKEN</t>
  </si>
  <si>
    <r>
      <t xml:space="preserve">1. </t>
    </r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lijst met de namen in cel B49 -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namen in de A kolom  </t>
    </r>
  </si>
  <si>
    <r>
      <t xml:space="preserve">2.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C49 en </t>
    </r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een = teken - open de functie </t>
    </r>
    <r>
      <rPr>
        <b/>
        <sz val="12"/>
        <rFont val="Calibri"/>
        <family val="2"/>
        <scheme val="minor"/>
      </rPr>
      <t>VERT.ZOEKEN</t>
    </r>
  </si>
  <si>
    <r>
      <rPr>
        <sz val="12"/>
        <rFont val="Calibri"/>
        <family val="2"/>
        <scheme val="minor"/>
      </rPr>
      <t>3.</t>
    </r>
    <r>
      <rPr>
        <b/>
        <sz val="12"/>
        <rFont val="Calibri"/>
        <family val="2"/>
        <scheme val="minor"/>
      </rPr>
      <t xml:space="preserve"> Zoekwaarden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</t>
    </r>
    <r>
      <rPr>
        <b/>
        <sz val="12"/>
        <rFont val="Calibri"/>
        <family val="2"/>
        <scheme val="minor"/>
      </rPr>
      <t>B49</t>
    </r>
  </si>
  <si>
    <r>
      <t xml:space="preserve">4. </t>
    </r>
    <r>
      <rPr>
        <b/>
        <sz val="12"/>
        <rFont val="Calibri"/>
        <family val="2"/>
        <scheme val="minor"/>
      </rPr>
      <t>Tabelmatrix</t>
    </r>
    <r>
      <rPr>
        <sz val="12"/>
        <rFont val="Calibri"/>
        <family val="2"/>
        <scheme val="minor"/>
      </rPr>
      <t xml:space="preserve"> - Selecteer de hele tabel</t>
    </r>
    <r>
      <rPr>
        <b/>
        <sz val="12"/>
        <rFont val="Calibri"/>
        <family val="2"/>
        <scheme val="minor"/>
      </rPr>
      <t xml:space="preserve"> B52:J66</t>
    </r>
  </si>
  <si>
    <r>
      <rPr>
        <sz val="12"/>
        <rFont val="Calibri"/>
        <family val="2"/>
        <scheme val="minor"/>
      </rPr>
      <t>5.</t>
    </r>
    <r>
      <rPr>
        <b/>
        <sz val="12"/>
        <rFont val="Calibri"/>
        <family val="2"/>
        <scheme val="minor"/>
      </rPr>
      <t xml:space="preserve"> Kolomindex getal - </t>
    </r>
    <r>
      <rPr>
        <sz val="12"/>
        <rFont val="Calibri"/>
        <family val="2"/>
        <scheme val="minor"/>
      </rPr>
      <t xml:space="preserve">Kies het juiste nummer van de gewenste kolom - </t>
    </r>
    <r>
      <rPr>
        <b/>
        <sz val="12"/>
        <rFont val="Calibri"/>
        <family val="2"/>
        <scheme val="minor"/>
      </rPr>
      <t xml:space="preserve">typ 7 </t>
    </r>
    <r>
      <rPr>
        <sz val="12"/>
        <rFont val="Calibri"/>
        <family val="2"/>
        <scheme val="minor"/>
      </rPr>
      <t xml:space="preserve"> voor leeftijd</t>
    </r>
  </si>
  <si>
    <r>
      <rPr>
        <sz val="12"/>
        <rFont val="Calibri"/>
        <family val="2"/>
        <scheme val="minor"/>
      </rPr>
      <t>6.</t>
    </r>
    <r>
      <rPr>
        <b/>
        <sz val="12"/>
        <rFont val="Calibri"/>
        <family val="2"/>
        <scheme val="minor"/>
      </rPr>
      <t xml:space="preserve"> Benaderen: </t>
    </r>
    <r>
      <rPr>
        <sz val="12"/>
        <rFont val="Calibri"/>
        <family val="2"/>
        <scheme val="minor"/>
      </rPr>
      <t>maak een keuze uit</t>
    </r>
    <r>
      <rPr>
        <b/>
        <sz val="12"/>
        <rFont val="Calibri"/>
        <family val="2"/>
        <scheme val="minor"/>
      </rPr>
      <t xml:space="preserve"> “waar = 1” of “onwaar = 0” - typ een 0</t>
    </r>
  </si>
  <si>
    <t>Voorbeeld Verticaal zoeken B46</t>
  </si>
  <si>
    <t>Voorbeeld Verticale gegevens</t>
  </si>
  <si>
    <t>Functie Verticaal.zoeken gecombineerd met Horiztaal.zoeken</t>
  </si>
  <si>
    <t>Verticaal zoeken op basis van meerdere criteria</t>
  </si>
  <si>
    <t xml:space="preserve">Met Verticaal zoeken kan bijv. alleen de waarden van de examentoetsen worden weergegeven </t>
  </si>
  <si>
    <r>
      <t xml:space="preserve">Gecombineerd zoeken op naam en examentoets </t>
    </r>
    <r>
      <rPr>
        <b/>
        <i/>
        <sz val="12"/>
        <rFont val="Calibri"/>
        <family val="2"/>
        <scheme val="minor"/>
      </rPr>
      <t>kan niet</t>
    </r>
    <r>
      <rPr>
        <i/>
        <sz val="12"/>
        <rFont val="Calibri"/>
        <family val="2"/>
        <scheme val="minor"/>
      </rPr>
      <t xml:space="preserve"> omdat er maar 1 kolomnummer in VERT.ZOEKEN  ingesteld kan worden</t>
    </r>
  </si>
  <si>
    <t>Met HORIZ.ZOEKEN gaan we het kolomnummer flexibel maken en Koppelen deze cel met het kolomnummer in de Verticaal.zoeken functie in Kolomindex getal</t>
  </si>
  <si>
    <t>Analyseer de voorbeelden in de grijz cellen en maak deze in de opdracht (gele cellen) na</t>
  </si>
  <si>
    <r>
      <t xml:space="preserve">1. </t>
    </r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L27 </t>
    </r>
    <r>
      <rPr>
        <i/>
        <sz val="12"/>
        <rFont val="Calibri"/>
        <family val="2"/>
        <scheme val="minor"/>
      </rPr>
      <t>om kolomnummers te genereren</t>
    </r>
  </si>
  <si>
    <r>
      <t xml:space="preserve">2. </t>
    </r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de formule  =</t>
    </r>
    <r>
      <rPr>
        <b/>
        <sz val="12"/>
        <rFont val="Calibri"/>
        <family val="2"/>
        <scheme val="minor"/>
      </rPr>
      <t>HORIZ.ZOEKEN</t>
    </r>
    <r>
      <rPr>
        <sz val="12"/>
        <rFont val="Calibri"/>
        <family val="2"/>
        <scheme val="minor"/>
      </rPr>
      <t xml:space="preserve"> in cel L27</t>
    </r>
  </si>
  <si>
    <r>
      <rPr>
        <b/>
        <sz val="12"/>
        <rFont val="Calibri"/>
        <family val="2"/>
        <scheme val="minor"/>
      </rPr>
      <t>–&gt; Zoekwaarde:</t>
    </r>
    <r>
      <rPr>
        <sz val="12"/>
        <rFont val="Calibri"/>
        <family val="2"/>
        <scheme val="minor"/>
      </rPr>
      <t> selecteer de waarde die je wilt zoeken, de cel van de naam B21</t>
    </r>
  </si>
  <si>
    <r>
      <rPr>
        <b/>
        <sz val="12"/>
        <rFont val="Calibri"/>
        <family val="2"/>
        <scheme val="minor"/>
      </rPr>
      <t>–&gt; Tabelmatrix:</t>
    </r>
    <r>
      <rPr>
        <sz val="12"/>
        <rFont val="Calibri"/>
        <family val="2"/>
        <scheme val="minor"/>
      </rPr>
      <t xml:space="preserve"> Selecteer rij 25 en 26 (namen en kolomnummer)</t>
    </r>
  </si>
  <si>
    <r>
      <rPr>
        <b/>
        <sz val="12"/>
        <rFont val="Calibri"/>
        <family val="2"/>
        <scheme val="minor"/>
      </rPr>
      <t>–&gt; Rij-index_getal</t>
    </r>
    <r>
      <rPr>
        <sz val="12"/>
        <rFont val="Calibri"/>
        <family val="2"/>
        <scheme val="minor"/>
      </rPr>
      <t>: kies het juiste rummer van de rij (2) kolomnummer</t>
    </r>
  </si>
  <si>
    <r>
      <rPr>
        <b/>
        <sz val="12"/>
        <rFont val="Calibri"/>
        <family val="2"/>
        <scheme val="minor"/>
      </rPr>
      <t>–&gt; Bereik:</t>
    </r>
    <r>
      <rPr>
        <sz val="12"/>
        <rFont val="Calibri"/>
        <family val="2"/>
        <scheme val="minor"/>
      </rPr>
      <t xml:space="preserve"> typ 0 “onwaar”</t>
    </r>
  </si>
  <si>
    <r>
      <t xml:space="preserve">Examentoetsen via Verticaal.Zoeken </t>
    </r>
    <r>
      <rPr>
        <b/>
        <i/>
        <sz val="12"/>
        <color rgb="FFC00000"/>
        <rFont val="Calibri"/>
        <family val="2"/>
        <scheme val="minor"/>
      </rPr>
      <t>(koppel cel L27 voor het kolomnummer van de naam)</t>
    </r>
    <r>
      <rPr>
        <i/>
        <sz val="12"/>
        <rFont val="Calibri"/>
        <family val="2"/>
        <scheme val="minor"/>
      </rPr>
      <t xml:space="preserve"> in venster </t>
    </r>
    <r>
      <rPr>
        <b/>
        <i/>
        <sz val="12"/>
        <rFont val="Calibri"/>
        <family val="2"/>
        <scheme val="minor"/>
      </rPr>
      <t>kolomindex</t>
    </r>
  </si>
  <si>
    <r>
      <rPr>
        <b/>
        <sz val="11"/>
        <rFont val="Calibri"/>
        <family val="2"/>
        <scheme val="minor"/>
      </rPr>
      <t>Activeer</t>
    </r>
    <r>
      <rPr>
        <sz val="11"/>
        <rFont val="Calibri"/>
        <family val="2"/>
        <scheme val="minor"/>
      </rPr>
      <t xml:space="preserve"> cel B22 - </t>
    </r>
    <r>
      <rPr>
        <b/>
        <sz val="11"/>
        <rFont val="Calibri"/>
        <family val="2"/>
        <scheme val="minor"/>
      </rPr>
      <t>VERT.ZOEKEN</t>
    </r>
    <r>
      <rPr>
        <sz val="11"/>
        <rFont val="Calibri"/>
        <family val="2"/>
        <scheme val="minor"/>
      </rPr>
      <t xml:space="preserve"> - </t>
    </r>
    <r>
      <rPr>
        <b/>
        <sz val="11"/>
        <rFont val="Calibri"/>
        <family val="2"/>
        <scheme val="minor"/>
      </rPr>
      <t>Zoekwaarden</t>
    </r>
    <r>
      <rPr>
        <sz val="11"/>
        <rFont val="Calibri"/>
        <family val="2"/>
        <scheme val="minor"/>
      </rPr>
      <t xml:space="preserve"> A22 - </t>
    </r>
    <r>
      <rPr>
        <b/>
        <sz val="11"/>
        <rFont val="Calibri"/>
        <family val="2"/>
        <scheme val="minor"/>
      </rPr>
      <t>Tabelmatrix</t>
    </r>
    <r>
      <rPr>
        <sz val="11"/>
        <rFont val="Calibri"/>
        <family val="2"/>
        <scheme val="minor"/>
      </rPr>
      <t xml:space="preserve"> selecteer hele tabel - </t>
    </r>
    <r>
      <rPr>
        <b/>
        <sz val="11"/>
        <rFont val="Calibri"/>
        <family val="2"/>
        <scheme val="minor"/>
      </rPr>
      <t>Kolomindex</t>
    </r>
    <r>
      <rPr>
        <sz val="11"/>
        <rFont val="Calibri"/>
        <family val="2"/>
        <scheme val="minor"/>
      </rPr>
      <t xml:space="preserve"> L27 - </t>
    </r>
    <r>
      <rPr>
        <b/>
        <sz val="11"/>
        <rFont val="Calibri"/>
        <family val="2"/>
        <scheme val="minor"/>
      </rPr>
      <t>Benaderen</t>
    </r>
    <r>
      <rPr>
        <sz val="11"/>
        <rFont val="Calibri"/>
        <family val="2"/>
        <scheme val="minor"/>
      </rPr>
      <t xml:space="preserve"> 0</t>
    </r>
  </si>
  <si>
    <t>Vak</t>
  </si>
  <si>
    <t>kies de gewenste naam</t>
  </si>
  <si>
    <t xml:space="preserve">resultaat van </t>
  </si>
  <si>
    <t xml:space="preserve">L26 is een gelinkte cel voor horizontaal.zoeken </t>
  </si>
  <si>
    <t>Verdonk</t>
  </si>
  <si>
    <t>(geeft de kolomnummer weer die bij de naam hoort)</t>
  </si>
  <si>
    <t>kolomnr voor zoeken</t>
  </si>
  <si>
    <t>rij 26 verbergen indien niet meer nodig</t>
  </si>
  <si>
    <t>Vaktheorie</t>
  </si>
  <si>
    <t>Scheikunde</t>
  </si>
  <si>
    <t>Geschiedenis</t>
  </si>
  <si>
    <t>Basis Draaitabel maken</t>
  </si>
  <si>
    <t>Maak een basis Draaitabel en filter op verkoper en product</t>
  </si>
  <si>
    <t>Maak hiervan een draaitabel en plaats deze in dit werkblad.</t>
  </si>
  <si>
    <r>
      <t xml:space="preserve">1.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tab </t>
    </r>
    <r>
      <rPr>
        <b/>
        <sz val="12"/>
        <rFont val="Calibri"/>
        <family val="2"/>
      </rPr>
      <t xml:space="preserve">Invoegen -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Draaitabel -</t>
    </r>
    <r>
      <rPr>
        <sz val="12"/>
        <rFont val="Calibri"/>
        <family val="2"/>
      </rPr>
      <t>er opent zich een</t>
    </r>
    <r>
      <rPr>
        <b/>
        <sz val="12"/>
        <rFont val="Calibri"/>
        <family val="2"/>
      </rPr>
      <t xml:space="preserve"> lijst met velden</t>
    </r>
  </si>
  <si>
    <t>Selecteer de hele tabel met kopteksten (of de hele database van blad Data)</t>
  </si>
  <si>
    <r>
      <t xml:space="preserve">2. </t>
    </r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de cel waar u de draaitabel wilt laten neerzetten (in dit werkblad op cel </t>
    </r>
    <r>
      <rPr>
        <b/>
        <sz val="12"/>
        <rFont val="Calibri"/>
        <family val="2"/>
      </rPr>
      <t>G19)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OK</t>
    </r>
  </si>
  <si>
    <t>De wizard van Excel zal een sjabloon formaat van de draaitabel op de door u aangegeven locatie plaatsen.</t>
  </si>
  <si>
    <t xml:space="preserve"> BEPAAL VAN TEVOREN WELKE ANALYSE JE VAN DE DATA WILT MAKEN of experimenteer wat het overzichtelijkste is </t>
  </si>
  <si>
    <t xml:space="preserve">    Wilt u bijvoorbeeld de verkopen van iedere medewerker per regio zien? Of de verkopen per maand per regio? Etc. etc…..</t>
  </si>
  <si>
    <r>
      <t xml:space="preserve">1. </t>
    </r>
    <r>
      <rPr>
        <b/>
        <sz val="10"/>
        <rFont val="Arial"/>
        <family val="2"/>
      </rPr>
      <t>Klik</t>
    </r>
    <r>
      <rPr>
        <sz val="10"/>
        <rFont val="Arial"/>
        <family val="2"/>
      </rPr>
      <t xml:space="preserve"> met de muis op een willekeurige plaats in het lege draaitabelveld.</t>
    </r>
  </si>
  <si>
    <t xml:space="preserve">    Een dialoogschermp (Draaitabelvelden) komt tevoorschijn met de namen van de kolommen van de tabel met gegevens.</t>
  </si>
  <si>
    <t>Sleep de titelnamen die als rij of kolom moet worden weergegeven - naar het veld KOLOMMEN of RIJEN in het neerzetgebied</t>
  </si>
  <si>
    <r>
      <t xml:space="preserve">    </t>
    </r>
    <r>
      <rPr>
        <b/>
        <sz val="10"/>
        <rFont val="Arial"/>
        <family val="2"/>
      </rPr>
      <t>Sleep</t>
    </r>
    <r>
      <rPr>
        <sz val="10"/>
        <rFont val="Arial"/>
        <family val="2"/>
      </rPr>
      <t xml:space="preserve"> - Regio naar het veld </t>
    </r>
    <r>
      <rPr>
        <b/>
        <sz val="10"/>
        <rFont val="Arial"/>
        <family val="2"/>
      </rPr>
      <t>RIJEN</t>
    </r>
    <r>
      <rPr>
        <sz val="10"/>
        <rFont val="Arial"/>
        <family val="2"/>
      </rPr>
      <t xml:space="preserve"> en Winkel naar het veld </t>
    </r>
    <r>
      <rPr>
        <b/>
        <sz val="10"/>
        <rFont val="Arial"/>
        <family val="2"/>
      </rPr>
      <t>RIJEN</t>
    </r>
    <r>
      <rPr>
        <sz val="10"/>
        <rFont val="Arial"/>
        <family val="2"/>
      </rPr>
      <t xml:space="preserve"> - Prijs naar </t>
    </r>
    <r>
      <rPr>
        <b/>
        <sz val="10"/>
        <rFont val="Arial"/>
        <family val="2"/>
      </rPr>
      <t>WAARDEN</t>
    </r>
    <r>
      <rPr>
        <sz val="10"/>
        <rFont val="Arial"/>
        <family val="2"/>
      </rPr>
      <t xml:space="preserve"> - Productgroep naar </t>
    </r>
    <r>
      <rPr>
        <b/>
        <sz val="10"/>
        <rFont val="Arial"/>
        <family val="2"/>
      </rPr>
      <t>FILTER</t>
    </r>
  </si>
  <si>
    <r>
      <t xml:space="preserve">2. </t>
    </r>
    <r>
      <rPr>
        <b/>
        <sz val="10"/>
        <rFont val="Arial"/>
        <family val="2"/>
      </rPr>
      <t>Filter</t>
    </r>
    <r>
      <rPr>
        <sz val="10"/>
        <rFont val="Arial"/>
        <family val="2"/>
      </rPr>
      <t xml:space="preserve"> op Productgroep (Aanbiedingen) en op Productgroep (Navigatie en reizen) naar wens zoals het</t>
    </r>
    <r>
      <rPr>
        <i/>
        <sz val="10"/>
        <rFont val="Arial"/>
        <family val="2"/>
      </rPr>
      <t xml:space="preserve"> voorbeeld op B20</t>
    </r>
  </si>
  <si>
    <t>Productgroep</t>
  </si>
  <si>
    <t>(Meerdere items)</t>
  </si>
  <si>
    <t>Rijlabels</t>
  </si>
  <si>
    <t>Som van Prijs</t>
  </si>
  <si>
    <t>AliExpress</t>
  </si>
  <si>
    <t>Amsterdam</t>
  </si>
  <si>
    <t>Eindhoven</t>
  </si>
  <si>
    <t>Rotterdam</t>
  </si>
  <si>
    <t>Utrecht</t>
  </si>
  <si>
    <t>Venlo</t>
  </si>
  <si>
    <t>BCC</t>
  </si>
  <si>
    <t>Maastricht</t>
  </si>
  <si>
    <t>CoolBlue</t>
  </si>
  <si>
    <t>Eletronics</t>
  </si>
  <si>
    <t>MediaMarkt</t>
  </si>
  <si>
    <t>Saturn</t>
  </si>
  <si>
    <t>Eindtotaal</t>
  </si>
  <si>
    <t>ProductNr</t>
  </si>
  <si>
    <t>Winkel</t>
  </si>
  <si>
    <t>Prijs</t>
  </si>
  <si>
    <t>Merk</t>
  </si>
  <si>
    <t>Computer &amp; tablets</t>
  </si>
  <si>
    <t xml:space="preserve"> Apple MacBook 12'' 256 GB Space Gray </t>
  </si>
  <si>
    <t>Apple</t>
  </si>
  <si>
    <t>Beeld &amp; geluid</t>
  </si>
  <si>
    <t xml:space="preserve"> Lenovo Ideapad 100S-14IBR 80R900BBMH </t>
  </si>
  <si>
    <t>Lenovo</t>
  </si>
  <si>
    <t>Huishouden &amp; wonen</t>
  </si>
  <si>
    <t xml:space="preserve"> HP Pavilion 15-bc076nd </t>
  </si>
  <si>
    <t>HP</t>
  </si>
  <si>
    <t>Telefonie</t>
  </si>
  <si>
    <t xml:space="preserve"> Apple MacBook Pro 15'' Touch Bar MLH42N/A Space Gray </t>
  </si>
  <si>
    <t>Printers &amp; netwerk</t>
  </si>
  <si>
    <t xml:space="preserve"> Lenovo 110S-11IBR 80WG000WMH </t>
  </si>
  <si>
    <t>Koken &amp; tafelen</t>
  </si>
  <si>
    <t xml:space="preserve"> HP Pavilion 15-au110nd </t>
  </si>
  <si>
    <t>Foto &amp; video</t>
  </si>
  <si>
    <t xml:space="preserve"> HP Stream 11-y000nd </t>
  </si>
  <si>
    <t>Sport &amp; fitness</t>
  </si>
  <si>
    <t xml:space="preserve"> HP Spectre x360 13-4200nd </t>
  </si>
  <si>
    <t>Verzorging &amp; gezondheid</t>
  </si>
  <si>
    <t xml:space="preserve"> HP Omen 15-ax010nd </t>
  </si>
  <si>
    <t>Speelgoed &amp; gaming</t>
  </si>
  <si>
    <t xml:space="preserve"> HP Omen 15-ax280nd </t>
  </si>
  <si>
    <t>Navigatie &amp; reizen</t>
  </si>
  <si>
    <t xml:space="preserve"> Apple MacBook Pro 15'' Touch Bar MLH32N/A Space Gray </t>
  </si>
  <si>
    <t>Tuin &amp; gereedschap</t>
  </si>
  <si>
    <t xml:space="preserve"> Acer Chromebook 11 CB3-131-C2E2 </t>
  </si>
  <si>
    <t>Acer</t>
  </si>
  <si>
    <t>Aanbiedingen</t>
  </si>
  <si>
    <t xml:space="preserve"> HP Pavilion 15-bc010nd </t>
  </si>
  <si>
    <t xml:space="preserve"> Apple MacBook Pro 13'' Touch Bar MLH12N/A Space Gray </t>
  </si>
  <si>
    <t xml:space="preserve"> Toshiba Tecra A50-C-1FW </t>
  </si>
  <si>
    <t>Toshiba</t>
  </si>
  <si>
    <t xml:space="preserve"> Lenovo Ideapad 310-15IAP 80TT0030MH </t>
  </si>
  <si>
    <t xml:space="preserve"> HP 17-x000nd </t>
  </si>
  <si>
    <t xml:space="preserve"> Acer Aspire R3-131T-P36R </t>
  </si>
  <si>
    <t xml:space="preserve"> Asus ZenBook UX310UA-FC212T </t>
  </si>
  <si>
    <t>Asus</t>
  </si>
  <si>
    <t xml:space="preserve"> Asus Zenbook Pro BX510UX-DM198R </t>
  </si>
  <si>
    <t xml:space="preserve"> Acer Aspire F5-771G-76LA </t>
  </si>
  <si>
    <t xml:space="preserve"> Asus ZenBook 3 UX390UA-GS031T </t>
  </si>
  <si>
    <t xml:space="preserve"> Acer Aspire VX-591G-78J8 </t>
  </si>
  <si>
    <t xml:space="preserve"> Microsoft Surface Pro 4 - i7 - 16 GB - 256 GB </t>
  </si>
  <si>
    <t>Microsoft</t>
  </si>
  <si>
    <t xml:space="preserve"> Lenovo 110S-11IBR 80WG000VMH </t>
  </si>
  <si>
    <t xml:space="preserve"> HP Pavilion 17-ab040nd </t>
  </si>
  <si>
    <t xml:space="preserve"> Asus ZenBook Flip UX360UAK-BB281T </t>
  </si>
  <si>
    <t xml:space="preserve"> Asus ZenBook 3 UX390UA-GS073T </t>
  </si>
  <si>
    <t xml:space="preserve"> Asus Essential Pro P2530UA-DM0050E </t>
  </si>
  <si>
    <t xml:space="preserve"> HP Stream 11-y010nd </t>
  </si>
  <si>
    <t xml:space="preserve"> HP Pavilion 17-ab200nd </t>
  </si>
  <si>
    <t xml:space="preserve"> Asus ROG Strix GL553VD-FY040T </t>
  </si>
  <si>
    <t xml:space="preserve"> HP Envy x360 15-aq015nd </t>
  </si>
  <si>
    <t xml:space="preserve"> Acer Spin 3 SP315-51-55WE </t>
  </si>
  <si>
    <t xml:space="preserve"> MSI GE72 7RE-050NL Apache Pro </t>
  </si>
  <si>
    <t>MSI</t>
  </si>
  <si>
    <t xml:space="preserve"> Lenovo 110S-11IBR 80WG000UMH </t>
  </si>
  <si>
    <t xml:space="preserve"> Asus Strix FX502VM-DM115T </t>
  </si>
  <si>
    <t xml:space="preserve"> Asus ROG Strix GL502VS-FY247T </t>
  </si>
  <si>
    <t xml:space="preserve"> Lenovo Yoga Book YB1-X90F Goud </t>
  </si>
  <si>
    <t xml:space="preserve"> HP Spectre x360 15-bl020nd </t>
  </si>
  <si>
    <t xml:space="preserve"> HP 14-am013nd </t>
  </si>
  <si>
    <t xml:space="preserve"> Asus VivoBook R753UV-T4209T </t>
  </si>
  <si>
    <t xml:space="preserve"> HP Spectre 13-v011nd </t>
  </si>
  <si>
    <t xml:space="preserve"> HP Spectre 13-v000nd </t>
  </si>
  <si>
    <t xml:space="preserve"> HP 14-am005nd </t>
  </si>
  <si>
    <t xml:space="preserve"> Asus Zenbook Pro BX310UA-GL616R </t>
  </si>
  <si>
    <t xml:space="preserve"> Toshiba A30-C-14C </t>
  </si>
  <si>
    <t xml:space="preserve"> HP Probook 430 G3 W4N67ET </t>
  </si>
  <si>
    <t xml:space="preserve"> HP Probook 430 G3 i5-8G-256SSD </t>
  </si>
  <si>
    <t xml:space="preserve"> Apple MacBook Pro 13'' Touch Bar MNQF2N/A 16-512 Space Gray </t>
  </si>
  <si>
    <t xml:space="preserve"> MSI GP62M 7RD-014NL Leopard </t>
  </si>
  <si>
    <t xml:space="preserve"> HP Pavilion 15-aw021nd </t>
  </si>
  <si>
    <t xml:space="preserve"> Asus VivoBook R558UQ-DM741T </t>
  </si>
  <si>
    <t xml:space="preserve"> Lenovo Essential E51-80 80QB000AMH </t>
  </si>
  <si>
    <t xml:space="preserve"> HP Elite x2 1012 G1 L5H20ET </t>
  </si>
  <si>
    <t xml:space="preserve"> Acer Chromebook 14 CP5-471-C8KZ </t>
  </si>
  <si>
    <t xml:space="preserve"> Toshiba Satellite Pro A50-C-1GL </t>
  </si>
  <si>
    <t xml:space="preserve"> HP ProBook 430 G4 i3-8gb-128ssd </t>
  </si>
  <si>
    <t xml:space="preserve"> Asus VivoBook R301UA-FN170T </t>
  </si>
  <si>
    <t xml:space="preserve"> Apple MacBook Pro 13'' Touch Bar MNQF2N/A Space Gray </t>
  </si>
  <si>
    <t xml:space="preserve"> Lenovo Yoga 300-11IBR 80M100SPMH </t>
  </si>
  <si>
    <t xml:space="preserve"> Acer Aspire ES1-132-C4YX </t>
  </si>
  <si>
    <t xml:space="preserve"> HP ProBook 450 G4 i5-8gb-128ssd+1tb-930mx </t>
  </si>
  <si>
    <t xml:space="preserve"> HP 15-ay135nd </t>
  </si>
  <si>
    <t xml:space="preserve"> Asus VivoBook Pro N552VX-FY312T </t>
  </si>
  <si>
    <t xml:space="preserve"> Apple MacBook Pro 13'' MF839N/A 16GB - 256GB </t>
  </si>
  <si>
    <t xml:space="preserve"> Apple MacBook 12'' 512 GB Silver </t>
  </si>
  <si>
    <t xml:space="preserve"> MSI GL72 6QF-407NL </t>
  </si>
  <si>
    <t xml:space="preserve"> HP ProBook 470 G4 Y8A82ET </t>
  </si>
  <si>
    <t xml:space="preserve"> HP Envy 15-as130nd </t>
  </si>
  <si>
    <t xml:space="preserve"> Asus Zenbook Pro BX310UA-FC617R </t>
  </si>
  <si>
    <t xml:space="preserve"> Apple MacBook Pro 15'' Touch Bar MLW82N/A Silver </t>
  </si>
  <si>
    <t xml:space="preserve"> Apple MacBook Pro 13'' MLL42N/A 16GB - 256GB Space Gray </t>
  </si>
  <si>
    <t xml:space="preserve"> Acer Aspire E5-774G-5660 </t>
  </si>
  <si>
    <t xml:space="preserve"> MSI GP62 7RD-200NL Leopard </t>
  </si>
  <si>
    <t xml:space="preserve"> Lenovo Yoga 910-13IKB 80VF007RMH </t>
  </si>
  <si>
    <t xml:space="preserve"> Lenovo IdeaPad 110-15IBR 80T7004EMH </t>
  </si>
  <si>
    <t xml:space="preserve"> Lenovo 110S-11IBR 80WG000XMH </t>
  </si>
  <si>
    <t xml:space="preserve"> HP Chromebook 11 G5 X0P00EA </t>
  </si>
  <si>
    <t xml:space="preserve"> Acer Aspire V3-372-39B5 </t>
  </si>
  <si>
    <t xml:space="preserve"> Acer Aspire ES1-132-C8QN </t>
  </si>
  <si>
    <t xml:space="preserve"> MSI GP72VR 6RF-233NL Leopard Pro </t>
  </si>
  <si>
    <t xml:space="preserve"> Medion Erazer P7643 30020580 </t>
  </si>
  <si>
    <t>Medion</t>
  </si>
  <si>
    <t xml:space="preserve"> Lenovo IdeaPad Y700-17ISK 80Q000ABMH </t>
  </si>
  <si>
    <t xml:space="preserve"> Asus ROG G752VS-BA422T </t>
  </si>
  <si>
    <t xml:space="preserve"> MSI GP62MVR 6RF-233NL Leopard Pro </t>
  </si>
  <si>
    <t xml:space="preserve"> Lenovo Ideapad Y700-17ISK 80Q000DXMH </t>
  </si>
  <si>
    <t xml:space="preserve"> Lenovo IdeaPad 710S-13ISK 80SW006AMH </t>
  </si>
  <si>
    <t xml:space="preserve"> HP Pavilion 15-bc075nd </t>
  </si>
  <si>
    <t xml:space="preserve"> HP Omen 17-w110nd </t>
  </si>
  <si>
    <t xml:space="preserve"> HP Chromebook 11-v001nd </t>
  </si>
  <si>
    <t xml:space="preserve"> Acer Aspire V3-372-324Y </t>
  </si>
  <si>
    <t xml:space="preserve"> Lenovo Ideapad 510-15IKB 80SV00K5MH </t>
  </si>
  <si>
    <t xml:space="preserve"> HP ProBook 450 G3 W4P21ET </t>
  </si>
  <si>
    <t xml:space="preserve"> HP Omen 17-w041nd </t>
  </si>
  <si>
    <t xml:space="preserve"> Asus VivoBook X555QA-DM020T </t>
  </si>
  <si>
    <t xml:space="preserve"> Asus VivoBook R540SA-XX608T </t>
  </si>
  <si>
    <t xml:space="preserve"> Apple MacBook Pro 13'' Touch Bar MLVP2N/A Silver </t>
  </si>
  <si>
    <t xml:space="preserve"> Apple MacBook 12'' 512 GB Space Gray </t>
  </si>
  <si>
    <t xml:space="preserve"> Acer Aspire E5-774G-70BN </t>
  </si>
  <si>
    <t xml:space="preserve"> Lenovo ThinkPad Yoga 460 20EM000QMH </t>
  </si>
  <si>
    <t xml:space="preserve"> HP Envy 15-as031nd </t>
  </si>
  <si>
    <t xml:space="preserve"> HP Chromebook 11 G4 T6Q72EA </t>
  </si>
  <si>
    <t xml:space="preserve"> Asus VivoBook Flip TP201SA-FV0017T </t>
  </si>
  <si>
    <t xml:space="preserve"> Asus ROG Strix GL502VM-FY022T </t>
  </si>
  <si>
    <t xml:space="preserve"> Acer Aspire R3-131T-P6YX </t>
  </si>
  <si>
    <t xml:space="preserve"> Microsoft Surface Pro 4 - i7 - 16 GB - 512 GB </t>
  </si>
  <si>
    <t xml:space="preserve"> Lenovo Yoga 910-13 80VF00D6MH </t>
  </si>
  <si>
    <t xml:space="preserve"> HP ProBook 470 G4 Y8A89ET </t>
  </si>
  <si>
    <t xml:space="preserve"> HP Probook 440 G4 Y7Z67ET </t>
  </si>
  <si>
    <t xml:space="preserve"> HP Pavilion x360 11-u004nd </t>
  </si>
  <si>
    <t xml:space="preserve"> Asus Strix FX502VM-FY250T </t>
  </si>
  <si>
    <t xml:space="preserve"> Medion S2217 64GB </t>
  </si>
  <si>
    <t xml:space="preserve"> HP ProBook 650 G2 T4J07ET </t>
  </si>
  <si>
    <t xml:space="preserve"> HP ProBook 470 G3 W4P76ET </t>
  </si>
  <si>
    <t xml:space="preserve"> Apple MacBook Pro 13'' MF839N/A 16GB - 128GB </t>
  </si>
  <si>
    <t xml:space="preserve"> Toshiba Satellite Pro A50-C-1GR </t>
  </si>
  <si>
    <t xml:space="preserve"> Lenovo Yoga 900s-12ISK 80ML0074MH </t>
  </si>
  <si>
    <t xml:space="preserve"> Lenovo Ideapad 510S-14ISK 80TK002YMH </t>
  </si>
  <si>
    <t xml:space="preserve"> Lenovo Ideapad 500S-14ISK 80Q3007NMH </t>
  </si>
  <si>
    <t xml:space="preserve"> Asus ROG Strix GL502VM-FY263T </t>
  </si>
  <si>
    <t xml:space="preserve"> MSI GE62VR 7RF-298NL Apache Pro </t>
  </si>
  <si>
    <t xml:space="preserve"> Medion Akoya E6421 </t>
  </si>
  <si>
    <t xml:space="preserve"> Lenovo Yoga 910-13 80VF00D5MH </t>
  </si>
  <si>
    <t xml:space="preserve"> Asus VivoBook A555QG-DM045T </t>
  </si>
  <si>
    <t xml:space="preserve"> Apple MacBook Pro 15'' Touch Bar MLH42/A Space Gray </t>
  </si>
  <si>
    <t xml:space="preserve"> Acer Chromebook 15 CB3-532-C968 </t>
  </si>
  <si>
    <t xml:space="preserve"> Acer Aspire VX-591G-71TS </t>
  </si>
  <si>
    <t xml:space="preserve"> Toshiba A40-C-1D8 </t>
  </si>
  <si>
    <t xml:space="preserve"> MSI GS73VR 7RF-213NL Stealth Pro 4K </t>
  </si>
  <si>
    <t xml:space="preserve"> Medion Akoya E7415 30020627 </t>
  </si>
  <si>
    <t xml:space="preserve"> Medion Akoya E6415 </t>
  </si>
  <si>
    <t xml:space="preserve"> HP Probook 450 G4 T8B72ET </t>
  </si>
  <si>
    <t xml:space="preserve"> HP ProBook 430 G3 W4N75ET </t>
  </si>
  <si>
    <t xml:space="preserve"> HP Pavilion x360 13-u140nd </t>
  </si>
  <si>
    <t xml:space="preserve"> Asus ROG Strix GL702VM-GC156T </t>
  </si>
  <si>
    <t xml:space="preserve"> Apple MacBook 12'' 512 GB Gold </t>
  </si>
  <si>
    <t xml:space="preserve"> Acer Switch Alpha 12 SA5-271P-58V8 </t>
  </si>
  <si>
    <t xml:space="preserve"> Acer Spin 3 SP315-51-79ZY </t>
  </si>
  <si>
    <t xml:space="preserve"> Medion Akoya P7641-I7-1128 </t>
  </si>
  <si>
    <t xml:space="preserve"> HP Stream x360 11-aa000nd </t>
  </si>
  <si>
    <t xml:space="preserve"> Acer Chromebook 14 CP5-471-53B9 </t>
  </si>
  <si>
    <t xml:space="preserve"> Acer Chromebook 14 CP5-471-33PC </t>
  </si>
  <si>
    <t xml:space="preserve"> Acer Chromebook 14 CB3-431-C73M </t>
  </si>
  <si>
    <t xml:space="preserve"> HP Elitebook 1040 G3 i5-8gb-256ssd </t>
  </si>
  <si>
    <t xml:space="preserve"> Asus VivoBook R417SA-WX235T </t>
  </si>
  <si>
    <t xml:space="preserve"> Acer Swift 5 SF514-51-5330 </t>
  </si>
  <si>
    <t xml:space="preserve"> Toshiba Satellite Pro A50-C-147 </t>
  </si>
  <si>
    <t xml:space="preserve"> MSI GE62 7RE-094NL Apache Pro </t>
  </si>
  <si>
    <t xml:space="preserve"> Lenovo Ideapad 110-17ISK 80VL000PMH </t>
  </si>
  <si>
    <t xml:space="preserve"> HP ZBook Studio G3 Mobiel Workstation </t>
  </si>
  <si>
    <t xml:space="preserve"> HP Omen 17-w260nd </t>
  </si>
  <si>
    <t xml:space="preserve"> HP EliteBook 850 G3 T9X36EA </t>
  </si>
  <si>
    <t xml:space="preserve"> Asus Strix FX502VM-FY361T </t>
  </si>
  <si>
    <t xml:space="preserve"> Asus ROG Strix GL753VD-GC100T </t>
  </si>
  <si>
    <t xml:space="preserve"> Apple MacBook 12'' 256 GB Rose Gold </t>
  </si>
  <si>
    <t xml:space="preserve"> Acer Switch Alpha 12 SA5-271-7333 </t>
  </si>
  <si>
    <t xml:space="preserve"> Acer Switch Alpha 12 SA5-271-31JU </t>
  </si>
  <si>
    <t xml:space="preserve"> Acer Aspire V3-372-757U </t>
  </si>
  <si>
    <t xml:space="preserve"> Toshiba Satellite Pro A50-C-1MM </t>
  </si>
  <si>
    <t xml:space="preserve"> MSI GE72VR 7RF-273NL Apache Pro </t>
  </si>
  <si>
    <t xml:space="preserve"> HP Pavilion 17-ab000nd </t>
  </si>
  <si>
    <t xml:space="preserve"> HP Pavilion 15-au030nd </t>
  </si>
  <si>
    <t xml:space="preserve"> HP Omen 17-w270nd </t>
  </si>
  <si>
    <t xml:space="preserve"> Acer Aspire V3-372T-59FQ </t>
  </si>
  <si>
    <t xml:space="preserve"> MSI GS63VR 7RF-216NL Stealth Pro 4K </t>
  </si>
  <si>
    <t xml:space="preserve"> HP Spectre Pro X360 G2 V1B04EA </t>
  </si>
  <si>
    <t xml:space="preserve"> HP ProBook 450 G3 W4P35ET </t>
  </si>
  <si>
    <t xml:space="preserve"> HP Omen 15-ax025nd </t>
  </si>
  <si>
    <t xml:space="preserve"> Asus ZenBook 3 UX390UA-GS042T </t>
  </si>
  <si>
    <t xml:space="preserve"> Acer Swift 3 SF314-51-70U0 </t>
  </si>
  <si>
    <t xml:space="preserve"> Acer Chromebook 15 CB5-571-34MD </t>
  </si>
  <si>
    <t xml:space="preserve"> MSI GE62 7RD-097NL Apache </t>
  </si>
  <si>
    <t xml:space="preserve"> Lenovo ThinkPad E560 20EV003EMH </t>
  </si>
  <si>
    <t xml:space="preserve"> Lenovo Essential B71-80 80RJ0005MH </t>
  </si>
  <si>
    <t xml:space="preserve"> HP Spectre Pro X360 G2 V1B01EA </t>
  </si>
  <si>
    <t xml:space="preserve"> HP Pavilion 14-al125nd </t>
  </si>
  <si>
    <t xml:space="preserve"> HP EliteBook 850 G4 Z2W92EA </t>
  </si>
  <si>
    <t xml:space="preserve"> HP EliteBook 1030 G1 X2F04EA </t>
  </si>
  <si>
    <t xml:space="preserve"> HP Elite x2 1012 G1 L5H08EA </t>
  </si>
  <si>
    <t xml:space="preserve"> HP 14-am072nd </t>
  </si>
  <si>
    <t xml:space="preserve"> Asus VivoBook R541UA-DM984T </t>
  </si>
  <si>
    <t xml:space="preserve"> Asus Pro Essential P2530UA-DM0437R </t>
  </si>
  <si>
    <t xml:space="preserve"> Apple MacBook Pro 15'' Touch Bar MLW72N/A Silver </t>
  </si>
  <si>
    <t xml:space="preserve"> Acer Spin 1 SP111-31-C34F </t>
  </si>
  <si>
    <t xml:space="preserve"> Acer Chromebook CB5-132T-C9N4 </t>
  </si>
  <si>
    <t xml:space="preserve"> Acer Aspire VX-591G-54PD </t>
  </si>
  <si>
    <t xml:space="preserve"> Acer Aspire E5-774-37SL </t>
  </si>
  <si>
    <t xml:space="preserve"> Microsoft Surface Pro 4 - i7 - 16 GB - 1 TB </t>
  </si>
  <si>
    <t xml:space="preserve"> HP Elite x2 1012 G1 L5H36ET </t>
  </si>
  <si>
    <t xml:space="preserve"> HP Elite x2 1012 G1 L5H19ET </t>
  </si>
  <si>
    <t xml:space="preserve"> Asus Zenbook Pro BX310UA-FC223R </t>
  </si>
  <si>
    <t xml:space="preserve"> MSI GT73VR 7RE-412NL Titan </t>
  </si>
  <si>
    <t xml:space="preserve"> MSI GT72VR 7RE-437NL Dominator Pro </t>
  </si>
  <si>
    <t xml:space="preserve"> HP Spectre Pro 13 G1 X2F01EA </t>
  </si>
  <si>
    <t xml:space="preserve"> HP Elite x2 1012 G1 L5H18ET </t>
  </si>
  <si>
    <t xml:space="preserve"> Apple MacBook Pro 15'' Touch Bar MLH42/B Space Gray </t>
  </si>
  <si>
    <t xml:space="preserve"> Acer Aspire S5-371-524G </t>
  </si>
  <si>
    <t xml:space="preserve"> Toshiba A30-C-1CW </t>
  </si>
  <si>
    <t xml:space="preserve"> MSI GT62VR 7RE-232NL Dominator Pro 4K </t>
  </si>
  <si>
    <t xml:space="preserve"> MSI GS73VR 6RF-018NL Stealth Pro 4K </t>
  </si>
  <si>
    <t xml:space="preserve"> MSI GL62M 7RD-050NL </t>
  </si>
  <si>
    <t xml:space="preserve"> Medion ERAZER X6601-I7-256 </t>
  </si>
  <si>
    <t xml:space="preserve"> HP Spectre Pro 13 G1 X2F00EA </t>
  </si>
  <si>
    <t xml:space="preserve"> HP ProBook 650 G3 Z2X35ET </t>
  </si>
  <si>
    <t xml:space="preserve"> HP EliteBook 850 G4 Z2W86ET </t>
  </si>
  <si>
    <t xml:space="preserve"> HP EliteBook 840 G4 Z2V61EA </t>
  </si>
  <si>
    <t xml:space="preserve"> Asus ZenBook 3 UX390UA-GS032R </t>
  </si>
  <si>
    <t xml:space="preserve"> Apple MacBook Pro 13'' MLL42N/A 8GB - 512GB Space Gray </t>
  </si>
  <si>
    <t xml:space="preserve"> Apple MacBook 12'' 512 GB Rose Gold </t>
  </si>
  <si>
    <t xml:space="preserve"> Acer Switch Alpha 12 SA5-271-55K2 </t>
  </si>
  <si>
    <t xml:space="preserve"> Acer Predator G9-593-71VQ </t>
  </si>
  <si>
    <t xml:space="preserve"> Acer Aspire E5-553G-T6V0 </t>
  </si>
  <si>
    <t xml:space="preserve"> Medion Erazer P7643 i7-1000 </t>
  </si>
  <si>
    <t xml:space="preserve"> Lenovo Yoga 700-14ISK 80QD009JMH </t>
  </si>
  <si>
    <t xml:space="preserve"> HP ZBook 15u G3 T7W11ET </t>
  </si>
  <si>
    <t xml:space="preserve"> MSI GT62VR 7RD-229NL Dominator </t>
  </si>
  <si>
    <t xml:space="preserve"> MSI GS43VR 6RE-009NL Phantom Pro </t>
  </si>
  <si>
    <t xml:space="preserve"> Lenovo Thinkpad P50s 20FL000DMH </t>
  </si>
  <si>
    <t xml:space="preserve"> HP ProBook 650 G2 T9W99EA </t>
  </si>
  <si>
    <t xml:space="preserve"> HP Probook 430 G4 Y8B38ET </t>
  </si>
  <si>
    <t xml:space="preserve"> HP Omen 17-w121nd </t>
  </si>
  <si>
    <t xml:space="preserve"> HP EliteBook Folio G1 V1C39EA </t>
  </si>
  <si>
    <t xml:space="preserve"> HP EliteBook Folio 1040 G3 V1A84EA </t>
  </si>
  <si>
    <t xml:space="preserve"> HP EliteBook 850 G3 T9X34EA </t>
  </si>
  <si>
    <t xml:space="preserve"> HP EliteBook 840 G4 Z2V48ET </t>
  </si>
  <si>
    <t xml:space="preserve"> HP EliteBook 840 G3 T9X55EA </t>
  </si>
  <si>
    <t xml:space="preserve"> HP EliteBook 840 G3 T9X27EA </t>
  </si>
  <si>
    <t xml:space="preserve"> HP Chromebook 13 Pro G1 T6R48EA </t>
  </si>
  <si>
    <t xml:space="preserve"> HP Chromebook 11 G4 T6Q73EA </t>
  </si>
  <si>
    <t xml:space="preserve"> Asus ROG Strix GL702VM-GC178T </t>
  </si>
  <si>
    <t xml:space="preserve"> Asus ROG Strix GL702VM-GC004T </t>
  </si>
  <si>
    <t xml:space="preserve"> Asus ROG Strix GL553VD-FY217T </t>
  </si>
  <si>
    <t xml:space="preserve"> Acer Aspire V3-372T-54D1 </t>
  </si>
  <si>
    <t xml:space="preserve"> Toshiba Tecra A50-C-17C </t>
  </si>
  <si>
    <t xml:space="preserve"> MSI GT83VR 7RE-215NL Titan SLI </t>
  </si>
  <si>
    <t xml:space="preserve"> MSI GT72VR 7RD-440NL Dominator </t>
  </si>
  <si>
    <t xml:space="preserve"> MSI GT62VR 7RE-226NL Dominator Pro </t>
  </si>
  <si>
    <t xml:space="preserve"> MSI GS63VR 7RF-219NL Stealth Pro </t>
  </si>
  <si>
    <t xml:space="preserve"> MSI GS43VR 7RE-059NL Phantom Pro </t>
  </si>
  <si>
    <t xml:space="preserve"> MSI GP72VR 7RF-261NL Leopard Pro </t>
  </si>
  <si>
    <t xml:space="preserve"> MSI GP72 7RD-055NL Leopard </t>
  </si>
  <si>
    <t xml:space="preserve"> MSI GP62MVR 7RF-285NL Leopard Pro </t>
  </si>
  <si>
    <t xml:space="preserve"> MSI GL72 6QD-213NL </t>
  </si>
  <si>
    <t xml:space="preserve"> Medion Erazer X6601 30020944 </t>
  </si>
  <si>
    <t xml:space="preserve"> Medion Chromebook S2013 </t>
  </si>
  <si>
    <t xml:space="preserve"> Medion Akoya X7847-HQ-256 </t>
  </si>
  <si>
    <t xml:space="preserve"> Medion Akoya S6219 Zilver 628 </t>
  </si>
  <si>
    <t xml:space="preserve"> Medion Akoya S6219 Wit 628 </t>
  </si>
  <si>
    <t xml:space="preserve"> Medion Akoya S3409 F5 </t>
  </si>
  <si>
    <t xml:space="preserve"> Medion Akoya S3409 F3 </t>
  </si>
  <si>
    <t xml:space="preserve"> Medion Akoya E7419 </t>
  </si>
  <si>
    <t xml:space="preserve"> Medion Akoya E6435-i5-1128 </t>
  </si>
  <si>
    <t xml:space="preserve"> Medion Akoya E6415-i3-256 </t>
  </si>
  <si>
    <t xml:space="preserve"> Medion Akoya E2215T 32GB Wit </t>
  </si>
  <si>
    <t xml:space="preserve"> Lenovo Yoga 900s-12ISK 80ML0073MH </t>
  </si>
  <si>
    <t xml:space="preserve"> Lenovo ThinkPad Yoga 260 20FD001XMH </t>
  </si>
  <si>
    <t xml:space="preserve"> Lenovo IdeaPad Y910-17ISK 80V10019MH </t>
  </si>
  <si>
    <t xml:space="preserve"> Lenovo IdeaPad Y900-17ISK 80Q1004LMH </t>
  </si>
  <si>
    <t xml:space="preserve"> Lenovo Ideapad Y700-15ISK 80NV010LMH </t>
  </si>
  <si>
    <t xml:space="preserve"> Lenovo IdeaPad 700-15ISK 80RU00CLMH </t>
  </si>
  <si>
    <t xml:space="preserve"> Lenovo IdeaPad 510S-13IKB 80V0006AMH </t>
  </si>
  <si>
    <t xml:space="preserve"> HP ProBook 650 G2 Y3B07ET </t>
  </si>
  <si>
    <t xml:space="preserve"> HP ProBook 650 G2 T4J06ET </t>
  </si>
  <si>
    <t xml:space="preserve"> HP ProBook 640 G3 Z2W32EA </t>
  </si>
  <si>
    <t xml:space="preserve"> HP Probook 440 G3 W4N88ET </t>
  </si>
  <si>
    <t xml:space="preserve"> HP Probook 430 G4 Y7Z27ET </t>
  </si>
  <si>
    <t xml:space="preserve"> HP ProBook 430 G3 W4N73ET </t>
  </si>
  <si>
    <t xml:space="preserve"> HP Omen 17-w210nd </t>
  </si>
  <si>
    <t xml:space="preserve"> HP EliteBook Folio G1 X2F49EA </t>
  </si>
  <si>
    <t xml:space="preserve"> HP EliteBook Folio G1 X2F46EA </t>
  </si>
  <si>
    <t xml:space="preserve"> HP EliteBook Folio 1040 G3 V1A81EA </t>
  </si>
  <si>
    <t xml:space="preserve"> HP EliteBook Folio 1040 G2 N6Q10EA </t>
  </si>
  <si>
    <t xml:space="preserve"> HP EliteBook Folio 1040 G2 H9W00EA </t>
  </si>
  <si>
    <t xml:space="preserve"> HP EliteBook 840 G4 Z2V49ET </t>
  </si>
  <si>
    <t xml:space="preserve"> HP EliteBook 840 G3 T9X26EA </t>
  </si>
  <si>
    <t xml:space="preserve"> HP EliteBook 840 G3 T9X24EA </t>
  </si>
  <si>
    <t xml:space="preserve"> HP Elitebook 840 G3 i5-8gb-256ssd </t>
  </si>
  <si>
    <t xml:space="preserve"> HP EliteBook 820 G4 Z2V73EA </t>
  </si>
  <si>
    <t xml:space="preserve"> HP EliteBook 820 G3 T9X50EA </t>
  </si>
  <si>
    <t xml:space="preserve"> HP EliteBook 820 G3 T9X47EA </t>
  </si>
  <si>
    <t xml:space="preserve"> HP EliteBook 820 G3 T9X42EA </t>
  </si>
  <si>
    <t xml:space="preserve"> HP EliteBook 820 G2 Z2V91ET </t>
  </si>
  <si>
    <t xml:space="preserve"> HP EliteBook 1030 G1 X2F07EA </t>
  </si>
  <si>
    <t xml:space="preserve"> HP Elite x2 1012 G1 L5H07EA </t>
  </si>
  <si>
    <t xml:space="preserve"> HP Chromebook 13 Pro G1 W4M19EA </t>
  </si>
  <si>
    <t xml:space="preserve"> HP Chromebook 11 G5 X0N97EA </t>
  </si>
  <si>
    <t xml:space="preserve"> Asus ZenBook 3 UX390UA-GS036R </t>
  </si>
  <si>
    <t xml:space="preserve"> Asus VivoBook R558UV-DM350T </t>
  </si>
  <si>
    <t xml:space="preserve"> Asus Transformer Book T302CA-FL014R </t>
  </si>
  <si>
    <t xml:space="preserve"> Asus ROG Strix GL753VD-GC097T </t>
  </si>
  <si>
    <t xml:space="preserve"> Asus ROG G752VS-GC310T </t>
  </si>
  <si>
    <t xml:space="preserve"> Apple MacBook Pro 13'' Touch Bar MNQG2N/A Silver </t>
  </si>
  <si>
    <t xml:space="preserve"> Acer Spin 7 SP714-51-M0U6 </t>
  </si>
  <si>
    <t xml:space="preserve"> Acer Spin 3 SP315-51-39L3 </t>
  </si>
  <si>
    <t xml:space="preserve"> Acer Predator GX-792-76H8 </t>
  </si>
  <si>
    <t xml:space="preserve"> Acer Predator GX-792-70JL </t>
  </si>
  <si>
    <t xml:space="preserve"> Acer Predator G9-593-778F </t>
  </si>
  <si>
    <t xml:space="preserve"> Acer Predator G5-793-76E3 </t>
  </si>
  <si>
    <t xml:space="preserve"> Acer Aspire R3-131T-C9R5 </t>
  </si>
  <si>
    <t xml:space="preserve"> Acer Aspire R3-131T-C282 </t>
  </si>
  <si>
    <t xml:space="preserve"> Acer Aspire E5-523-98LZ </t>
  </si>
  <si>
    <t xml:space="preserve"> Forza MacBook 12'' 512 GB Zilver (Refurbished) </t>
  </si>
  <si>
    <t>Forza</t>
  </si>
  <si>
    <t xml:space="preserve"> Asus ZenBook 3 UX390UA-GS032T </t>
  </si>
  <si>
    <t xml:space="preserve"> Samsung Galaxy Tab A 10.1 Wifi Zwart </t>
  </si>
  <si>
    <t>Samsung</t>
  </si>
  <si>
    <t xml:space="preserve"> Apple iPad Air 2 Wifi 32 GB Space Gray </t>
  </si>
  <si>
    <t xml:space="preserve"> Apple iPad Air 2 Wifi 32 GB Zilver </t>
  </si>
  <si>
    <t xml:space="preserve"> Samsung Galaxy Tab A 10.1 Wifi Wit </t>
  </si>
  <si>
    <t xml:space="preserve"> NVIDIA Shield Tablet K1 </t>
  </si>
  <si>
    <t>NVIDIA</t>
  </si>
  <si>
    <t xml:space="preserve"> Samsung Galaxy Tab S2 9,7 inch 32GB Zwart 2016 </t>
  </si>
  <si>
    <t xml:space="preserve"> Samsung Galaxy Tab A 10.1 Wifi + 4G Zwart </t>
  </si>
  <si>
    <t xml:space="preserve"> Apple iPad Air 2 Wifi 32 GB Goud </t>
  </si>
  <si>
    <t xml:space="preserve"> Samsung Galaxy Tab E 9.6 Zwart </t>
  </si>
  <si>
    <t xml:space="preserve"> Apple iPad Air 2 Wifi 128 GB Zilver </t>
  </si>
  <si>
    <t xml:space="preserve"> Samsung Galaxy Tab A 7.0 Wifi Zwart </t>
  </si>
  <si>
    <t xml:space="preserve"> Apple iPad Air 2 Wifi 128 GB Goud </t>
  </si>
  <si>
    <t xml:space="preserve"> Lenovo Tab 2 A10-30 16 GB Blauw </t>
  </si>
  <si>
    <t xml:space="preserve"> Microsoft Surface Pro 4 - i5 - 8 GB - 256 GB </t>
  </si>
  <si>
    <t xml:space="preserve"> Lenovo Tab 2 A10-30 32 GB Blauw </t>
  </si>
  <si>
    <t xml:space="preserve"> Asus ZenPad S 8.0 Z580C Zwart </t>
  </si>
  <si>
    <t xml:space="preserve"> Microsoft Surface Pro 4 - i5 - 4 GB - 128 GB </t>
  </si>
  <si>
    <t xml:space="preserve"> Acer One 10 S1003-14XA </t>
  </si>
  <si>
    <t xml:space="preserve"> Samsung Galaxy Tab E 9.6 Wit </t>
  </si>
  <si>
    <t xml:space="preserve"> Samsung Galaxy Tab S2 8 inch 32GB Zwart 2016 </t>
  </si>
  <si>
    <t xml:space="preserve"> Lenovo Tab 3 7 Essential 16 GB </t>
  </si>
  <si>
    <t xml:space="preserve"> Microsoft Surface Pro 4 - Core M - 4 GB - 128 GB </t>
  </si>
  <si>
    <t xml:space="preserve"> Samsung Galaxy Tab S2 9.7 inch 32GB + 4G Zwart VE </t>
  </si>
  <si>
    <t xml:space="preserve"> Apple iPad Mini 2 Wifi 32 GB Silver </t>
  </si>
  <si>
    <t xml:space="preserve"> Samsung Galaxy Tab A 7.0 Wifi Wit </t>
  </si>
  <si>
    <t xml:space="preserve"> Apple iPad Mini 2 Wifi + 4G 32 GB Space Gray </t>
  </si>
  <si>
    <t xml:space="preserve"> Samsung Galaxy Tab S2 8 inch 32GB Wit 2016 </t>
  </si>
  <si>
    <t xml:space="preserve"> Samsung Galaxy Tab S2 9,7 inch 32GB Goud 2016 </t>
  </si>
  <si>
    <t xml:space="preserve"> Apple iPad Pro 12,9 inch 128 GB Wifi Gold </t>
  </si>
  <si>
    <t xml:space="preserve"> Apple iPad Air 2 Wifi + 4G 32 GB Zilver </t>
  </si>
  <si>
    <t xml:space="preserve"> Samsung Galaxy Tab A 7.0 Wifi + 4G Zwart </t>
  </si>
  <si>
    <t xml:space="preserve"> Asus ZenPad 3S Z500M Zwart </t>
  </si>
  <si>
    <t xml:space="preserve"> Kurio Telekids Tab 2 Blauw </t>
  </si>
  <si>
    <t>Kurio</t>
  </si>
  <si>
    <t xml:space="preserve"> Lenovo Tab 3 7 Essential 8 GB </t>
  </si>
  <si>
    <t xml:space="preserve"> Samsung Galaxy Tab S2 9,7 inch 32GB Wit 2016 </t>
  </si>
  <si>
    <t xml:space="preserve"> Lenovo Tab 3 850M LTE Zwart </t>
  </si>
  <si>
    <t xml:space="preserve"> Lenovo Yoga Book YB1-X90F Grijs </t>
  </si>
  <si>
    <t xml:space="preserve"> Samsung Galaxy Tab S2 9,7 inch 32GB + 4G Zwart 2016 </t>
  </si>
  <si>
    <t xml:space="preserve"> Apple iPad Mini 4 Wifi 128 GB Space Gray </t>
  </si>
  <si>
    <t xml:space="preserve"> Lenovo Tab 3 10 Plus 32GB Blauw </t>
  </si>
  <si>
    <t xml:space="preserve"> Apple iPad Pro 9,7 inch 128 GB Wifi Silver </t>
  </si>
  <si>
    <t xml:space="preserve"> ASUS ZenPad 8.0 Z380M Grijs </t>
  </si>
  <si>
    <t>ASUS</t>
  </si>
  <si>
    <t xml:space="preserve"> Acer Iconia One 8 B1-850 Wit </t>
  </si>
  <si>
    <t xml:space="preserve"> Microsoft Surface Pro 4 - i7 - 8 GB - 256 GB </t>
  </si>
  <si>
    <t xml:space="preserve"> Lenovo Tab 3 10 Business 32 GB LTE </t>
  </si>
  <si>
    <t xml:space="preserve"> Lenovo Tab 2 A10-70F Blauw </t>
  </si>
  <si>
    <t xml:space="preserve"> ASUS ZenPad C 7.0 Zwart </t>
  </si>
  <si>
    <t xml:space="preserve"> Apple iPad Mini 2 Wifi + 4G 32 GB Silver </t>
  </si>
  <si>
    <t xml:space="preserve"> Apple iPad Air 2 Wifi + 4G 128 GB Zilver </t>
  </si>
  <si>
    <t xml:space="preserve"> Apple iPad Air 2 Wifi + 4G 128 GB Goud </t>
  </si>
  <si>
    <t xml:space="preserve"> Acer Iconia Tab 10 A3-A40-N9NM </t>
  </si>
  <si>
    <t xml:space="preserve"> Kurio Telekids Tab 2 Roze </t>
  </si>
  <si>
    <t xml:space="preserve"> Lenovo Tab 3 10 Plus 32GB Zwart </t>
  </si>
  <si>
    <t xml:space="preserve"> Denver TAQ-10182MK2 </t>
  </si>
  <si>
    <t>Denver</t>
  </si>
  <si>
    <t xml:space="preserve"> Apple iPad Mini 4 Wifi 32 GB Space Gray </t>
  </si>
  <si>
    <t xml:space="preserve"> Acer Iconia One 10 B3-A30 16 GB Wit </t>
  </si>
  <si>
    <t xml:space="preserve"> Apple iPad Pro 9,7 inch 32 GB Wifi Space Gray </t>
  </si>
  <si>
    <t xml:space="preserve"> Lenovo Yoga Tab 3 Plus </t>
  </si>
  <si>
    <t xml:space="preserve"> Apple iPad Pro 9,7 inch 128 GB Wifi Gold </t>
  </si>
  <si>
    <t xml:space="preserve"> Lenovo Tab 2 A10-70F 32 GB Blauw </t>
  </si>
  <si>
    <t xml:space="preserve"> Apple iPad Air 2 Wifi + 4G 32 GB Goud </t>
  </si>
  <si>
    <t xml:space="preserve"> Apple iPad Pro 9,7 inch 32 GB Wifi Gold </t>
  </si>
  <si>
    <t xml:space="preserve"> Asus ZenPad 3S Z500M Zilver </t>
  </si>
  <si>
    <t xml:space="preserve"> Apple iPad Mini 4 Wifi 128 GB Zilver </t>
  </si>
  <si>
    <t xml:space="preserve"> Lenovo Tab 3 10 Plus 16GB Zwart </t>
  </si>
  <si>
    <t xml:space="preserve"> Apple iPad Pro 9,7 inch 32 GB Wifi Silver </t>
  </si>
  <si>
    <t xml:space="preserve"> ASUS ZenPad C 7.0 Grijs </t>
  </si>
  <si>
    <t xml:space="preserve"> Apple iPad Pro 12,9 inch 256 GB Wifi Space Gray </t>
  </si>
  <si>
    <t xml:space="preserve"> Apple iPad Pro 12,9 inch 256 GB Wifi + 4G Space Gray </t>
  </si>
  <si>
    <t xml:space="preserve"> Apple iPad Pro 12,9 inch 128 GB Wifi Space Gray </t>
  </si>
  <si>
    <t xml:space="preserve"> Asus ZenPad 10 Z300M Grijs </t>
  </si>
  <si>
    <t xml:space="preserve"> Apple iPad Pro 9,7 inch 32 GB Wifi Rose Gold </t>
  </si>
  <si>
    <t xml:space="preserve"> Acer Iconia One 10 B3-A30 Zwart </t>
  </si>
  <si>
    <t xml:space="preserve"> Acer Iconia One 8 B1-850 Blauw </t>
  </si>
  <si>
    <t xml:space="preserve"> Lenovo Tab 2 A10-30 32 GB Wit </t>
  </si>
  <si>
    <t xml:space="preserve"> Lenovo Tab 3 10 Plus 16GB Blauw </t>
  </si>
  <si>
    <t xml:space="preserve"> Lenovo Yoga Book Pro YB1-X91F Zwart </t>
  </si>
  <si>
    <t xml:space="preserve"> Apple iPad Pro 12,9 inch 32 GB Wifi Gold </t>
  </si>
  <si>
    <t xml:space="preserve"> Samsung Galaxy View Wifi 32GB </t>
  </si>
  <si>
    <t xml:space="preserve"> Asus ZenPad 10 Z300M Wit </t>
  </si>
  <si>
    <t xml:space="preserve"> Apple iPad Mini 4 Wifi 128 GB Goud </t>
  </si>
  <si>
    <t xml:space="preserve"> Lenovo Tab 3 8 </t>
  </si>
  <si>
    <t xml:space="preserve"> Huawei MediaPad M2 10,1'' 64 GB Zilver </t>
  </si>
  <si>
    <t>Huawei</t>
  </si>
  <si>
    <t xml:space="preserve"> Asus ZenPad S 8.0 Z580C Wit </t>
  </si>
  <si>
    <t xml:space="preserve"> Samsung Galaxy Tab 4 Active Wifi + 4G </t>
  </si>
  <si>
    <t xml:space="preserve"> Apple iPad Pro 12,9 inch 256 GB Wifi Gold </t>
  </si>
  <si>
    <t xml:space="preserve"> Apple iPad Mini 4 Wifi + 4G 128 GB Zilver </t>
  </si>
  <si>
    <t xml:space="preserve"> Lenovo Yoga Tab 3 Pro </t>
  </si>
  <si>
    <t xml:space="preserve"> Apple iPad Mini 4 Wifi + 4G 128 GB Space Gray </t>
  </si>
  <si>
    <t xml:space="preserve"> ASUS ZenPad 8.0 Z380M Rosé Goud </t>
  </si>
  <si>
    <t xml:space="preserve"> Asus ZenPad 10 Z300M Rosé Goud </t>
  </si>
  <si>
    <t xml:space="preserve"> Lenovo Tab 3 7 Essential 8 GB + 3G </t>
  </si>
  <si>
    <t xml:space="preserve"> Denver TIQ-11003 </t>
  </si>
  <si>
    <t xml:space="preserve"> Apple iPad Mini 4 Wifi 32 GB Goud </t>
  </si>
  <si>
    <t xml:space="preserve"> Denver TAQ-70262MK3 </t>
  </si>
  <si>
    <t xml:space="preserve"> Apple iPad Pro 9,7 inch 256 GB Wifi + 4G Space Gray </t>
  </si>
  <si>
    <t xml:space="preserve"> Apple iPad Pro 9,7 inch 256 GB Wifi + 4G Gold </t>
  </si>
  <si>
    <t xml:space="preserve"> Huawei MediaPad M2 10,1'' 16 GB Zilver </t>
  </si>
  <si>
    <t xml:space="preserve"> Huawei MediaPad T2 10,1'' Pro 16 GB Zwart </t>
  </si>
  <si>
    <t xml:space="preserve"> Asus Transformer 3 Pro T303UA-GN043R </t>
  </si>
  <si>
    <t xml:space="preserve"> Apple iPad Pro 12,9 inch 256 GB Wifi Silver </t>
  </si>
  <si>
    <t xml:space="preserve"> Apple iPad Pro 9,7 inch 256 GB Wifi Gold </t>
  </si>
  <si>
    <t xml:space="preserve"> Apple iPad Mini 4 Wifi + 4G 128 GB Goud </t>
  </si>
  <si>
    <t xml:space="preserve"> Acer Switch Alpha 12 SA5-271-711M </t>
  </si>
  <si>
    <t xml:space="preserve"> Apple iPad Pro 9,7 inch 128 GB Wifi Rose Gold </t>
  </si>
  <si>
    <t xml:space="preserve"> ASUS ZenPad C 7.0 Wit </t>
  </si>
  <si>
    <t xml:space="preserve"> Kurio Smart Roze </t>
  </si>
  <si>
    <t xml:space="preserve"> Kurio Smart Blauw </t>
  </si>
  <si>
    <t xml:space="preserve"> Apple iPad Pro 9,7 inch 128 GB Wifi + 4G Rose Gold </t>
  </si>
  <si>
    <t xml:space="preserve"> Huawei MediaPad M2 10,1'' 16 GB + 4G Zilver </t>
  </si>
  <si>
    <t xml:space="preserve"> Apple iPad Pro 9,7 inch 256 GB Wifi + 4G Rose Gold </t>
  </si>
  <si>
    <t xml:space="preserve"> Asus ZenPad 10 Z300M 32GB Grijs </t>
  </si>
  <si>
    <t xml:space="preserve"> Apple iPad Mini 4 Wifi + 4G 32 GB Zilver </t>
  </si>
  <si>
    <t xml:space="preserve"> ASUS ZenPad 8.0 Z380M Wit </t>
  </si>
  <si>
    <t xml:space="preserve"> Acer Aspire XC-230 A3800 NL </t>
  </si>
  <si>
    <t xml:space="preserve"> Acer Aspire TC-780 I6710 NL </t>
  </si>
  <si>
    <t xml:space="preserve"> Intel Compute Stick 2016 (Windows 10) </t>
  </si>
  <si>
    <t>Intel</t>
  </si>
  <si>
    <t xml:space="preserve"> Acer Aspire XC-780 I4204 NL </t>
  </si>
  <si>
    <t xml:space="preserve"> Lenovo IdeaCentre 510S-08ISH 90FN00FHNY </t>
  </si>
  <si>
    <t xml:space="preserve"> HP All-In-One 24-g020nd </t>
  </si>
  <si>
    <t xml:space="preserve"> Lenovo Ideacentre 510s-08ISH 90FN00FFNY </t>
  </si>
  <si>
    <t xml:space="preserve"> HP ProDesk 600 G2 i5 - 4GB - 256SSD </t>
  </si>
  <si>
    <t xml:space="preserve"> HP All-In-One 22-b028nd </t>
  </si>
  <si>
    <t xml:space="preserve"> Asus Chromebit </t>
  </si>
  <si>
    <t xml:space="preserve"> HP ProDesk 400 G2 P5K20EA </t>
  </si>
  <si>
    <t xml:space="preserve"> Lenovo Ideacentre 510S-08ISH 90FN008ENY </t>
  </si>
  <si>
    <t xml:space="preserve"> HP 260-a105nd </t>
  </si>
  <si>
    <t xml:space="preserve"> Apple iMac 21,5'' 1,6GHz </t>
  </si>
  <si>
    <t xml:space="preserve"> HP ProDesk 490 G3 MT P5K10EA </t>
  </si>
  <si>
    <t xml:space="preserve"> HP All-In-One 20-c005nd </t>
  </si>
  <si>
    <t xml:space="preserve"> Lenovo Ideacentre 510s-08ISH 90FN008FNY </t>
  </si>
  <si>
    <t xml:space="preserve"> HP 460-a024nd </t>
  </si>
  <si>
    <t xml:space="preserve"> Apple iMac 27'' 3.2GHz Retina 5K </t>
  </si>
  <si>
    <t xml:space="preserve"> HP Pavilion 27-a241nd </t>
  </si>
  <si>
    <t xml:space="preserve"> Apple Mac Mini 2,6GHz </t>
  </si>
  <si>
    <t xml:space="preserve"> Apple iMac 21,5'' 3.1GHz Retina 4K </t>
  </si>
  <si>
    <t xml:space="preserve"> Lenovo Ideacentre AIO 510S-23ISU F0C3001JNY All-in-One </t>
  </si>
  <si>
    <t xml:space="preserve"> HP Pavilion AIO 27-a230nd </t>
  </si>
  <si>
    <t xml:space="preserve"> HP Pavilion 510-p138nd </t>
  </si>
  <si>
    <t xml:space="preserve"> HP Omen 870-231nd </t>
  </si>
  <si>
    <t xml:space="preserve"> HP Pavilion 24-b241nd </t>
  </si>
  <si>
    <t xml:space="preserve"> HP ProDesk 400 G3PD MT P5K01EA </t>
  </si>
  <si>
    <t xml:space="preserve"> HP All-In-One 24-g039nd </t>
  </si>
  <si>
    <t xml:space="preserve"> Apple iMac 27'' 3.3GHz Retina 5K </t>
  </si>
  <si>
    <t xml:space="preserve"> Apple iMac 21,5'' 2.8GHz </t>
  </si>
  <si>
    <t xml:space="preserve"> HP ProDesk 400 G3 SFF T4R71EA </t>
  </si>
  <si>
    <t xml:space="preserve"> HP Omen 870-225nd </t>
  </si>
  <si>
    <t xml:space="preserve"> HP Pavilion 560-p143nd </t>
  </si>
  <si>
    <t xml:space="preserve"> Apple Mac Mini 1.4GHz </t>
  </si>
  <si>
    <t xml:space="preserve"> HP Omen 870-055nd </t>
  </si>
  <si>
    <t xml:space="preserve"> HP Prodesk 400 G3 i7-8gb-128SSD+1TB </t>
  </si>
  <si>
    <t xml:space="preserve"> HP Pavilion 560-p040nd </t>
  </si>
  <si>
    <t xml:space="preserve"> HP Omen 870-245nd </t>
  </si>
  <si>
    <t xml:space="preserve"> MSI Trident-007EU </t>
  </si>
  <si>
    <t xml:space="preserve"> Medion Erazer P5374 I </t>
  </si>
  <si>
    <t xml:space="preserve"> Acer Aspire TC-780 I8712 </t>
  </si>
  <si>
    <t xml:space="preserve"> HP ProDesk 490 G3 MT P5K17EA </t>
  </si>
  <si>
    <t xml:space="preserve"> Acer Aspire AC22-760 All-In-One </t>
  </si>
  <si>
    <t xml:space="preserve"> Lenovo Ideacentre Y710 Cube 90FL004LNY </t>
  </si>
  <si>
    <t xml:space="preserve"> HP ProDesk 600 G2 SFF P1G87EA </t>
  </si>
  <si>
    <t xml:space="preserve"> Lenovo Ideacentre 300S-11IBR 90DQ007BNY </t>
  </si>
  <si>
    <t xml:space="preserve"> Acer Aspire AC22-720 Silver All-In-One </t>
  </si>
  <si>
    <t xml:space="preserve"> Medion Akoya E2131 D </t>
  </si>
  <si>
    <t xml:space="preserve"> HP Pavilion 560-p032nd </t>
  </si>
  <si>
    <t xml:space="preserve"> Apple Mac Mini 2,8GHz </t>
  </si>
  <si>
    <t xml:space="preserve"> Medion Akoya P5135 D </t>
  </si>
  <si>
    <t xml:space="preserve"> HP Pavilion 510-p146nd </t>
  </si>
  <si>
    <t xml:space="preserve"> Asus VivoPC K20CD-NL004T </t>
  </si>
  <si>
    <t xml:space="preserve"> HP 260-p121nd </t>
  </si>
  <si>
    <t xml:space="preserve"> Acer Aspire AC24-760 I7008 NL Silver All-In-One </t>
  </si>
  <si>
    <t xml:space="preserve"> MSI Trident-014EU </t>
  </si>
  <si>
    <t xml:space="preserve"> Acer Aspire AC-720 I5010 NL NT All-In-One </t>
  </si>
  <si>
    <t xml:space="preserve"> MSI Aegis X-002EU </t>
  </si>
  <si>
    <t xml:space="preserve"> Medion Akoya P5021 D </t>
  </si>
  <si>
    <t xml:space="preserve"> MSI Aegis 3-002EU </t>
  </si>
  <si>
    <t xml:space="preserve"> Medion Akoya E2005 F </t>
  </si>
  <si>
    <t xml:space="preserve"> Lenovo Ideacentre 710-25ISH 90FB0053NY </t>
  </si>
  <si>
    <t xml:space="preserve"> MSI Aegis X3-011EU </t>
  </si>
  <si>
    <t xml:space="preserve"> Medion Akoya P5312 J </t>
  </si>
  <si>
    <t xml:space="preserve"> Lenovo Ideacentre AIO 910-27ISH F0C2002ENY All-in-One </t>
  </si>
  <si>
    <t xml:space="preserve"> HP ProOne 400 G2 All-in-One </t>
  </si>
  <si>
    <t xml:space="preserve"> Asus All-In-One ZN270IEUK-RA009T </t>
  </si>
  <si>
    <t xml:space="preserve"> Apple iMac 27'' MK482N/A 4,0GHz 16GB - 512GB </t>
  </si>
  <si>
    <t xml:space="preserve"> HP Prodesk 400 G3 i5-8gb-128SSD+1TB </t>
  </si>
  <si>
    <t xml:space="preserve"> HP Pavilion 560-p043nd </t>
  </si>
  <si>
    <t xml:space="preserve"> Medion Erazer X5346 G </t>
  </si>
  <si>
    <t xml:space="preserve"> Lenovo Ideacentre Y710 Cube 90FL004MNY </t>
  </si>
  <si>
    <t xml:space="preserve"> HP ProDesk 400 G2PD DM P5K21EA </t>
  </si>
  <si>
    <t xml:space="preserve"> MSI Aegis Ti3-011EU </t>
  </si>
  <si>
    <t xml:space="preserve"> MSI Aegis 3-004EU </t>
  </si>
  <si>
    <t xml:space="preserve"> HP ProDesk 400 G3 SFF T4R70EA </t>
  </si>
  <si>
    <t xml:space="preserve"> Apple iMac 27'' MK482N/A 4,0GHz 8GB - 2TB </t>
  </si>
  <si>
    <t xml:space="preserve"> MSI Vortex G65 6QF-033NL </t>
  </si>
  <si>
    <t xml:space="preserve"> MSI Vortex G65 6QD-022NL </t>
  </si>
  <si>
    <t xml:space="preserve"> MSI Nightblade X2B-276EU </t>
  </si>
  <si>
    <t xml:space="preserve"> MSI Nightblade X2-230EU </t>
  </si>
  <si>
    <t xml:space="preserve"> MSI Nightblade MIB-243EU </t>
  </si>
  <si>
    <t xml:space="preserve"> MSI Nightblade MI3-006EU </t>
  </si>
  <si>
    <t xml:space="preserve"> MSI Nightblade MI2C-220EU </t>
  </si>
  <si>
    <t xml:space="preserve"> MSI Aegis-060EU </t>
  </si>
  <si>
    <t xml:space="preserve"> MSI Aegis 3-003EU </t>
  </si>
  <si>
    <t xml:space="preserve"> MSI Aegis 3-001EU </t>
  </si>
  <si>
    <t xml:space="preserve"> Medion Erazer X5387 F </t>
  </si>
  <si>
    <t xml:space="preserve"> Medion Erazer X5373 G </t>
  </si>
  <si>
    <t xml:space="preserve"> Medion Erazer X5351 </t>
  </si>
  <si>
    <t xml:space="preserve"> Medion Erazer X5337 G </t>
  </si>
  <si>
    <t xml:space="preserve"> Medion Erazer X5319 G </t>
  </si>
  <si>
    <t xml:space="preserve"> Medion Erazer P5317 J </t>
  </si>
  <si>
    <t xml:space="preserve"> Medion Erazer P5316 J </t>
  </si>
  <si>
    <t xml:space="preserve"> Medion Erazer P5314 J </t>
  </si>
  <si>
    <t xml:space="preserve"> Medion Erazer P5313 J </t>
  </si>
  <si>
    <t xml:space="preserve"> Medion Akoya P5315 J </t>
  </si>
  <si>
    <t xml:space="preserve"> Medion Akoya P5238 F </t>
  </si>
  <si>
    <t xml:space="preserve"> Medion Akoya P5138 D </t>
  </si>
  <si>
    <t xml:space="preserve"> Medion Akoya P5036 D AIO NL </t>
  </si>
  <si>
    <t xml:space="preserve"> Medion Akoya E5138 D </t>
  </si>
  <si>
    <t xml:space="preserve"> Lenovo Ideacentre Y700 90DF003HNY </t>
  </si>
  <si>
    <t xml:space="preserve"> HP Omen 870-145nd </t>
  </si>
  <si>
    <t xml:space="preserve"> HP Omen 870-130nd </t>
  </si>
  <si>
    <t xml:space="preserve"> Asus ROGG20CB-NL027T </t>
  </si>
  <si>
    <t xml:space="preserve"> Asus ROG GR8 II-T022Z </t>
  </si>
  <si>
    <t xml:space="preserve"> Asus ROG GR8 II-T005Z </t>
  </si>
  <si>
    <t xml:space="preserve"> Asus All-In-One ZN270IEGT-RA011T </t>
  </si>
  <si>
    <t xml:space="preserve"> Asus All-In-One Z240ICGT-GJ234X </t>
  </si>
  <si>
    <t xml:space="preserve"> Asus All-In-One Z240ICGT-GJ233X </t>
  </si>
  <si>
    <t xml:space="preserve"> Apple iMac 27'' MK482N/A 3.3GHz 8GB - 512GB </t>
  </si>
  <si>
    <t xml:space="preserve"> Apple iMac 27'' MK482N/A 3.3GHz 8GB - 3TB </t>
  </si>
  <si>
    <t xml:space="preserve"> Samsung UE32J5200 </t>
  </si>
  <si>
    <t xml:space="preserve"> Samsung UE40J6240 </t>
  </si>
  <si>
    <t xml:space="preserve"> Philips 40PFK4101 </t>
  </si>
  <si>
    <t>Philips</t>
  </si>
  <si>
    <t xml:space="preserve"> Samsung UE50J6240 </t>
  </si>
  <si>
    <t xml:space="preserve"> Philips 32PFK4101 </t>
  </si>
  <si>
    <t xml:space="preserve"> Philips 43PUS6101 </t>
  </si>
  <si>
    <t xml:space="preserve"> Philips 32PFK5300 </t>
  </si>
  <si>
    <t xml:space="preserve"> Panasonic TX-40DSW404 </t>
  </si>
  <si>
    <t>Panasonic</t>
  </si>
  <si>
    <t xml:space="preserve"> Samsung UE43KU6000 </t>
  </si>
  <si>
    <t xml:space="preserve"> Samsung UE55J6240 </t>
  </si>
  <si>
    <t xml:space="preserve"> Philips 49PUS6101 </t>
  </si>
  <si>
    <t xml:space="preserve"> Samsung LT32E310EW </t>
  </si>
  <si>
    <t xml:space="preserve"> Samsung UE55KU6000 </t>
  </si>
  <si>
    <t xml:space="preserve"> Samsung UE22H5600 </t>
  </si>
  <si>
    <t xml:space="preserve"> LG 28MT41DF </t>
  </si>
  <si>
    <t>LG</t>
  </si>
  <si>
    <t xml:space="preserve"> LG 49UH610V </t>
  </si>
  <si>
    <t xml:space="preserve"> Toshiba 40L1533DG </t>
  </si>
  <si>
    <t xml:space="preserve"> Samsung UE50KU6000 </t>
  </si>
  <si>
    <t xml:space="preserve"> Samsung UE75H6400 </t>
  </si>
  <si>
    <t xml:space="preserve"> Samsung UE22H5610 </t>
  </si>
  <si>
    <t xml:space="preserve"> LG 43UH610V </t>
  </si>
  <si>
    <t xml:space="preserve"> Samsung UE40J5100 </t>
  </si>
  <si>
    <t xml:space="preserve"> LG 32LH530V </t>
  </si>
  <si>
    <t xml:space="preserve"> Samsung UE40J5200 </t>
  </si>
  <si>
    <t xml:space="preserve"> Philips 32PHK4101 </t>
  </si>
  <si>
    <t xml:space="preserve"> Philips 43PUS6201 - Ambilight </t>
  </si>
  <si>
    <t xml:space="preserve"> Samsung UE49K5600 </t>
  </si>
  <si>
    <t xml:space="preserve"> Samsung UE32K5600 </t>
  </si>
  <si>
    <t xml:space="preserve"> LG 32LH570U </t>
  </si>
  <si>
    <t xml:space="preserve"> Philips 40PFS5501 </t>
  </si>
  <si>
    <t xml:space="preserve"> Samsung UE40K5600 </t>
  </si>
  <si>
    <t xml:space="preserve"> Samsung UE32J5100 </t>
  </si>
  <si>
    <t xml:space="preserve"> Samsung LT24E310EW </t>
  </si>
  <si>
    <t xml:space="preserve"> Philips 55PUS6101 </t>
  </si>
  <si>
    <t xml:space="preserve"> Salora 32LED1500 </t>
  </si>
  <si>
    <t>Salora</t>
  </si>
  <si>
    <t xml:space="preserve"> Samsung UE58J5200 </t>
  </si>
  <si>
    <t xml:space="preserve"> Philips 65PUS6121 </t>
  </si>
  <si>
    <t xml:space="preserve"> Samsung UE48J5200 </t>
  </si>
  <si>
    <t xml:space="preserve"> LG 43LH604V </t>
  </si>
  <si>
    <t xml:space="preserve"> Sony KDL-40WD650 </t>
  </si>
  <si>
    <t>Sony</t>
  </si>
  <si>
    <t xml:space="preserve"> Samsung UE32J4500 </t>
  </si>
  <si>
    <t xml:space="preserve"> Philips 24PFS5231 </t>
  </si>
  <si>
    <t xml:space="preserve"> Samsung UE32K4100 </t>
  </si>
  <si>
    <t xml:space="preserve"> Salora 43LED9132CS </t>
  </si>
  <si>
    <t xml:space="preserve"> LG 43LH570V </t>
  </si>
  <si>
    <t xml:space="preserve"> Samsung UE55KS7000 </t>
  </si>
  <si>
    <t xml:space="preserve"> Salora 24LED1500 </t>
  </si>
  <si>
    <t xml:space="preserve"> LG 60UH615V </t>
  </si>
  <si>
    <t xml:space="preserve"> LG 32LH510B </t>
  </si>
  <si>
    <t xml:space="preserve"> Samsung LT28E310EW </t>
  </si>
  <si>
    <t xml:space="preserve"> Salora 24LED9105CD </t>
  </si>
  <si>
    <t xml:space="preserve"> Samsung UE65KU6000 </t>
  </si>
  <si>
    <t xml:space="preserve"> Salora 24LED9112CSW </t>
  </si>
  <si>
    <t xml:space="preserve"> Samsung UE28J4100 </t>
  </si>
  <si>
    <t xml:space="preserve"> Philips 43PUS6401 - Ambilight </t>
  </si>
  <si>
    <t xml:space="preserve"> LG 43UH650V </t>
  </si>
  <si>
    <t xml:space="preserve"> Samsung UE40KU6400 </t>
  </si>
  <si>
    <t xml:space="preserve"> Philips 49PUK7100 - Ambilight </t>
  </si>
  <si>
    <t xml:space="preserve"> Finlux FLD2222 </t>
  </si>
  <si>
    <t>Finlux</t>
  </si>
  <si>
    <t xml:space="preserve"> Sony KDL-43WD750 </t>
  </si>
  <si>
    <t xml:space="preserve"> Samsung UE40K5510 </t>
  </si>
  <si>
    <t xml:space="preserve"> Samsung UE49K6300 </t>
  </si>
  <si>
    <t xml:space="preserve"> Salora 42LED1500 </t>
  </si>
  <si>
    <t xml:space="preserve"> Sony KDL-32WD750 </t>
  </si>
  <si>
    <t xml:space="preserve"> Samsung UE49KU6400 </t>
  </si>
  <si>
    <t xml:space="preserve"> Sony KDL-55W809C </t>
  </si>
  <si>
    <t xml:space="preserve"> Samsung UE49KS7000 </t>
  </si>
  <si>
    <t xml:space="preserve"> Salora 49LED9132CS </t>
  </si>
  <si>
    <t xml:space="preserve"> Philips 49PFS5301 </t>
  </si>
  <si>
    <t xml:space="preserve"> Panasonic TX-40DX600E </t>
  </si>
  <si>
    <t xml:space="preserve"> Samsung UE19H4000 </t>
  </si>
  <si>
    <t xml:space="preserve"> Samsung UE70KU6000 </t>
  </si>
  <si>
    <t xml:space="preserve"> Samsung UE49KS8000 </t>
  </si>
  <si>
    <t xml:space="preserve"> Finlux FLD2422 </t>
  </si>
  <si>
    <t xml:space="preserve"> Philips 49PUS6501 - Ambilight </t>
  </si>
  <si>
    <t xml:space="preserve"> Sony KDL-40RD450 </t>
  </si>
  <si>
    <t xml:space="preserve"> Philips 49PUS6401 - Ambilight </t>
  </si>
  <si>
    <t xml:space="preserve"> LG 49UH850V </t>
  </si>
  <si>
    <t xml:space="preserve"> Philips 32PFS6401 - Ambilight </t>
  </si>
  <si>
    <t xml:space="preserve"> Salora 22LED9112CSW </t>
  </si>
  <si>
    <t xml:space="preserve"> Samsung UE49K5500 </t>
  </si>
  <si>
    <t xml:space="preserve"> Samsung UE43KS7500 </t>
  </si>
  <si>
    <t xml:space="preserve"> LG 28LF491U </t>
  </si>
  <si>
    <t xml:space="preserve"> Sony KD-43XD8005 </t>
  </si>
  <si>
    <t xml:space="preserve"> Samsung UE40K6300 </t>
  </si>
  <si>
    <t xml:space="preserve"> LG 65EF950V - OLED </t>
  </si>
  <si>
    <t xml:space="preserve"> Sony KDL-32WD600 </t>
  </si>
  <si>
    <t xml:space="preserve"> Sony KD-43X8309C </t>
  </si>
  <si>
    <t xml:space="preserve"> Philips 55PUS6201 - Ambilight </t>
  </si>
  <si>
    <t xml:space="preserve"> Sony KDL-49WD750 </t>
  </si>
  <si>
    <t xml:space="preserve"> Samsung UE55KU6400 </t>
  </si>
  <si>
    <t xml:space="preserve"> Sony KDL-32RD430 </t>
  </si>
  <si>
    <t xml:space="preserve"> Salora 32LED9102CS </t>
  </si>
  <si>
    <t xml:space="preserve"> LG 55UH850V </t>
  </si>
  <si>
    <t xml:space="preserve"> Salora 32LED9112CSW </t>
  </si>
  <si>
    <t xml:space="preserve"> Finlux FL2222 </t>
  </si>
  <si>
    <t xml:space="preserve"> Samsung UE55K6300 </t>
  </si>
  <si>
    <t xml:space="preserve"> Samsung UE43KU6500 </t>
  </si>
  <si>
    <t xml:space="preserve"> Sony KD-55XD8505 </t>
  </si>
  <si>
    <t xml:space="preserve"> Finlux FL3224 </t>
  </si>
  <si>
    <t xml:space="preserve"> Sony KD-43XD8305 </t>
  </si>
  <si>
    <t xml:space="preserve"> Philips 49PFS4131 </t>
  </si>
  <si>
    <t xml:space="preserve"> Philips 32PHS5301 </t>
  </si>
  <si>
    <t xml:space="preserve"> Finlux FL3222 </t>
  </si>
  <si>
    <t xml:space="preserve"> Salora 24LED9102CS </t>
  </si>
  <si>
    <t xml:space="preserve"> LG 49UH661V </t>
  </si>
  <si>
    <t xml:space="preserve"> Sony KD-55XD7004 </t>
  </si>
  <si>
    <t xml:space="preserve"> Samsung UE55KS8000 </t>
  </si>
  <si>
    <t xml:space="preserve"> Panasonic TX-50DXW704 </t>
  </si>
  <si>
    <t xml:space="preserve"> Finlux FL2422 </t>
  </si>
  <si>
    <t xml:space="preserve"> Samsung UE55KU6500 </t>
  </si>
  <si>
    <t xml:space="preserve"> Salora 55UHL2500 </t>
  </si>
  <si>
    <t xml:space="preserve"> LG 24MT48DF </t>
  </si>
  <si>
    <t xml:space="preserve"> Sony KD-49XD7005 </t>
  </si>
  <si>
    <t xml:space="preserve"> Samsung UE65KU6400 </t>
  </si>
  <si>
    <t xml:space="preserve"> Panasonic TX-24DS500E </t>
  </si>
  <si>
    <t xml:space="preserve"> Panasonic TX-58DX730 </t>
  </si>
  <si>
    <t xml:space="preserve"> Samsung UE32K5100 </t>
  </si>
  <si>
    <t xml:space="preserve"> Salora 28LED9112CSW </t>
  </si>
  <si>
    <t xml:space="preserve"> Philips 55PUS6401 - Ambilight </t>
  </si>
  <si>
    <t xml:space="preserve"> Sony KD-65XD8505 </t>
  </si>
  <si>
    <t xml:space="preserve"> Samsung UE65KS7000 </t>
  </si>
  <si>
    <t xml:space="preserve"> Samsung UE55KS9000 </t>
  </si>
  <si>
    <t xml:space="preserve"> Samsung UE49KU6100 </t>
  </si>
  <si>
    <t xml:space="preserve"> Samsung UE49K5510 </t>
  </si>
  <si>
    <t xml:space="preserve"> Panasonic TX-50DXW784 </t>
  </si>
  <si>
    <t xml:space="preserve"> LG OLED55E6V </t>
  </si>
  <si>
    <t xml:space="preserve"> Finlux FLD2022 </t>
  </si>
  <si>
    <t xml:space="preserve"> Sony KD-65XD7505 </t>
  </si>
  <si>
    <t xml:space="preserve"> Samsung UE49KU6500 </t>
  </si>
  <si>
    <t xml:space="preserve"> Panasonic TX-58DXW784 </t>
  </si>
  <si>
    <t xml:space="preserve"> LG 55UH661V </t>
  </si>
  <si>
    <t xml:space="preserve"> Finlux FL2022 </t>
  </si>
  <si>
    <t xml:space="preserve"> Finlux FL4322 Smart </t>
  </si>
  <si>
    <t xml:space="preserve"> Salora 28LED9102CS </t>
  </si>
  <si>
    <t xml:space="preserve"> Salora 24LED9115CDW </t>
  </si>
  <si>
    <t xml:space="preserve"> Sony KD-49XD8305 </t>
  </si>
  <si>
    <t xml:space="preserve"> Salora 20LED9105CD </t>
  </si>
  <si>
    <t xml:space="preserve"> Salora 20LED9100C </t>
  </si>
  <si>
    <t xml:space="preserve"> Panasonic TX-49DXW604 </t>
  </si>
  <si>
    <t xml:space="preserve"> LG 43UH668V </t>
  </si>
  <si>
    <t xml:space="preserve"> Hitachi 43HGW69 </t>
  </si>
  <si>
    <t>Hitachi</t>
  </si>
  <si>
    <t xml:space="preserve"> Salora 32LED9105CD </t>
  </si>
  <si>
    <t xml:space="preserve"> Philips 49PUS7101 - Ambilight </t>
  </si>
  <si>
    <t xml:space="preserve"> Samsung UE65KS8000 </t>
  </si>
  <si>
    <t xml:space="preserve"> Philips 65PUS6521 - Ambilight </t>
  </si>
  <si>
    <t xml:space="preserve"> Panasonic TX-32DSW504S </t>
  </si>
  <si>
    <t xml:space="preserve"> LG 28MT48DF </t>
  </si>
  <si>
    <t xml:space="preserve"> Philips 32PHS4131 </t>
  </si>
  <si>
    <t xml:space="preserve"> Finlux FL4926UHD </t>
  </si>
  <si>
    <t xml:space="preserve"> Finlux FL4922SMART </t>
  </si>
  <si>
    <t xml:space="preserve"> Sony KDL-48WD650 </t>
  </si>
  <si>
    <t xml:space="preserve"> Sony KD-49XD8005 </t>
  </si>
  <si>
    <t xml:space="preserve"> Samsung UE75KS8000 </t>
  </si>
  <si>
    <t xml:space="preserve"> Samsung UE49KS9000 </t>
  </si>
  <si>
    <t xml:space="preserve"> Panasonic TX-32DS600E </t>
  </si>
  <si>
    <t xml:space="preserve"> LG OLED55B6V </t>
  </si>
  <si>
    <t xml:space="preserve"> Hitachi 49HGW69 </t>
  </si>
  <si>
    <t xml:space="preserve"> Samsung UE55KS7500 </t>
  </si>
  <si>
    <t xml:space="preserve"> Salora 43LED9102CS </t>
  </si>
  <si>
    <t xml:space="preserve"> Salora 32LED9115CDW </t>
  </si>
  <si>
    <t xml:space="preserve"> Salora 20LED1500 </t>
  </si>
  <si>
    <t xml:space="preserve"> Panasonic TX-50DXW804 </t>
  </si>
  <si>
    <t xml:space="preserve"> LG 65EG960V - OLED </t>
  </si>
  <si>
    <t xml:space="preserve"> Humax Pure Vision UHD-05516 </t>
  </si>
  <si>
    <t>Humax</t>
  </si>
  <si>
    <t xml:space="preserve"> Finlux FL4922 </t>
  </si>
  <si>
    <t xml:space="preserve"> Samsung UE55KU6510 </t>
  </si>
  <si>
    <t xml:space="preserve"> Samsung UE43KU6510 </t>
  </si>
  <si>
    <t xml:space="preserve"> Salora 40UHS3500 </t>
  </si>
  <si>
    <t xml:space="preserve"> Philips 32PFS4131 </t>
  </si>
  <si>
    <t xml:space="preserve"> Sony KD-55SD8505 </t>
  </si>
  <si>
    <t xml:space="preserve"> Samsung UE78KU6500 </t>
  </si>
  <si>
    <t xml:space="preserve"> Samsung UE78KS9000 </t>
  </si>
  <si>
    <t xml:space="preserve"> Samsung UE55K5600 </t>
  </si>
  <si>
    <t xml:space="preserve"> Samsung UE55K5510 </t>
  </si>
  <si>
    <t xml:space="preserve"> Salora 55UHS3500 </t>
  </si>
  <si>
    <t xml:space="preserve"> Salora 43LED9112CSW </t>
  </si>
  <si>
    <t xml:space="preserve"> Philips 49PUS6561 - Ambilight </t>
  </si>
  <si>
    <t xml:space="preserve"> Panasonic TX-65DXW784 </t>
  </si>
  <si>
    <t xml:space="preserve"> LG OLED65C6V </t>
  </si>
  <si>
    <t xml:space="preserve"> LG OLED55C6V </t>
  </si>
  <si>
    <t xml:space="preserve"> Salora 22LED9102CS </t>
  </si>
  <si>
    <t xml:space="preserve"> Finlux FLD2022BK12 </t>
  </si>
  <si>
    <t xml:space="preserve"> Sony KD-55XD9305 </t>
  </si>
  <si>
    <t xml:space="preserve"> Samsung UE65KS9500 </t>
  </si>
  <si>
    <t xml:space="preserve"> Samsung UE65KS7500 </t>
  </si>
  <si>
    <t xml:space="preserve"> Samsung UE49KS7500 </t>
  </si>
  <si>
    <t xml:space="preserve"> Salora 49LED9102CS </t>
  </si>
  <si>
    <t xml:space="preserve"> LG 75UH855V </t>
  </si>
  <si>
    <t xml:space="preserve"> LG 65UH850V </t>
  </si>
  <si>
    <t xml:space="preserve"> Sony KD-75ZD9 </t>
  </si>
  <si>
    <t xml:space="preserve"> Sony KD-75XD9405 </t>
  </si>
  <si>
    <t xml:space="preserve"> Sony KD-75XD8505 </t>
  </si>
  <si>
    <t xml:space="preserve"> Sony KD-65ZD9 </t>
  </si>
  <si>
    <t xml:space="preserve"> Sony KD-65XE9305 </t>
  </si>
  <si>
    <t xml:space="preserve"> Sony KD-65XE9005 </t>
  </si>
  <si>
    <t xml:space="preserve"> Sony KD-65XD7504 </t>
  </si>
  <si>
    <t xml:space="preserve"> Sony KD-55XE9305 </t>
  </si>
  <si>
    <t xml:space="preserve"> Sony KD-55XE9005 </t>
  </si>
  <si>
    <t xml:space="preserve"> Samsung UE78KS9500 </t>
  </si>
  <si>
    <t xml:space="preserve"> Samsung UE65KU6500 </t>
  </si>
  <si>
    <t xml:space="preserve"> Samsung UE49KU6510 </t>
  </si>
  <si>
    <t xml:space="preserve"> Salora 49LED9112CSW </t>
  </si>
  <si>
    <t xml:space="preserve"> Salora 32LED9100C </t>
  </si>
  <si>
    <t xml:space="preserve"> Philips 65PUS7601 - Ambilight </t>
  </si>
  <si>
    <t xml:space="preserve"> Philips 55POS901F </t>
  </si>
  <si>
    <t xml:space="preserve"> Panasonic TX-65DXW904 </t>
  </si>
  <si>
    <t xml:space="preserve"> Panasonic TX-65DX780E </t>
  </si>
  <si>
    <t xml:space="preserve"> Panasonic TX-58DXW904 </t>
  </si>
  <si>
    <t xml:space="preserve"> Panasonic TX-58DXW804 </t>
  </si>
  <si>
    <t xml:space="preserve"> Panasonic TX-58DXW704 </t>
  </si>
  <si>
    <t xml:space="preserve"> Panasonic TX-58DX800E </t>
  </si>
  <si>
    <t xml:space="preserve"> Panasonic TX-58DX700F </t>
  </si>
  <si>
    <t xml:space="preserve"> Panasonic TX-55DXW604 </t>
  </si>
  <si>
    <t xml:space="preserve"> Panasonic TX-55DX600E </t>
  </si>
  <si>
    <t xml:space="preserve"> Panasonic TX-55DS500E </t>
  </si>
  <si>
    <t xml:space="preserve"> Panasonic TX-50DS630E </t>
  </si>
  <si>
    <t xml:space="preserve"> Panasonic TX-49DX650E </t>
  </si>
  <si>
    <t xml:space="preserve"> LG OLED65G6V </t>
  </si>
  <si>
    <t xml:space="preserve"> LG OLED65E6V </t>
  </si>
  <si>
    <t xml:space="preserve"> LG OLED65B6V </t>
  </si>
  <si>
    <t xml:space="preserve"> LG 86UH955V </t>
  </si>
  <si>
    <t xml:space="preserve"> LG 55EG910V - OLED </t>
  </si>
  <si>
    <t xml:space="preserve"> Humax Pure Vision UHD-04916 </t>
  </si>
  <si>
    <t xml:space="preserve"> Humax Pure Vision UHD-04316 </t>
  </si>
  <si>
    <t xml:space="preserve"> Hitachi 49HBT62 </t>
  </si>
  <si>
    <t xml:space="preserve"> Hitachi 40HB6T62 </t>
  </si>
  <si>
    <t xml:space="preserve"> Optoma HD142X </t>
  </si>
  <si>
    <t>Optoma</t>
  </si>
  <si>
    <t xml:space="preserve"> Philips PicoPix 3414 </t>
  </si>
  <si>
    <t xml:space="preserve"> BenQ TW529 </t>
  </si>
  <si>
    <t>BenQ</t>
  </si>
  <si>
    <t xml:space="preserve"> Epson EB-U04 </t>
  </si>
  <si>
    <t>Epson</t>
  </si>
  <si>
    <t xml:space="preserve"> Salora 58BHD2500 </t>
  </si>
  <si>
    <t xml:space="preserve"> Philips PicoPix 4935 </t>
  </si>
  <si>
    <t xml:space="preserve"> Acer P1500 </t>
  </si>
  <si>
    <t xml:space="preserve"> Epson EB-S04 </t>
  </si>
  <si>
    <t xml:space="preserve"> Optoma HD27 </t>
  </si>
  <si>
    <t xml:space="preserve"> Optoma GT1080e </t>
  </si>
  <si>
    <t xml:space="preserve"> Optoma H183X </t>
  </si>
  <si>
    <t xml:space="preserve"> Optoma DH400 </t>
  </si>
  <si>
    <t xml:space="preserve"> BenQ MH741 </t>
  </si>
  <si>
    <t xml:space="preserve"> Epson EH-TW5300 </t>
  </si>
  <si>
    <t xml:space="preserve"> Epson EB-W31 </t>
  </si>
  <si>
    <t xml:space="preserve"> Optoma GT1070Xe </t>
  </si>
  <si>
    <t xml:space="preserve"> Philips PicoPix 4010 </t>
  </si>
  <si>
    <t xml:space="preserve"> LG PF1000U </t>
  </si>
  <si>
    <t xml:space="preserve"> Acer P1185 </t>
  </si>
  <si>
    <t xml:space="preserve"> Acer P5515 </t>
  </si>
  <si>
    <t xml:space="preserve"> Philips PicoPix 4835 </t>
  </si>
  <si>
    <t xml:space="preserve"> BenQ MS527 </t>
  </si>
  <si>
    <t xml:space="preserve"> Epson EH-TW5350 </t>
  </si>
  <si>
    <t xml:space="preserve"> LG PH150G </t>
  </si>
  <si>
    <t xml:space="preserve"> Epson EH-TW6700 </t>
  </si>
  <si>
    <t xml:space="preserve"> BenQ TH683 </t>
  </si>
  <si>
    <t xml:space="preserve"> Philips PicoPix 3417W </t>
  </si>
  <si>
    <t xml:space="preserve"> Optoma ML750e </t>
  </si>
  <si>
    <t xml:space="preserve"> Optoma DH1017 </t>
  </si>
  <si>
    <t xml:space="preserve"> Epson EH-TW570 </t>
  </si>
  <si>
    <t xml:space="preserve"> Ricoh PJ X2240 </t>
  </si>
  <si>
    <t>Ricoh</t>
  </si>
  <si>
    <t xml:space="preserve"> LG PF1500G </t>
  </si>
  <si>
    <t xml:space="preserve"> Rif6 Cube </t>
  </si>
  <si>
    <t>Rif6</t>
  </si>
  <si>
    <t xml:space="preserve"> Optoma EH400 </t>
  </si>
  <si>
    <t xml:space="preserve"> BenQ W2000 </t>
  </si>
  <si>
    <t xml:space="preserve"> Optoma W402 </t>
  </si>
  <si>
    <t xml:space="preserve"> Optoma W340 </t>
  </si>
  <si>
    <t xml:space="preserve"> Optoma HD151X </t>
  </si>
  <si>
    <t xml:space="preserve"> LG PH450UG </t>
  </si>
  <si>
    <t xml:space="preserve"> BenQ W1070+ </t>
  </si>
  <si>
    <t xml:space="preserve"> BenQ W1070 </t>
  </si>
  <si>
    <t xml:space="preserve"> BenQ TH670 </t>
  </si>
  <si>
    <t xml:space="preserve"> Optoma GT5000 </t>
  </si>
  <si>
    <t xml:space="preserve"> Epson EB-W04 </t>
  </si>
  <si>
    <t xml:space="preserve"> BenQ W1080ST+ </t>
  </si>
  <si>
    <t xml:space="preserve"> Optoma GT760 </t>
  </si>
  <si>
    <t xml:space="preserve"> LG PW1000G </t>
  </si>
  <si>
    <t xml:space="preserve"> Epson EB-U32 </t>
  </si>
  <si>
    <t xml:space="preserve"> BenQ W1110 </t>
  </si>
  <si>
    <t xml:space="preserve"> BenQ W1090 </t>
  </si>
  <si>
    <t xml:space="preserve"> Optoma ML750ST </t>
  </si>
  <si>
    <t xml:space="preserve"> Optoma HD36 </t>
  </si>
  <si>
    <t xml:space="preserve"> Beam Labs Beam </t>
  </si>
  <si>
    <t>Beam</t>
  </si>
  <si>
    <t xml:space="preserve"> Salora 50BHD2000 </t>
  </si>
  <si>
    <t xml:space="preserve"> Optoma W400 </t>
  </si>
  <si>
    <t xml:space="preserve"> Optoma W330 </t>
  </si>
  <si>
    <t xml:space="preserve"> Optoma DH1009i </t>
  </si>
  <si>
    <t xml:space="preserve"> LG PW1500G </t>
  </si>
  <si>
    <t xml:space="preserve"> Epson EH-TW5210 </t>
  </si>
  <si>
    <t xml:space="preserve"> BenQ TH530 </t>
  </si>
  <si>
    <t xml:space="preserve"> Acer K135i </t>
  </si>
  <si>
    <t xml:space="preserve"> Acer C120 </t>
  </si>
  <si>
    <t xml:space="preserve"> Optoma H114 </t>
  </si>
  <si>
    <t xml:space="preserve"> Acer C205 </t>
  </si>
  <si>
    <t xml:space="preserve"> Philips PicoPix 4350 </t>
  </si>
  <si>
    <t xml:space="preserve"> Optoma W341 </t>
  </si>
  <si>
    <t xml:space="preserve"> LG PV150G </t>
  </si>
  <si>
    <t xml:space="preserve"> Epson EB-1960 </t>
  </si>
  <si>
    <t xml:space="preserve"> BenQ MX528 </t>
  </si>
  <si>
    <t xml:space="preserve"> BenQ TH682ST </t>
  </si>
  <si>
    <t xml:space="preserve"> Optoma W305ST </t>
  </si>
  <si>
    <t xml:space="preserve"> LG PH550G </t>
  </si>
  <si>
    <t xml:space="preserve"> JVC DLA-X5000 Wit </t>
  </si>
  <si>
    <t>JVC</t>
  </si>
  <si>
    <t xml:space="preserve"> BenQ MX631ST </t>
  </si>
  <si>
    <t xml:space="preserve"> BenQ MW632ST </t>
  </si>
  <si>
    <t xml:space="preserve"> BenQ MH856UST </t>
  </si>
  <si>
    <t xml:space="preserve"> Optoma X340 </t>
  </si>
  <si>
    <t xml:space="preserve"> Optoma W344 </t>
  </si>
  <si>
    <t xml:space="preserve"> Optoma W331 </t>
  </si>
  <si>
    <t xml:space="preserve"> Optoma S331 </t>
  </si>
  <si>
    <t xml:space="preserve"> Optoma HD28DSE </t>
  </si>
  <si>
    <t xml:space="preserve"> Optoma HD161X </t>
  </si>
  <si>
    <t xml:space="preserve"> Optoma HD140X </t>
  </si>
  <si>
    <t xml:space="preserve"> Optoma EH341 </t>
  </si>
  <si>
    <t xml:space="preserve"> Optoma EH330 </t>
  </si>
  <si>
    <t xml:space="preserve"> Optoma EH200ST </t>
  </si>
  <si>
    <t xml:space="preserve"> Optoma DH1020 </t>
  </si>
  <si>
    <t xml:space="preserve"> JVC LX-WX50 </t>
  </si>
  <si>
    <t xml:space="preserve"> JVC LX-FH50 </t>
  </si>
  <si>
    <t xml:space="preserve"> JVC DLA-X7500 Zwart </t>
  </si>
  <si>
    <t xml:space="preserve"> JVC DLA-X5500 Zwart </t>
  </si>
  <si>
    <t xml:space="preserve"> JVC DLA-X5500 Wit </t>
  </si>
  <si>
    <t xml:space="preserve"> Epson EB-W29 </t>
  </si>
  <si>
    <t xml:space="preserve"> Epson EB-S27 </t>
  </si>
  <si>
    <t xml:space="preserve"> BenQ W2000W </t>
  </si>
  <si>
    <t xml:space="preserve"> BenQ W1210ST </t>
  </si>
  <si>
    <t xml:space="preserve"> BenQ MX819ST </t>
  </si>
  <si>
    <t xml:space="preserve"> Acer P6600 </t>
  </si>
  <si>
    <t xml:space="preserve"> Acer H7550ST </t>
  </si>
  <si>
    <t xml:space="preserve"> Acer H7550BD </t>
  </si>
  <si>
    <t xml:space="preserve"> Acer H6518BD </t>
  </si>
  <si>
    <t xml:space="preserve"> Epson EB-X27 </t>
  </si>
  <si>
    <t xml:space="preserve"> JBL Charge 2 Plus Zwart </t>
  </si>
  <si>
    <t>JBL</t>
  </si>
  <si>
    <t xml:space="preserve"> SONOS PLAY:1 Wit </t>
  </si>
  <si>
    <t>SONOS</t>
  </si>
  <si>
    <t xml:space="preserve"> JBL Charge 3 Squad Special Edition </t>
  </si>
  <si>
    <t xml:space="preserve"> JBL Go Zwart </t>
  </si>
  <si>
    <t xml:space="preserve"> SONOS PLAY:1 Zwart </t>
  </si>
  <si>
    <t xml:space="preserve"> JBL Flip 3 Black Edition </t>
  </si>
  <si>
    <t xml:space="preserve"> Caliber HPG407BT </t>
  </si>
  <si>
    <t>Caliber</t>
  </si>
  <si>
    <t xml:space="preserve"> UE BOOM 2 Zwart </t>
  </si>
  <si>
    <t>UE</t>
  </si>
  <si>
    <t xml:space="preserve"> JBL Charge 3 Zwart </t>
  </si>
  <si>
    <t xml:space="preserve"> House of Marley Get Together Grijs </t>
  </si>
  <si>
    <t>House</t>
  </si>
  <si>
    <t xml:space="preserve"> JBL Go Mintgroen </t>
  </si>
  <si>
    <t xml:space="preserve"> JBL Flip 3 Zwart </t>
  </si>
  <si>
    <t xml:space="preserve"> Fresh 'n Rebel Rockbox Brick Fabriq Edition Black Limited Edition </t>
  </si>
  <si>
    <t>Fresh</t>
  </si>
  <si>
    <t xml:space="preserve"> Bose SoundLink Mini II Zwart </t>
  </si>
  <si>
    <t>Bose</t>
  </si>
  <si>
    <t xml:space="preserve"> iDance Audio Sing Cube BC100 Wit </t>
  </si>
  <si>
    <t>iDance</t>
  </si>
  <si>
    <t xml:space="preserve"> JBL Go Grijs </t>
  </si>
  <si>
    <t xml:space="preserve"> JBL Xtreme Zwart </t>
  </si>
  <si>
    <t xml:space="preserve"> SONOS PLAY:3 Wit </t>
  </si>
  <si>
    <t xml:space="preserve"> UE MEGABOOM Zwart </t>
  </si>
  <si>
    <t xml:space="preserve"> SONOS PLAY:5 Wit </t>
  </si>
  <si>
    <t xml:space="preserve"> Bose SoundLink III </t>
  </si>
  <si>
    <t xml:space="preserve"> JBL Go Blauw </t>
  </si>
  <si>
    <t xml:space="preserve"> ION Block Rocker 2016 </t>
  </si>
  <si>
    <t>ION</t>
  </si>
  <si>
    <t xml:space="preserve"> Bose SoundLink Mini II Zilver </t>
  </si>
  <si>
    <t xml:space="preserve"> Nikkei Bigboxx </t>
  </si>
  <si>
    <t>Nikkei</t>
  </si>
  <si>
    <t xml:space="preserve"> JBL Clip 2 Zwart </t>
  </si>
  <si>
    <t xml:space="preserve"> Bose SoundTouch 20 III Zwart </t>
  </si>
  <si>
    <t xml:space="preserve"> Bose SoundTouch 10 Zwart </t>
  </si>
  <si>
    <t xml:space="preserve"> SONOS PLAY:5 Zwart </t>
  </si>
  <si>
    <t xml:space="preserve"> Philips BT6000 Zwart </t>
  </si>
  <si>
    <t xml:space="preserve"> JBL Go Rood </t>
  </si>
  <si>
    <t xml:space="preserve"> UE ROLL 2 Zwart </t>
  </si>
  <si>
    <t xml:space="preserve"> Samsung R1 WAM1500 </t>
  </si>
  <si>
    <t xml:space="preserve"> UE BOOM 2 Rood </t>
  </si>
  <si>
    <t xml:space="preserve"> Marshall Kilburn Zwart </t>
  </si>
  <si>
    <t>Marshall</t>
  </si>
  <si>
    <t xml:space="preserve"> JBL Flip 3 Squad Special Edition </t>
  </si>
  <si>
    <t xml:space="preserve"> HEOS 1 HS2 Duo Pack Zwart </t>
  </si>
  <si>
    <t>HEOS</t>
  </si>
  <si>
    <t xml:space="preserve"> UE BOOM 2 Blauw </t>
  </si>
  <si>
    <t xml:space="preserve"> JBL Flip 3 Turquoise </t>
  </si>
  <si>
    <t xml:space="preserve"> JBL Flip 3 Rood </t>
  </si>
  <si>
    <t xml:space="preserve"> UE MEGABOOM Blauw </t>
  </si>
  <si>
    <t xml:space="preserve"> UE BOOM 2 Wit </t>
  </si>
  <si>
    <t xml:space="preserve"> Fresh 'n Rebel Rockbox Brick Fabriq Edition Zwart </t>
  </si>
  <si>
    <t xml:space="preserve"> iDance Audio Sing Cube BC100 Roze </t>
  </si>
  <si>
    <t xml:space="preserve"> JBL Flip 3 Grijs </t>
  </si>
  <si>
    <t xml:space="preserve"> JBL Go Oranje </t>
  </si>
  <si>
    <t xml:space="preserve"> Bose SoundTouch 30 III Zwart </t>
  </si>
  <si>
    <t xml:space="preserve"> JBL Go Roze </t>
  </si>
  <si>
    <t xml:space="preserve"> JBL Flip 3 Blauw </t>
  </si>
  <si>
    <t xml:space="preserve"> Samsung R3 WAM3501 </t>
  </si>
  <si>
    <t xml:space="preserve"> Philips BT110B </t>
  </si>
  <si>
    <t xml:space="preserve"> JBL Charge 3 Grijs </t>
  </si>
  <si>
    <t xml:space="preserve"> Bose SoundTouch 20 III Wit </t>
  </si>
  <si>
    <t xml:space="preserve"> Trust Urban Deci Blauw </t>
  </si>
  <si>
    <t>Trust</t>
  </si>
  <si>
    <t xml:space="preserve"> JBL Pulse 2 Zwart </t>
  </si>
  <si>
    <t xml:space="preserve"> Jabra Solemate zwart </t>
  </si>
  <si>
    <t>Jabra</t>
  </si>
  <si>
    <t xml:space="preserve"> Bose SoundLink Colour Zwart </t>
  </si>
  <si>
    <t xml:space="preserve"> Philips SD700B </t>
  </si>
  <si>
    <t xml:space="preserve"> ION Block Party Live </t>
  </si>
  <si>
    <t xml:space="preserve"> Trust Urban Deci Oranje </t>
  </si>
  <si>
    <t xml:space="preserve"> Samsung R3 WAM3500 </t>
  </si>
  <si>
    <t xml:space="preserve"> Libratone Zipp Donkergrijs </t>
  </si>
  <si>
    <t>Libratone</t>
  </si>
  <si>
    <t xml:space="preserve"> Philips BT2200B </t>
  </si>
  <si>
    <t xml:space="preserve"> Caliber HPG507BT </t>
  </si>
  <si>
    <t xml:space="preserve"> Sony SRS-XB3 Zwart </t>
  </si>
  <si>
    <t xml:space="preserve"> JBL Clip 2 Squad </t>
  </si>
  <si>
    <t xml:space="preserve"> Bose SoundTouch 10 Wit </t>
  </si>
  <si>
    <t xml:space="preserve"> Fresh 'n Rebel Rockbox Brick Fabriq Edition Mintgroen </t>
  </si>
  <si>
    <t xml:space="preserve"> Veho 360 Mode Retro </t>
  </si>
  <si>
    <t>Veho</t>
  </si>
  <si>
    <t xml:space="preserve"> UE ROLL 2 Paars </t>
  </si>
  <si>
    <t xml:space="preserve"> Samsung R1 WAM1501 </t>
  </si>
  <si>
    <t xml:space="preserve"> JBL Charge 3 Blauw </t>
  </si>
  <si>
    <t xml:space="preserve"> Yamaha WX-010 MusicCast Zwart </t>
  </si>
  <si>
    <t>Yamaha</t>
  </si>
  <si>
    <t xml:space="preserve"> SONOS PLAY:3 Zwart </t>
  </si>
  <si>
    <t xml:space="preserve"> Libratone Zipp Mini Turquoise </t>
  </si>
  <si>
    <t xml:space="preserve"> Harman Kardon Aura Studio </t>
  </si>
  <si>
    <t>Harman</t>
  </si>
  <si>
    <t xml:space="preserve"> Yamaha WX-010 MusicCast Wit </t>
  </si>
  <si>
    <t xml:space="preserve"> Libratone Zipp Mini Donkergrijs </t>
  </si>
  <si>
    <t xml:space="preserve"> Harman Kardon Onyx Mini Zwart </t>
  </si>
  <si>
    <t xml:space="preserve"> UE BOOM 2 Groen </t>
  </si>
  <si>
    <t xml:space="preserve"> JBL Xtreme Squad Special Edition </t>
  </si>
  <si>
    <t xml:space="preserve"> JBL Go Geel </t>
  </si>
  <si>
    <t xml:space="preserve"> UE ROLL 2 Blauw </t>
  </si>
  <si>
    <t xml:space="preserve"> Caliber HPG415BT Grijs </t>
  </si>
  <si>
    <t xml:space="preserve"> Bose SoundTouch 10 Duo Pack Zwart </t>
  </si>
  <si>
    <t xml:space="preserve"> Philips Shoqbox SB300 </t>
  </si>
  <si>
    <t xml:space="preserve"> Marshall Woburn Zwart </t>
  </si>
  <si>
    <t xml:space="preserve"> Marshall Kilburn Creme </t>
  </si>
  <si>
    <t xml:space="preserve"> Libratone Zipp Turquoise </t>
  </si>
  <si>
    <t xml:space="preserve"> Libratone Zipp Lichtgrijs </t>
  </si>
  <si>
    <t xml:space="preserve"> JBL Charge 3 Rood </t>
  </si>
  <si>
    <t xml:space="preserve"> ION Plunge </t>
  </si>
  <si>
    <t xml:space="preserve"> Idance Audio Mini Cube 3 CM-3 Zwart </t>
  </si>
  <si>
    <t>Idance</t>
  </si>
  <si>
    <t xml:space="preserve"> HEOS 5 HS2 Zwart </t>
  </si>
  <si>
    <t xml:space="preserve"> HEOS 1 HS2 Duo Pack Wit </t>
  </si>
  <si>
    <t xml:space="preserve"> Fresh 'n Rebel Rockbox Cube Fabriq Edition Zwart </t>
  </si>
  <si>
    <t xml:space="preserve"> Libratone Zipp Rood </t>
  </si>
  <si>
    <t xml:space="preserve"> JBL Clip 2 Turquoise </t>
  </si>
  <si>
    <t xml:space="preserve"> JAM Heavy Metal </t>
  </si>
  <si>
    <t>JAM</t>
  </si>
  <si>
    <t xml:space="preserve"> JBL Xtreme Blauw </t>
  </si>
  <si>
    <t xml:space="preserve"> House of Marley Get Together Denim </t>
  </si>
  <si>
    <t xml:space="preserve"> Trust Urban Yzo Oranje </t>
  </si>
  <si>
    <t xml:space="preserve"> Samsung R6 WAM6500 </t>
  </si>
  <si>
    <t xml:space="preserve"> JBL Charge 3 Turquoise </t>
  </si>
  <si>
    <t xml:space="preserve"> JAMOJI Winking tongue out </t>
  </si>
  <si>
    <t>JAMOJI</t>
  </si>
  <si>
    <t xml:space="preserve"> ION Cornerstone </t>
  </si>
  <si>
    <t xml:space="preserve"> HEOS 3 HS2 Wit </t>
  </si>
  <si>
    <t xml:space="preserve"> Caliber HPG510BT Zwart </t>
  </si>
  <si>
    <t xml:space="preserve"> JBL Clip 2 Blauw </t>
  </si>
  <si>
    <t xml:space="preserve"> iDance Audio Mini Blaster BM-1 Wit </t>
  </si>
  <si>
    <t xml:space="preserve"> Harman Kardon Go+Play Zwart </t>
  </si>
  <si>
    <t xml:space="preserve"> Sony SRS-X11 Zwart </t>
  </si>
  <si>
    <t xml:space="preserve"> Philips SD700A </t>
  </si>
  <si>
    <t xml:space="preserve"> Philips izzy BM5 Zwart </t>
  </si>
  <si>
    <t xml:space="preserve"> House of Marley Get Together Blauw </t>
  </si>
  <si>
    <t xml:space="preserve"> Hercules WAE Outdoor 04Plus Blauw </t>
  </si>
  <si>
    <t>Hercules</t>
  </si>
  <si>
    <t xml:space="preserve"> Fugoo Sport </t>
  </si>
  <si>
    <t>Fugoo</t>
  </si>
  <si>
    <t xml:space="preserve"> Caliber HPG415BT Zwart </t>
  </si>
  <si>
    <t xml:space="preserve"> Bose SoundLink Colour Wit </t>
  </si>
  <si>
    <t xml:space="preserve"> UE MEGABOOM Rood </t>
  </si>
  <si>
    <t xml:space="preserve"> UE MEGABOOM Paars </t>
  </si>
  <si>
    <t xml:space="preserve"> Sony SRS-X99 </t>
  </si>
  <si>
    <t xml:space="preserve"> Samsung R5 WAM5500 </t>
  </si>
  <si>
    <t xml:space="preserve"> Philips izzy BM5 + BM50 </t>
  </si>
  <si>
    <t xml:space="preserve"> Libratone Zipp Mini Rood </t>
  </si>
  <si>
    <t xml:space="preserve"> JBL Flip 4 Zwart </t>
  </si>
  <si>
    <t xml:space="preserve"> Fresh 'n Rebel Rockbox Fold Fabriq Edition Blauw </t>
  </si>
  <si>
    <t xml:space="preserve"> Dali Katch Blauw </t>
  </si>
  <si>
    <t>Dali</t>
  </si>
  <si>
    <t xml:space="preserve"> Bang &amp; Olufsen BeoPlay A1 Groen </t>
  </si>
  <si>
    <t>Bang</t>
  </si>
  <si>
    <t xml:space="preserve"> Bang &amp; Olufsen Beolit 15 Zwart </t>
  </si>
  <si>
    <t xml:space="preserve">Draaitabel variaties vergelijken met slicers en grafieken </t>
  </si>
  <si>
    <t xml:space="preserve">Maak onderstaande draaitabellen en grafieken na op een leeg blad via een draaitabel </t>
  </si>
  <si>
    <t>Maak twee draaigrafieken voor vergelijking ten opzichte van de verkoop in blad Grafieken vergelijken</t>
  </si>
  <si>
    <r>
      <t xml:space="preserve">1. Klik in tabel 1 (H17) Slicer maken - </t>
    </r>
    <r>
      <rPr>
        <b/>
        <sz val="12"/>
        <rFont val="Calibri"/>
        <family val="2"/>
      </rPr>
      <t>Analyseren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 xml:space="preserve">Slicer invoegen </t>
    </r>
    <r>
      <rPr>
        <sz val="12"/>
        <rFont val="Calibri"/>
        <family val="2"/>
      </rPr>
      <t xml:space="preserve">- kies </t>
    </r>
    <r>
      <rPr>
        <i/>
        <sz val="12"/>
        <rFont val="Calibri"/>
        <family val="2"/>
      </rPr>
      <t>Verkoper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OK</t>
    </r>
  </si>
  <si>
    <r>
      <t xml:space="preserve">2.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de slicer - verkoper  Bertha en Ria (</t>
    </r>
    <r>
      <rPr>
        <i/>
        <sz val="12"/>
        <rFont val="Calibri"/>
        <family val="2"/>
      </rPr>
      <t>klik met ctrl ingedrukt Bertha en Ria aan</t>
    </r>
    <r>
      <rPr>
        <sz val="12"/>
        <rFont val="Calibri"/>
        <family val="2"/>
      </rPr>
      <t>) -</t>
    </r>
    <r>
      <rPr>
        <i/>
        <sz val="12"/>
        <rFont val="Calibri"/>
        <family val="2"/>
      </rPr>
      <t xml:space="preserve"> zo kunnen ook draaitabellen worden vergeleken</t>
    </r>
  </si>
  <si>
    <t>Grafieken maken om deze te kunnen vergelijken</t>
  </si>
  <si>
    <r>
      <t xml:space="preserve">5. </t>
    </r>
    <r>
      <rPr>
        <b/>
        <sz val="12"/>
        <rFont val="Calibri"/>
        <family val="2"/>
      </rPr>
      <t>Maak</t>
    </r>
    <r>
      <rPr>
        <sz val="12"/>
        <rFont val="Calibri"/>
        <family val="2"/>
      </rPr>
      <t xml:space="preserve"> van de draaitabel Bertha en Ria een grafiek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hele </t>
    </r>
    <r>
      <rPr>
        <b/>
        <sz val="12"/>
        <rFont val="Calibri"/>
        <family val="2"/>
      </rPr>
      <t>tabel</t>
    </r>
    <r>
      <rPr>
        <sz val="12"/>
        <rFont val="Calibri"/>
        <family val="2"/>
      </rPr>
      <t xml:space="preserve"> </t>
    </r>
    <r>
      <rPr>
        <u/>
        <sz val="12"/>
        <rFont val="Calibri"/>
        <family val="2"/>
      </rPr>
      <t>zonder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kop</t>
    </r>
    <r>
      <rPr>
        <sz val="12"/>
        <rFont val="Calibri"/>
        <family val="2"/>
      </rPr>
      <t xml:space="preserve"> en </t>
    </r>
    <r>
      <rPr>
        <i/>
        <sz val="12"/>
        <rFont val="Calibri"/>
        <family val="2"/>
      </rPr>
      <t>eindtotaal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via</t>
    </r>
    <r>
      <rPr>
        <b/>
        <sz val="12"/>
        <rFont val="Calibri"/>
        <family val="2"/>
      </rPr>
      <t xml:space="preserve"> Invoegen - Grafiek</t>
    </r>
    <r>
      <rPr>
        <sz val="12"/>
        <rFont val="Calibri"/>
        <family val="2"/>
      </rPr>
      <t xml:space="preserve"> (dit wordt automatisch een draaigrafiek)</t>
    </r>
  </si>
  <si>
    <r>
      <t xml:space="preserve">6. </t>
    </r>
    <r>
      <rPr>
        <b/>
        <sz val="12"/>
        <rFont val="Calibri"/>
        <family val="2"/>
      </rPr>
      <t>Maak</t>
    </r>
    <r>
      <rPr>
        <sz val="12"/>
        <rFont val="Calibri"/>
        <family val="2"/>
      </rPr>
      <t xml:space="preserve"> van de omzet van Peter en Rob een draaigrafiek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hele </t>
    </r>
    <r>
      <rPr>
        <b/>
        <sz val="12"/>
        <rFont val="Calibri"/>
        <family val="2"/>
      </rPr>
      <t>tabel</t>
    </r>
    <r>
      <rPr>
        <sz val="12"/>
        <rFont val="Calibri"/>
        <family val="2"/>
      </rPr>
      <t xml:space="preserve"> </t>
    </r>
    <r>
      <rPr>
        <u/>
        <sz val="12"/>
        <rFont val="Calibri"/>
        <family val="2"/>
      </rPr>
      <t>zonder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kop</t>
    </r>
    <r>
      <rPr>
        <sz val="12"/>
        <rFont val="Calibri"/>
        <family val="2"/>
      </rPr>
      <t xml:space="preserve"> en </t>
    </r>
    <r>
      <rPr>
        <i/>
        <sz val="12"/>
        <rFont val="Calibri"/>
        <family val="2"/>
      </rPr>
      <t>eindtotaal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Draaigrafiek</t>
    </r>
  </si>
  <si>
    <r>
      <t xml:space="preserve">7. </t>
    </r>
    <r>
      <rPr>
        <b/>
        <sz val="12"/>
        <rFont val="Calibri"/>
        <family val="2"/>
      </rPr>
      <t>Slicer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van Groep en Verkoper op blad </t>
    </r>
    <r>
      <rPr>
        <i/>
        <sz val="12"/>
        <rFont val="Calibri"/>
        <family val="2"/>
      </rPr>
      <t>Grafieken vergelijken</t>
    </r>
    <r>
      <rPr>
        <sz val="12"/>
        <rFont val="Calibri"/>
        <family val="2"/>
      </rPr>
      <t xml:space="preserve"> - filter op </t>
    </r>
    <r>
      <rPr>
        <b/>
        <sz val="12"/>
        <rFont val="Calibri"/>
        <family val="2"/>
      </rPr>
      <t>Groep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Electro</t>
    </r>
    <r>
      <rPr>
        <sz val="12"/>
        <rFont val="Calibri"/>
        <family val="2"/>
      </rPr>
      <t xml:space="preserve"> en Klaas en Piet om deze te vergelijken</t>
    </r>
  </si>
  <si>
    <t>Er is nu een goede vergelijking mogelijk met de tabellen en grafieken</t>
  </si>
  <si>
    <t>Verkoper</t>
  </si>
  <si>
    <t>Groep</t>
  </si>
  <si>
    <t>Voorbeeld tabellen en grafieken</t>
  </si>
  <si>
    <t>Bertha</t>
  </si>
  <si>
    <t>Assen</t>
  </si>
  <si>
    <t>Electro</t>
  </si>
  <si>
    <t>(Alle)</t>
  </si>
  <si>
    <t xml:space="preserve">Slicer invoegen via </t>
  </si>
  <si>
    <t>Hulpmiddelen - Analyseren</t>
  </si>
  <si>
    <t>Som van Omzet</t>
  </si>
  <si>
    <t>TV</t>
  </si>
  <si>
    <t>Rob</t>
  </si>
  <si>
    <t>Truus</t>
  </si>
  <si>
    <t>GSM</t>
  </si>
  <si>
    <t>Totaal Peter</t>
  </si>
  <si>
    <t>Ria</t>
  </si>
  <si>
    <t>Totaal Rob</t>
  </si>
  <si>
    <t>Opdracht 21</t>
  </si>
  <si>
    <t>Opdracht 22</t>
  </si>
  <si>
    <t>Opdracht 23</t>
  </si>
  <si>
    <t>1. Subtotalen op diverse manieren gebruiken</t>
  </si>
  <si>
    <t>2. Tabellen maken en de voordelen ervan</t>
  </si>
  <si>
    <t xml:space="preserve">3. Absolute &amp; relatieve Formules </t>
  </si>
  <si>
    <t>4. Functie INTERVAL aantal tientallen uit een tabel halen</t>
  </si>
  <si>
    <t>6. Functie RANG om bepaalde rangordes te bepalen</t>
  </si>
  <si>
    <t>7. RANG.GELIJK om gegevens te rangschikken van hoog of laag</t>
  </si>
  <si>
    <t>8. MODUS meest voorkomende</t>
  </si>
  <si>
    <t>9. Voorwaardelijke opmaak voor datums in de toekomst</t>
  </si>
  <si>
    <t>10. Functie SOM.ALS</t>
  </si>
  <si>
    <t>11. Functie SOMMEN.ALS</t>
  </si>
  <si>
    <t>12. Functie ALS genestelde en absoluut</t>
  </si>
  <si>
    <t>13. Functie AANTAL.ALS en AANTALLEN.ALS</t>
  </si>
  <si>
    <t>14. Functie ALS, OF en EN</t>
  </si>
  <si>
    <t>16. Tijd berekenen en acties</t>
  </si>
  <si>
    <t>17. Uren over 24 uur</t>
  </si>
  <si>
    <t>18. Functie VERT.ZOEKEN</t>
  </si>
  <si>
    <t>19. VERT.ZOEKEN benaderen</t>
  </si>
  <si>
    <t>20. VERT.ZOEKEN via externe database</t>
  </si>
  <si>
    <t>21. Berekend veld als extra kolom toevoegen in een bestaande draaitabel</t>
  </si>
  <si>
    <t>22. Functie HORIZONTAAL.ZOEKEN</t>
  </si>
  <si>
    <t>Opdracht 24</t>
  </si>
  <si>
    <t>Opdracht 25</t>
  </si>
  <si>
    <t>Opdracht 26</t>
  </si>
  <si>
    <t>Opdracht 27</t>
  </si>
  <si>
    <t>Opdracht 28</t>
  </si>
  <si>
    <t>Inhoudsopgave Formules &amp; Functies voor gevorderden</t>
  </si>
  <si>
    <t>Tabellen maken in indelen en de handige voordelen ervan</t>
  </si>
  <si>
    <t>Een tabel maken en indelen, opmaken, gegevens en formules toevoegen</t>
  </si>
  <si>
    <r>
      <t xml:space="preserve">Klik in cel I18 van de te maken tabel - klik </t>
    </r>
    <r>
      <rPr>
        <b/>
        <sz val="12"/>
        <color indexed="8"/>
        <rFont val="Calibri"/>
        <family val="2"/>
      </rPr>
      <t>Opmaken als tabel</t>
    </r>
    <r>
      <rPr>
        <sz val="12"/>
        <color indexed="8"/>
        <rFont val="Calibri"/>
        <family val="2"/>
      </rPr>
      <t xml:space="preserve"> in het lint</t>
    </r>
  </si>
  <si>
    <r>
      <t xml:space="preserve">Kies de </t>
    </r>
    <r>
      <rPr>
        <b/>
        <sz val="12"/>
        <rFont val="Calibri"/>
        <family val="2"/>
      </rPr>
      <t>Tabelstijl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Normaal 4</t>
    </r>
  </si>
  <si>
    <t>Maak een formule - aantal I18 x prijs J18 (deze wordt automatisch doorgevoerd voor de hele tabel)</t>
  </si>
  <si>
    <t>Tabelnamen worden automatisch toegekend in en formule dit gaan we uitzetten:</t>
  </si>
  <si>
    <r>
      <t xml:space="preserve">Bestand - Opties - Formules - Tabelnamen gebruiken in formules - </t>
    </r>
    <r>
      <rPr>
        <sz val="12"/>
        <rFont val="Calibri"/>
        <family val="2"/>
      </rPr>
      <t>uitvinken</t>
    </r>
    <r>
      <rPr>
        <b/>
        <sz val="12"/>
        <rFont val="Calibri"/>
        <family val="2"/>
      </rPr>
      <t xml:space="preserve"> </t>
    </r>
  </si>
  <si>
    <t xml:space="preserve">Rij invoegen midden in tabel = "ctrl+" of onderaan in laatste cel klik - tab </t>
  </si>
  <si>
    <t>Alle formules worden in tabel automatisch bijgewerkt  als een nieuwe rij is ingevoegd</t>
  </si>
  <si>
    <r>
      <rPr>
        <b/>
        <sz val="12"/>
        <rFont val="Calibri"/>
        <family val="2"/>
      </rPr>
      <t>I kolom</t>
    </r>
    <r>
      <rPr>
        <sz val="12"/>
        <rFont val="Calibri"/>
        <family val="2"/>
      </rPr>
      <t xml:space="preserve"> (Aantal) selecteren -  </t>
    </r>
    <r>
      <rPr>
        <b/>
        <sz val="12"/>
        <rFont val="Calibri"/>
        <family val="2"/>
      </rPr>
      <t>klik op bovenrand cel</t>
    </r>
    <r>
      <rPr>
        <sz val="12"/>
        <rFont val="Calibri"/>
        <family val="2"/>
      </rPr>
      <t xml:space="preserve"> voor kolomselectie - kolom invoegen met: </t>
    </r>
  </si>
  <si>
    <t>"ctrl+" - geef naam Regio</t>
  </si>
  <si>
    <r>
      <t xml:space="preserve">Totaalrij invoegen via - </t>
    </r>
    <r>
      <rPr>
        <b/>
        <sz val="12"/>
        <color theme="1"/>
        <rFont val="Calibri"/>
        <family val="2"/>
      </rPr>
      <t>Ontwerpen</t>
    </r>
    <r>
      <rPr>
        <sz val="12"/>
        <color theme="1"/>
        <rFont val="Calibri"/>
        <family val="2"/>
      </rPr>
      <t xml:space="preserve"> - </t>
    </r>
    <r>
      <rPr>
        <b/>
        <sz val="12"/>
        <color theme="1"/>
        <rFont val="Calibri"/>
        <family val="2"/>
      </rPr>
      <t>Totaalrij</t>
    </r>
    <r>
      <rPr>
        <sz val="12"/>
        <color theme="1"/>
        <rFont val="Calibri"/>
        <family val="2"/>
      </rPr>
      <t xml:space="preserve"> - aan vinken</t>
    </r>
  </si>
  <si>
    <r>
      <rPr>
        <b/>
        <sz val="12"/>
        <rFont val="Calibri"/>
        <family val="2"/>
      </rPr>
      <t>Filter</t>
    </r>
    <r>
      <rPr>
        <sz val="12"/>
        <rFont val="Calibri"/>
        <family val="2"/>
      </rPr>
      <t xml:space="preserve"> kolom artikel op </t>
    </r>
    <r>
      <rPr>
        <b/>
        <sz val="12"/>
        <rFont val="Calibri"/>
        <family val="2"/>
      </rPr>
      <t>dranken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Filter wissen</t>
    </r>
    <r>
      <rPr>
        <sz val="12"/>
        <rFont val="Calibri"/>
        <family val="2"/>
      </rPr>
      <t xml:space="preserve"> - filter vervolgens op </t>
    </r>
    <r>
      <rPr>
        <b/>
        <sz val="12"/>
        <rFont val="Calibri"/>
        <family val="2"/>
      </rPr>
      <t>groenten</t>
    </r>
    <r>
      <rPr>
        <sz val="12"/>
        <rFont val="Calibri"/>
        <family val="2"/>
      </rPr>
      <t xml:space="preserve"> - laat filter staan</t>
    </r>
  </si>
  <si>
    <r>
      <t xml:space="preserve">Verander het in de totaalrij: SOM in </t>
    </r>
    <r>
      <rPr>
        <b/>
        <sz val="12"/>
        <rFont val="Calibri"/>
        <family val="2"/>
      </rPr>
      <t>AANTAL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(pijltje rechts van K28 om de keuze te maken)</t>
    </r>
  </si>
  <si>
    <t>Tabel verwijderen - selecteren "ctrl+a+a" - Delete</t>
  </si>
  <si>
    <t>Artikel</t>
  </si>
  <si>
    <t>Totaal</t>
  </si>
  <si>
    <t>dranken</t>
  </si>
  <si>
    <t>zuid</t>
  </si>
  <si>
    <t>groenten</t>
  </si>
  <si>
    <t>oost</t>
  </si>
  <si>
    <t>Fruit</t>
  </si>
  <si>
    <t>noord</t>
  </si>
  <si>
    <t>fruit</t>
  </si>
  <si>
    <t>west</t>
  </si>
  <si>
    <t xml:space="preserve">De 10 voordelen van een tabel </t>
  </si>
  <si>
    <t>Fraai opmaak uiterlijk naar wens</t>
  </si>
  <si>
    <t>Filteren en sorteren standaard geactiveerd in de titelrij</t>
  </si>
  <si>
    <t>Automatisch subtotaal bij filteren (alleen de gefilterde waarden worden berekend)</t>
  </si>
  <si>
    <t>Bij scrollen blijven de titels van de tabel zichtbaar in de kolommen  (scroll de tabel door de kolom naar boven)</t>
  </si>
  <si>
    <t>Klik in laatste cel met Tab - nieuwe rij wordt ingevoegd - formules worden automatisch toegevoegd</t>
  </si>
  <si>
    <t>Selecteer rijen met 1 klik -  "Shift - spatie"</t>
  </si>
  <si>
    <t>Hetzelfde geldt voor de kolom - "ctrl - spatie"</t>
  </si>
  <si>
    <t>Rij invoegen of verwijderen  - "ctrl+" of  "ctrl-"</t>
  </si>
  <si>
    <t>Tabel selecteren - "ctrl+a" en met Titels erbij "ctrl+aa"</t>
  </si>
  <si>
    <t>Inhoud kolom selecteren = klik bovenkant cel</t>
  </si>
  <si>
    <t>Tabel verwijderen - selecteren - Delete</t>
  </si>
  <si>
    <t xml:space="preserve"> Functie Interval </t>
  </si>
  <si>
    <t>Hoeveel getallen zijn er in dezelfde tientallen in 6 trekkingen gevallen</t>
  </si>
  <si>
    <r>
      <rPr>
        <b/>
        <sz val="12"/>
        <rFont val="Calibri"/>
        <family val="2"/>
      </rPr>
      <t>Vul</t>
    </r>
    <r>
      <rPr>
        <sz val="12"/>
        <rFont val="Calibri"/>
        <family val="2"/>
      </rPr>
      <t xml:space="preserve"> of </t>
    </r>
    <r>
      <rPr>
        <b/>
        <sz val="12"/>
        <rFont val="Calibri"/>
        <family val="2"/>
      </rPr>
      <t>kopieer</t>
    </r>
    <r>
      <rPr>
        <sz val="12"/>
        <rFont val="Calibri"/>
        <family val="2"/>
      </rPr>
      <t xml:space="preserve"> in cel I15 t/m I20 de gewenste intervallen in bijvoorbeeld 10, 20 enz.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</si>
  <si>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cellen waar de formules - interval - aantallen moeten komen (K15 t/m K20)</t>
    </r>
  </si>
  <si>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op </t>
    </r>
    <r>
      <rPr>
        <b/>
        <sz val="12"/>
        <rFont val="Calibri"/>
        <family val="2"/>
      </rPr>
      <t xml:space="preserve">Functie invoegen </t>
    </r>
  </si>
  <si>
    <r>
      <t xml:space="preserve">Kies in het venster de </t>
    </r>
    <r>
      <rPr>
        <i/>
        <sz val="12"/>
        <rFont val="Calibri"/>
        <family val="2"/>
      </rPr>
      <t>categorie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Alles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of zoek de functie </t>
    </r>
    <r>
      <rPr>
        <i/>
        <sz val="12"/>
        <rFont val="Calibri"/>
        <family val="2"/>
      </rPr>
      <t>Interval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OK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</si>
  <si>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het  venster </t>
    </r>
    <r>
      <rPr>
        <i/>
        <sz val="12"/>
        <rFont val="Calibri"/>
        <family val="2"/>
      </rPr>
      <t xml:space="preserve">gegevensmatrix - </t>
    </r>
    <r>
      <rPr>
        <sz val="12"/>
        <rFont val="Calibri"/>
        <family val="2"/>
      </rPr>
      <t>B15:G20 (alle lottogetallen)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</si>
  <si>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het venster </t>
    </r>
    <r>
      <rPr>
        <i/>
        <sz val="12"/>
        <rFont val="Calibri"/>
        <family val="2"/>
      </rPr>
      <t>Interval_verw</t>
    </r>
    <r>
      <rPr>
        <sz val="12"/>
        <rFont val="Calibri"/>
        <family val="2"/>
      </rPr>
      <t xml:space="preserve"> - I15:I20 (alle intervals) </t>
    </r>
    <r>
      <rPr>
        <b/>
        <sz val="12"/>
        <rFont val="Calibri"/>
        <family val="2"/>
      </rPr>
      <t>niet</t>
    </r>
    <r>
      <rPr>
        <sz val="12"/>
        <rFont val="Calibri"/>
        <family val="2"/>
      </rPr>
      <t xml:space="preserve"> op OK drukken</t>
    </r>
  </si>
  <si>
    <r>
      <rPr>
        <b/>
        <sz val="12"/>
        <rFont val="Calibri"/>
        <family val="2"/>
      </rPr>
      <t>Sluit</t>
    </r>
    <r>
      <rPr>
        <sz val="12"/>
        <rFont val="Calibri"/>
        <family val="2"/>
      </rPr>
      <t xml:space="preserve"> de functie af als </t>
    </r>
    <r>
      <rPr>
        <i/>
        <sz val="12"/>
        <rFont val="Calibri"/>
        <family val="2"/>
      </rPr>
      <t>Matrixformule</t>
    </r>
    <r>
      <rPr>
        <sz val="12"/>
        <rFont val="Calibri"/>
        <family val="2"/>
      </rPr>
      <t xml:space="preserve"> met "Shift+ctrl+Enter" (aantal tientallen wordt nu weergegeven)</t>
    </r>
  </si>
  <si>
    <t>Trekking</t>
  </si>
  <si>
    <t>Lottogetallen</t>
  </si>
  <si>
    <t>Intervals</t>
  </si>
  <si>
    <t>Aantal van en tussen tientallen</t>
  </si>
  <si>
    <t>week 1</t>
  </si>
  <si>
    <t>Tot de 10</t>
  </si>
  <si>
    <t>tot 10</t>
  </si>
  <si>
    <t>week 2</t>
  </si>
  <si>
    <t>alle twintigtallen</t>
  </si>
  <si>
    <t>tot 20</t>
  </si>
  <si>
    <t>week 3</t>
  </si>
  <si>
    <t>alle dertigtallen</t>
  </si>
  <si>
    <t>tot 30</t>
  </si>
  <si>
    <t>hier de functie maken</t>
  </si>
  <si>
    <t>week 4</t>
  </si>
  <si>
    <t>alle veertigtallen</t>
  </si>
  <si>
    <t>tot 40</t>
  </si>
  <si>
    <t>week 5</t>
  </si>
  <si>
    <t>alle vijftigtallen</t>
  </si>
  <si>
    <t>tot 50</t>
  </si>
  <si>
    <t>week 6</t>
  </si>
  <si>
    <t>Aantal van diverse  tientallen</t>
  </si>
  <si>
    <t>Deze reeks is een matrix</t>
  </si>
  <si>
    <t>Absolute en relatieve verwijzingen</t>
  </si>
  <si>
    <t>Formule maken met Absolute verwijzingen</t>
  </si>
  <si>
    <t>Maak deze oefening zoals het voorbeeld - raadpleeg indien nodig de voorbeeldformules</t>
  </si>
  <si>
    <r>
      <t xml:space="preserve">Alle formules gekoppeld buiten de tabel zijn </t>
    </r>
    <r>
      <rPr>
        <b/>
        <i/>
        <sz val="12"/>
        <rFont val="Calibri"/>
        <family val="2"/>
      </rPr>
      <t>Absolute verwijzingen, deze</t>
    </r>
    <r>
      <rPr>
        <i/>
        <sz val="12"/>
        <rFont val="Calibri"/>
        <family val="2"/>
      </rPr>
      <t xml:space="preserve"> kunnen niet worden doorgevoerd met de vulgreep</t>
    </r>
  </si>
  <si>
    <t>Maak eerst de formules op E18 zonder dollartekens - formule selecteren en doorvoeren</t>
  </si>
  <si>
    <t>Nu gaat het fout - klik in de formule waar een absolute cel is gebruikt E18 - in de formulebalk de cursor in of achter C13 zetten</t>
  </si>
  <si>
    <t>druk op F4 of fn + F4 (laptop toetsenbord) nu staan er $$ tekens voor en achter, de cel staat nu vast tijdens het doorvoeren</t>
  </si>
  <si>
    <t xml:space="preserve">Het zelfde principe toepassen voor de verkoop in cel F18 </t>
  </si>
  <si>
    <t>Selecteer cel G18 - typ = activeer cel E18 +F18 - Enter</t>
  </si>
  <si>
    <t xml:space="preserve">Omzet is Aantal flessen C18 * Verkoop G18 </t>
  </si>
  <si>
    <t>BTW berekenen in kolom I van het ex bedrag = cel H18 * 21% (of cel H18 * $E$13)</t>
  </si>
  <si>
    <t>Koers Dinar naar €</t>
  </si>
  <si>
    <t>Winst</t>
  </si>
  <si>
    <t>Wijnsoort uit Servië</t>
  </si>
  <si>
    <t>Inkoop Srv</t>
  </si>
  <si>
    <t>Inkoop NL</t>
  </si>
  <si>
    <t>Plus</t>
  </si>
  <si>
    <t>Verkoop</t>
  </si>
  <si>
    <t>flessen</t>
  </si>
  <si>
    <t>(Dinar)</t>
  </si>
  <si>
    <t>(EUR)</t>
  </si>
  <si>
    <t>winst 25%</t>
  </si>
  <si>
    <t>(ex BTW)</t>
  </si>
  <si>
    <t>(incl BTW)</t>
  </si>
  <si>
    <t>Kaapvallei</t>
  </si>
  <si>
    <t>Blouberg</t>
  </si>
  <si>
    <t>Voorspoed</t>
  </si>
  <si>
    <t>Bay view</t>
  </si>
  <si>
    <t>Boschendal</t>
  </si>
  <si>
    <t>Buitenzorg</t>
  </si>
  <si>
    <t>Winstpercentage</t>
  </si>
  <si>
    <t>Totale winst</t>
  </si>
  <si>
    <t>Doorvoeren met een koppeling naar een absolute cel moet er met $ tekens gewerkt worden</t>
  </si>
  <si>
    <t>Dit kan snel tijdens het Formule maken met F4 1x is rij en kolom 2x is kolom 3x is rij</t>
  </si>
  <si>
    <t>Tekst samenvoegen en tekst in formule samenvoegen</t>
  </si>
  <si>
    <t>Tekst uit meerdere kolommen samenvoegen naar 1 kolom en Tekst uit kolommen in een formule verwerken</t>
  </si>
  <si>
    <t>Gebruik het koppelteken &amp; om de tekst van de ene kolom te combineren naar een andere kolom</t>
  </si>
  <si>
    <t>Alleen met &amp;  gaat het samenvoegen zonder spatie niet lukken ( maak het voorbeeld na)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</si>
  <si>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C13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klik A13 - typ &amp; - klik B13 - </t>
    </r>
    <r>
      <rPr>
        <b/>
        <sz val="12"/>
        <rFont val="Calibri"/>
        <family val="2"/>
      </rPr>
      <t>Enter</t>
    </r>
    <r>
      <rPr>
        <i/>
        <sz val="12"/>
        <rFont val="Calibri"/>
        <family val="2"/>
      </rPr>
      <t xml:space="preserve"> (cellen gekoppeld zonder spatie)</t>
    </r>
  </si>
  <si>
    <r>
      <t xml:space="preserve">2.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D13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klik B13 - typ &amp; - typ "spatie" typ &amp; klik A13 - </t>
    </r>
    <r>
      <rPr>
        <b/>
        <sz val="12"/>
        <rFont val="Calibri"/>
        <family val="2"/>
      </rPr>
      <t>Enter</t>
    </r>
    <r>
      <rPr>
        <i/>
        <sz val="12"/>
        <rFont val="Calibri"/>
        <family val="2"/>
      </rPr>
      <t xml:space="preserve"> (cellen gekoppeld met spatie)</t>
    </r>
  </si>
  <si>
    <t>Gebruik de aanhalingsteken en de spatie er tussen" " (nu is de spatie de criteria/tekst) zie voorbeeld D12</t>
  </si>
  <si>
    <t>Tekst samenvoegen gecombineerd in een formule zie voorbeeld (G13+H13)/2&amp;"     "&amp;E13&amp;" "&amp;F13</t>
  </si>
  <si>
    <r>
      <t xml:space="preserve">3.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I13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(</t>
    </r>
    <r>
      <rPr>
        <i/>
        <sz val="12"/>
        <rFont val="Calibri"/>
        <family val="2"/>
      </rPr>
      <t>Gemiddelde berekenen</t>
    </r>
    <r>
      <rPr>
        <sz val="12"/>
        <rFont val="Calibri"/>
        <family val="2"/>
      </rPr>
      <t xml:space="preserve">)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(G13+H13)/2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&amp; E13 &amp;"   </t>
    </r>
    <r>
      <rPr>
        <b/>
        <sz val="12"/>
        <rFont val="Calibri"/>
        <family val="2"/>
      </rPr>
      <t>"typ</t>
    </r>
    <r>
      <rPr>
        <sz val="12"/>
        <rFont val="Calibri"/>
        <family val="2"/>
      </rPr>
      <t xml:space="preserve"> &amp; F13</t>
    </r>
    <r>
      <rPr>
        <i/>
        <sz val="12"/>
        <rFont val="Calibri"/>
        <family val="2"/>
      </rPr>
      <t xml:space="preserve"> (formule gekoppeld met tekst)</t>
    </r>
  </si>
  <si>
    <t>Achter</t>
  </si>
  <si>
    <t>Voor</t>
  </si>
  <si>
    <t xml:space="preserve">Samengevoegd </t>
  </si>
  <si>
    <t xml:space="preserve">Omgedraaid </t>
  </si>
  <si>
    <t>verborgen</t>
  </si>
  <si>
    <t xml:space="preserve">Tentamen </t>
  </si>
  <si>
    <t xml:space="preserve">Examen </t>
  </si>
  <si>
    <t>Gemiddelden berekend</t>
  </si>
  <si>
    <t>naam</t>
  </si>
  <si>
    <t xml:space="preserve"> zonder spatie</t>
  </si>
  <si>
    <t xml:space="preserve"> met spatie</t>
  </si>
  <si>
    <t xml:space="preserve"> Punt</t>
  </si>
  <si>
    <t xml:space="preserve"> punt</t>
  </si>
  <si>
    <t>met tekst samengevoegd</t>
  </si>
  <si>
    <t>Dingelman</t>
  </si>
  <si>
    <t>Voor het vak</t>
  </si>
  <si>
    <t>Reikeboom</t>
  </si>
  <si>
    <t>Tenssen</t>
  </si>
  <si>
    <t>Poots</t>
  </si>
  <si>
    <t>Verdankschot</t>
  </si>
  <si>
    <t>Lonschot</t>
  </si>
  <si>
    <t>Putsdam</t>
  </si>
  <si>
    <t>Penders</t>
  </si>
  <si>
    <t>Tijmerman</t>
  </si>
  <si>
    <t>Jellings</t>
  </si>
  <si>
    <t xml:space="preserve"> Functie MODUS</t>
  </si>
  <si>
    <t>Modus functie in een reeks geeft de meest voorkomende waardes weer</t>
  </si>
  <si>
    <t>Het cijfer dat het meest voorkomt moet uit de tabel worden gehaald met de functie MODUS</t>
  </si>
  <si>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op de Functie invoegen        (naast de formulebalk)</t>
    </r>
  </si>
  <si>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in het venster de </t>
    </r>
    <r>
      <rPr>
        <i/>
        <sz val="12"/>
        <rFont val="Calibri"/>
        <family val="2"/>
      </rPr>
      <t>Categorie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Alles</t>
    </r>
    <r>
      <rPr>
        <sz val="12"/>
        <rFont val="Calibri"/>
        <family val="2"/>
      </rPr>
      <t xml:space="preserve"> en typ of zoek de functie </t>
    </r>
    <r>
      <rPr>
        <b/>
        <sz val="12"/>
        <rFont val="Calibri"/>
        <family val="2"/>
      </rPr>
      <t>MODUS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OK</t>
    </r>
  </si>
  <si>
    <t>Meest voorkomend cijfer</t>
  </si>
  <si>
    <t>Tentamencijfers schooljaar 2016-2017</t>
  </si>
  <si>
    <t>1e trimester</t>
  </si>
  <si>
    <t>2e trimester</t>
  </si>
  <si>
    <t>3e trimester</t>
  </si>
  <si>
    <t>1e ten</t>
  </si>
  <si>
    <t>2e ten</t>
  </si>
  <si>
    <t>3e ten</t>
  </si>
  <si>
    <t>4e ten</t>
  </si>
  <si>
    <t>5e ten</t>
  </si>
  <si>
    <t>6e ten</t>
  </si>
  <si>
    <t>7e ten</t>
  </si>
  <si>
    <t>8e ten</t>
  </si>
  <si>
    <t>9e ten</t>
  </si>
  <si>
    <t>Gemiddeld</t>
  </si>
  <si>
    <t>Marion</t>
  </si>
  <si>
    <t>Sela</t>
  </si>
  <si>
    <t>Chris</t>
  </si>
  <si>
    <t>Odille</t>
  </si>
  <si>
    <t>Miriam</t>
  </si>
  <si>
    <t>Henk</t>
  </si>
  <si>
    <t>Willem</t>
  </si>
  <si>
    <t>Kees</t>
  </si>
  <si>
    <t>Dimitri</t>
  </si>
  <si>
    <t>Marco</t>
  </si>
  <si>
    <t>Cato</t>
  </si>
  <si>
    <t>Alfred</t>
  </si>
  <si>
    <t>Lily</t>
  </si>
  <si>
    <t>Gerrit</t>
  </si>
  <si>
    <t>Sophie</t>
  </si>
  <si>
    <t>Jinne</t>
  </si>
  <si>
    <t>Adrienne</t>
  </si>
  <si>
    <t>Max</t>
  </si>
  <si>
    <t>Jolanda</t>
  </si>
  <si>
    <t>Maarten</t>
  </si>
  <si>
    <t>Dorien</t>
  </si>
  <si>
    <t>Formules in Voorwaardelijke opmaak namaken of overtypen vanuit het voorbeeld</t>
  </si>
  <si>
    <t>Cellen opmaken aan datums 10 dagen in de toekomst via een formule in Voorwaardelijk opmaak</t>
  </si>
  <si>
    <t>is vandaag</t>
  </si>
  <si>
    <t>Verlof binnen 10 dgn</t>
  </si>
  <si>
    <t>Werknemer</t>
  </si>
  <si>
    <t>Verlof</t>
  </si>
  <si>
    <t>Janssen P</t>
  </si>
  <si>
    <t xml:space="preserve">           I4+2</t>
  </si>
  <si>
    <t>Klaessen K</t>
  </si>
  <si>
    <t>Schreurs W</t>
  </si>
  <si>
    <t>Peeters M</t>
  </si>
  <si>
    <t>Peet J</t>
  </si>
  <si>
    <t>Puts G</t>
  </si>
  <si>
    <t>A11 makkelijk alternatief</t>
  </si>
  <si>
    <r>
      <t xml:space="preserve">Voorbeeld </t>
    </r>
    <r>
      <rPr>
        <b/>
        <sz val="14"/>
        <color rgb="FF7030A0"/>
        <rFont val="Calibri"/>
        <family val="2"/>
        <scheme val="minor"/>
      </rPr>
      <t>formule</t>
    </r>
    <r>
      <rPr>
        <sz val="11"/>
        <color rgb="FF7030A0"/>
        <rFont val="Calibri"/>
        <family val="2"/>
        <scheme val="minor"/>
      </rPr>
      <t xml:space="preserve"> </t>
    </r>
    <r>
      <rPr>
        <b/>
        <sz val="11"/>
        <color rgb="FF7030A0"/>
        <rFont val="Calibri"/>
        <family val="2"/>
        <scheme val="minor"/>
      </rPr>
      <t>Verlof</t>
    </r>
    <r>
      <rPr>
        <sz val="11"/>
        <color rgb="FF7030A0"/>
        <rFont val="Calibri"/>
        <family val="2"/>
        <scheme val="minor"/>
      </rPr>
      <t xml:space="preserve"> =ALS(A6=VANDAAG();"ja";ALS(A6&gt;VANDAAG()+10;"";ALS(A6&lt;VANDAAG();"";"Vervanger nodig")))</t>
    </r>
  </si>
  <si>
    <t>Doelstelling voor:</t>
  </si>
  <si>
    <t xml:space="preserve">Stel u bent groepsleider en houdt het verlof bij om te zien wie binnenkort verlof heeft en vervanging nodig heeft. </t>
  </si>
  <si>
    <t xml:space="preserve">In kolom A worden toekomstige verlofdagen (binnen 10 dagen) in rood weergegeven; </t>
  </si>
  <si>
    <t>in kolom C wordt 'ja' voor een herinnering weergegeven d.m.v. een geneste functie ALS</t>
  </si>
  <si>
    <t>U maakt als volgt de eerste voorwaardelijke opmaak regel:</t>
  </si>
  <si>
    <r>
      <t xml:space="preserve">1. </t>
    </r>
    <r>
      <rPr>
        <b/>
        <sz val="11"/>
        <color theme="1"/>
        <rFont val="Calibri"/>
        <family val="2"/>
        <scheme val="minor"/>
      </rPr>
      <t>Selecteer</t>
    </r>
    <r>
      <rPr>
        <sz val="11"/>
        <color theme="1"/>
        <rFont val="Calibri"/>
        <family val="2"/>
        <scheme val="minor"/>
      </rPr>
      <t xml:space="preserve"> de cellen H6 tot en met H11. </t>
    </r>
  </si>
  <si>
    <r>
      <t xml:space="preserve">2. Klik </t>
    </r>
    <r>
      <rPr>
        <b/>
        <sz val="11"/>
        <color theme="1"/>
        <rFont val="Calibri"/>
        <family val="2"/>
        <scheme val="minor"/>
      </rPr>
      <t>op Start </t>
    </r>
    <r>
      <rPr>
        <sz val="11"/>
        <color theme="1"/>
        <rFont val="Calibri"/>
        <family val="2"/>
        <scheme val="minor"/>
      </rPr>
      <t>- </t>
    </r>
    <r>
      <rPr>
        <b/>
        <sz val="11"/>
        <color theme="1"/>
        <rFont val="Calibri"/>
        <family val="2"/>
        <scheme val="minor"/>
      </rPr>
      <t>Voorwaardelijke opmaak</t>
    </r>
    <r>
      <rPr>
        <sz val="11"/>
        <color theme="1"/>
        <rFont val="Calibri"/>
        <family val="2"/>
        <scheme val="minor"/>
      </rPr>
      <t> - </t>
    </r>
    <r>
      <rPr>
        <b/>
        <sz val="11"/>
        <color theme="1"/>
        <rFont val="Calibri"/>
        <family val="2"/>
        <scheme val="minor"/>
      </rPr>
      <t>Nieuwe regel</t>
    </r>
  </si>
  <si>
    <r>
      <t xml:space="preserve">3. Onder </t>
    </r>
    <r>
      <rPr>
        <b/>
        <sz val="11"/>
        <color theme="1"/>
        <rFont val="Calibri"/>
        <family val="2"/>
        <scheme val="minor"/>
      </rPr>
      <t>Nieuwe opmaakregel</t>
    </r>
    <r>
      <rPr>
        <sz val="11"/>
        <color theme="1"/>
        <rFont val="Calibri"/>
        <family val="2"/>
        <scheme val="minor"/>
      </rPr>
      <t xml:space="preserve"> - </t>
    </r>
    <r>
      <rPr>
        <i/>
        <sz val="11"/>
        <color theme="1"/>
        <rFont val="Calibri"/>
        <family val="2"/>
        <scheme val="minor"/>
      </rPr>
      <t>Alleen cellen opmaken met</t>
    </r>
  </si>
  <si>
    <r>
      <t xml:space="preserve">4. </t>
    </r>
    <r>
      <rPr>
        <i/>
        <sz val="11"/>
        <color theme="1"/>
        <rFont val="Calibri"/>
        <family val="2"/>
        <scheme val="minor"/>
      </rPr>
      <t>Venster 1</t>
    </r>
    <r>
      <rPr>
        <sz val="11"/>
        <color theme="1"/>
        <rFont val="Calibri"/>
        <family val="2"/>
        <scheme val="minor"/>
      </rPr>
      <t xml:space="preserve"> celwaarde - </t>
    </r>
    <r>
      <rPr>
        <i/>
        <sz val="11"/>
        <color theme="1"/>
        <rFont val="Calibri"/>
        <family val="2"/>
        <scheme val="minor"/>
      </rPr>
      <t>venster 2</t>
    </r>
    <r>
      <rPr>
        <sz val="11"/>
        <color theme="1"/>
        <rFont val="Calibri"/>
        <family val="2"/>
        <scheme val="minor"/>
      </rPr>
      <t xml:space="preserve"> tussen - </t>
    </r>
    <r>
      <rPr>
        <i/>
        <sz val="11"/>
        <color theme="1"/>
        <rFont val="Calibri"/>
        <family val="2"/>
        <scheme val="minor"/>
      </rPr>
      <t>venster 3</t>
    </r>
    <r>
      <rPr>
        <sz val="11"/>
        <color theme="1"/>
        <rFont val="Calibri"/>
        <family val="2"/>
        <scheme val="minor"/>
      </rPr>
      <t xml:space="preserve"> H4 (is vandaag) - </t>
    </r>
    <r>
      <rPr>
        <i/>
        <sz val="11"/>
        <color theme="1"/>
        <rFont val="Calibri"/>
        <family val="2"/>
        <scheme val="minor"/>
      </rPr>
      <t>venster 4</t>
    </r>
    <r>
      <rPr>
        <sz val="11"/>
        <color theme="1"/>
        <rFont val="Calibri"/>
        <family val="2"/>
        <scheme val="minor"/>
      </rPr>
      <t xml:space="preserve"> H4 + 10 dagen</t>
    </r>
  </si>
  <si>
    <r>
      <t xml:space="preserve">Werking formule: formule voorwaardelijke opmaak sluit alles uit behalve de &gt;10 dagen na vandaag </t>
    </r>
    <r>
      <rPr>
        <b/>
        <sz val="11"/>
        <color theme="1"/>
        <rFont val="Calibri"/>
        <family val="2"/>
        <scheme val="minor"/>
      </rPr>
      <t>(deze worden rood)</t>
    </r>
  </si>
  <si>
    <r>
      <t xml:space="preserve">Alternatief: </t>
    </r>
    <r>
      <rPr>
        <b/>
        <sz val="11"/>
        <color theme="4" tint="-0.249977111117893"/>
        <rFont val="Calibri"/>
        <family val="2"/>
        <scheme val="minor"/>
      </rPr>
      <t>Voorwaardelijke opmaak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-0.249977111117893"/>
        <rFont val="Calibri"/>
        <family val="2"/>
        <scheme val="minor"/>
      </rPr>
      <t xml:space="preserve">Markeerregels voor cellen </t>
    </r>
    <r>
      <rPr>
        <sz val="11"/>
        <color theme="4" tint="-0.249977111117893"/>
        <rFont val="Calibri"/>
        <family val="2"/>
        <scheme val="minor"/>
      </rPr>
      <t>-</t>
    </r>
    <r>
      <rPr>
        <b/>
        <sz val="11"/>
        <color theme="4" tint="-0.249977111117893"/>
        <rFont val="Calibri"/>
        <family val="2"/>
        <scheme val="minor"/>
      </rPr>
      <t xml:space="preserve"> Een datum op - Deze week - opmaakkleur rood </t>
    </r>
  </si>
  <si>
    <t>Waarschuwen met tekst (ja) indien de datum 10 dagen in de toekomst ligt</t>
  </si>
  <si>
    <r>
      <rPr>
        <b/>
        <sz val="11"/>
        <color theme="4" tint="-0.249977111117893"/>
        <rFont val="Calibri"/>
        <family val="2"/>
        <scheme val="minor"/>
      </rPr>
      <t>Alternatief voor datums kleuren/opmaak kan met een waarschuwing</t>
    </r>
    <r>
      <rPr>
        <i/>
        <sz val="11"/>
        <color rgb="FFFF0000"/>
        <rFont val="Calibri"/>
        <family val="2"/>
        <scheme val="minor"/>
      </rPr>
      <t xml:space="preserve"> (ja) in een andere kolom (C) met de geneste functie ALS</t>
    </r>
  </si>
  <si>
    <r>
      <t xml:space="preserve">U maakt in de C kolom een waarschuwing met alleen </t>
    </r>
    <r>
      <rPr>
        <i/>
        <sz val="12"/>
        <color theme="1"/>
        <rFont val="Calibri"/>
        <family val="2"/>
        <scheme val="minor"/>
      </rPr>
      <t>Ja</t>
    </r>
    <r>
      <rPr>
        <i/>
        <sz val="11"/>
        <color theme="1"/>
        <rFont val="Calibri"/>
        <family val="2"/>
        <scheme val="minor"/>
      </rPr>
      <t xml:space="preserve"> als de datums in kolom A binnen de 10 dagen verlof komen</t>
    </r>
  </si>
  <si>
    <r>
      <t xml:space="preserve">1. </t>
    </r>
    <r>
      <rPr>
        <b/>
        <sz val="11"/>
        <color theme="1"/>
        <rFont val="Calibri"/>
        <family val="2"/>
        <scheme val="minor"/>
      </rPr>
      <t>Selecteer</t>
    </r>
    <r>
      <rPr>
        <sz val="11"/>
        <color theme="1"/>
        <rFont val="Calibri"/>
        <family val="2"/>
        <scheme val="minor"/>
      </rPr>
      <t xml:space="preserve"> de cellen F6</t>
    </r>
  </si>
  <si>
    <r>
      <t>2</t>
    </r>
    <r>
      <rPr>
        <b/>
        <sz val="11"/>
        <color theme="1"/>
        <rFont val="Calibri"/>
        <family val="2"/>
        <scheme val="minor"/>
      </rPr>
      <t>. Typ</t>
    </r>
    <r>
      <rPr>
        <sz val="11"/>
        <color theme="1"/>
        <rFont val="Calibri"/>
        <family val="2"/>
        <scheme val="minor"/>
      </rPr>
      <t xml:space="preserve"> of plak </t>
    </r>
    <r>
      <rPr>
        <sz val="11"/>
        <color theme="1"/>
        <rFont val="Calibri"/>
        <family val="2"/>
        <scheme val="minor"/>
      </rPr>
      <t>in F6: =ALS(A6=VANDAAG();"ja";ALS(A6&gt;VANDAAG()+10;"";ALS(A6&lt;VANDAAG();"";"bijna")))</t>
    </r>
  </si>
  <si>
    <r>
      <t xml:space="preserve">3. </t>
    </r>
    <r>
      <rPr>
        <b/>
        <sz val="11"/>
        <color theme="1"/>
        <rFont val="Calibri"/>
        <family val="2"/>
        <scheme val="minor"/>
      </rPr>
      <t>Sleep</t>
    </r>
    <r>
      <rPr>
        <sz val="11"/>
        <color theme="1"/>
        <rFont val="Calibri"/>
        <family val="2"/>
        <scheme val="minor"/>
      </rPr>
      <t xml:space="preserve"> de functie met de vulgreep door voor alle cellen eronder</t>
    </r>
  </si>
  <si>
    <r>
      <t xml:space="preserve">4. </t>
    </r>
    <r>
      <rPr>
        <b/>
        <sz val="11"/>
        <color theme="1"/>
        <rFont val="Calibri"/>
        <family val="2"/>
        <scheme val="minor"/>
      </rPr>
      <t>Start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Voorwaardelijke opmaak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Markeerrgels voor cellen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Gelijk aan</t>
    </r>
    <r>
      <rPr>
        <sz val="11"/>
        <color theme="1"/>
        <rFont val="Calibri"/>
        <family val="2"/>
        <scheme val="minor"/>
      </rPr>
      <t xml:space="preserve"> - Ja  - in 1e venster - </t>
    </r>
    <r>
      <rPr>
        <b/>
        <sz val="11"/>
        <color theme="1"/>
        <rFont val="Calibri"/>
        <family val="2"/>
        <scheme val="minor"/>
      </rPr>
      <t>kies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Opmaak</t>
    </r>
    <r>
      <rPr>
        <sz val="11"/>
        <color theme="1"/>
        <rFont val="Calibri"/>
        <family val="2"/>
        <scheme val="minor"/>
      </rPr>
      <t xml:space="preserve"> kleur geel</t>
    </r>
  </si>
  <si>
    <t xml:space="preserve">Functie SOM.ALS </t>
  </si>
  <si>
    <t>Functie SOM.ALS - Bedragen via code overzichtelijk maken in één cel vanuit meerdere tabladen</t>
  </si>
  <si>
    <r>
      <t xml:space="preserve">Typ = in de cel G30 -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>SOM.ALS</t>
    </r>
  </si>
  <si>
    <r>
      <t xml:space="preserve">Selecteer in het venster </t>
    </r>
    <r>
      <rPr>
        <b/>
        <sz val="12"/>
        <rFont val="Calibri"/>
        <family val="2"/>
      </rPr>
      <t>Bereik</t>
    </r>
    <r>
      <rPr>
        <sz val="12"/>
        <rFont val="Calibri"/>
        <family val="2"/>
      </rPr>
      <t xml:space="preserve"> de reeks van de </t>
    </r>
    <r>
      <rPr>
        <b/>
        <sz val="12"/>
        <rFont val="Calibri"/>
        <family val="2"/>
      </rPr>
      <t>codenrs</t>
    </r>
    <r>
      <rPr>
        <sz val="12"/>
        <rFont val="Calibri"/>
        <family val="2"/>
      </rPr>
      <t xml:space="preserve"> in G6:G15 in tabblad </t>
    </r>
    <r>
      <rPr>
        <b/>
        <sz val="12"/>
        <rFont val="Calibri"/>
        <family val="2"/>
      </rPr>
      <t>jan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(absoluut maken met F4)</t>
    </r>
  </si>
  <si>
    <r>
      <t xml:space="preserve">Het </t>
    </r>
    <r>
      <rPr>
        <b/>
        <sz val="12"/>
        <rFont val="Calibri"/>
        <family val="2"/>
      </rPr>
      <t>Criterium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 xml:space="preserve">is de </t>
    </r>
    <r>
      <rPr>
        <b/>
        <i/>
        <sz val="12"/>
        <rFont val="Calibri"/>
        <family val="2"/>
      </rPr>
      <t>code</t>
    </r>
    <r>
      <rPr>
        <i/>
        <sz val="12"/>
        <rFont val="Calibri"/>
        <family val="2"/>
      </rPr>
      <t xml:space="preserve"> die bij de uitgave of ontvangsten hoort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in dit blad de cel F51</t>
    </r>
  </si>
  <si>
    <r>
      <rPr>
        <b/>
        <sz val="12"/>
        <rFont val="Calibri"/>
        <family val="2"/>
      </rPr>
      <t>Optelbereik</t>
    </r>
    <r>
      <rPr>
        <sz val="12"/>
        <rFont val="Calibri"/>
        <family val="2"/>
      </rPr>
      <t xml:space="preserve"> is de reeks met de </t>
    </r>
    <r>
      <rPr>
        <b/>
        <sz val="12"/>
        <rFont val="Calibri"/>
        <family val="2"/>
      </rPr>
      <t>bijbehorende bedragen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C6:C15</t>
    </r>
    <r>
      <rPr>
        <i/>
        <sz val="12"/>
        <rFont val="Calibri"/>
        <family val="2"/>
      </rPr>
      <t xml:space="preserve"> </t>
    </r>
    <r>
      <rPr>
        <sz val="12"/>
        <rFont val="Calibri"/>
        <family val="2"/>
      </rPr>
      <t xml:space="preserve">in tabblad </t>
    </r>
    <r>
      <rPr>
        <b/>
        <sz val="12"/>
        <rFont val="Calibri"/>
        <family val="2"/>
      </rPr>
      <t>jan</t>
    </r>
    <r>
      <rPr>
        <i/>
        <sz val="12"/>
        <rFont val="Calibri"/>
        <family val="2"/>
      </rPr>
      <t xml:space="preserve"> (absoluut maken)</t>
    </r>
  </si>
  <si>
    <r>
      <t xml:space="preserve">Kopier de instellingen van </t>
    </r>
    <r>
      <rPr>
        <b/>
        <sz val="12"/>
        <rFont val="Calibri"/>
        <family val="2"/>
      </rPr>
      <t>Bereik</t>
    </r>
    <r>
      <rPr>
        <sz val="12"/>
        <rFont val="Calibri"/>
        <family val="2"/>
      </rPr>
      <t xml:space="preserve"> - typ + achter gegevens van jan - "ctrl+v" - verander jan in feb - hetzelfde voor mrt</t>
    </r>
  </si>
  <si>
    <r>
      <t xml:space="preserve">Kopier de instellingen van </t>
    </r>
    <r>
      <rPr>
        <b/>
        <sz val="12"/>
        <rFont val="Calibri"/>
        <family val="2"/>
      </rPr>
      <t>OptelBereik</t>
    </r>
    <r>
      <rPr>
        <sz val="12"/>
        <rFont val="Calibri"/>
        <family val="2"/>
      </rPr>
      <t xml:space="preserve"> - typ + achter gegevens van jan - "ctrl+v" - verander jan in feb - hetzelfde voor mrt</t>
    </r>
  </si>
  <si>
    <r>
      <rPr>
        <sz val="11"/>
        <rFont val="Calibri"/>
        <family val="2"/>
      </rPr>
      <t>Zo ziet de formule eruit</t>
    </r>
    <r>
      <rPr>
        <sz val="8"/>
        <rFont val="Calibri"/>
        <family val="2"/>
      </rPr>
      <t xml:space="preserve"> - SOM.ALS(jan!$G$6:$G$15;F53;jan!$C$6:$C$15)+SOM.ALS(feb!$G$6:$G$15;F53;feb!$C$6:$C$15)+SOM.ALS(mrt!$G$6:$G$15;F53;mrt!$C$6:$C$15)</t>
    </r>
  </si>
  <si>
    <t>Hetzelfde instellen voor de uitgaven - controleer eventueel het voorbeeld in cel G53</t>
  </si>
  <si>
    <t>Dec 2017</t>
  </si>
  <si>
    <t>dec 2017</t>
  </si>
  <si>
    <t xml:space="preserve">Maak in het kasboek een overzicht van de ontvangsten en uitgaven van het 1e kwt (zichtbaar maken) in één cel </t>
  </si>
  <si>
    <t>Functie AANTAL.ALS en AANTALLEN.ALS</t>
  </si>
  <si>
    <t>Functie AANTAL.ALS om 1 criteria (Goed) op te tellen</t>
  </si>
  <si>
    <t>In cel D19 komen het aantal goede antwoorden te staan met de functie AANTAL.ALS (als criterium is gevonden in kolom D worden er aantallen van gemaakt)</t>
  </si>
  <si>
    <r>
      <t xml:space="preserve">1. Selecteer cel D19 - typ =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 xml:space="preserve">AANTAL.ALS - selecteer in </t>
    </r>
    <r>
      <rPr>
        <i/>
        <sz val="12"/>
        <rFont val="Calibri"/>
        <family val="2"/>
      </rPr>
      <t>Bereik</t>
    </r>
    <r>
      <rPr>
        <b/>
        <sz val="12"/>
        <rFont val="Calibri"/>
        <family val="2"/>
      </rPr>
      <t xml:space="preserve"> D9:D18</t>
    </r>
  </si>
  <si>
    <r>
      <t xml:space="preserve">2. Typ </t>
    </r>
    <r>
      <rPr>
        <b/>
        <sz val="12"/>
        <rFont val="Calibri"/>
        <family val="2"/>
      </rPr>
      <t>Goed</t>
    </r>
    <r>
      <rPr>
        <sz val="12"/>
        <rFont val="Calibri"/>
        <family val="2"/>
      </rPr>
      <t xml:space="preserve"> in venster </t>
    </r>
    <r>
      <rPr>
        <i/>
        <sz val="12"/>
        <rFont val="Calibri"/>
        <family val="2"/>
      </rPr>
      <t xml:space="preserve">Criterium - </t>
    </r>
    <r>
      <rPr>
        <b/>
        <sz val="12"/>
        <rFont val="Calibri"/>
        <family val="2"/>
      </rPr>
      <t>OK</t>
    </r>
  </si>
  <si>
    <t>kinderquiz vragen</t>
  </si>
  <si>
    <t>Vraag</t>
  </si>
  <si>
    <t>Antwoord</t>
  </si>
  <si>
    <t>Wat is de hoofdstad van Frankrijk?</t>
  </si>
  <si>
    <t>parijs</t>
  </si>
  <si>
    <t>Parijs</t>
  </si>
  <si>
    <t>Hoeveel poten heeft een kat?</t>
  </si>
  <si>
    <t>Een kip komt uit een…?</t>
  </si>
  <si>
    <t>ie</t>
  </si>
  <si>
    <t>Ei</t>
  </si>
  <si>
    <t>Hoe heet de toren in de foto?</t>
  </si>
  <si>
    <t>Eifeltoren</t>
  </si>
  <si>
    <t>Aan welke zee ligt Nederland?</t>
  </si>
  <si>
    <t>Zuidzee</t>
  </si>
  <si>
    <t>Noordzee</t>
  </si>
  <si>
    <t>Hoe heet onze koningin?</t>
  </si>
  <si>
    <t>Beatrix</t>
  </si>
  <si>
    <t>Hoeveel is 5x5?</t>
  </si>
  <si>
    <t>Hoeveel maanden zitten er in een jaar?</t>
  </si>
  <si>
    <t>Hoe heet het dier met een lange slurf?</t>
  </si>
  <si>
    <t>Olifant</t>
  </si>
  <si>
    <t>Is het ´s nachts donker of licht?</t>
  </si>
  <si>
    <t>donker</t>
  </si>
  <si>
    <t>Donker</t>
  </si>
  <si>
    <t xml:space="preserve">  Goede antwoorden</t>
  </si>
  <si>
    <t>Functie AANTALLEN.ALS om 2 criteria's (tussen 50 en 65) op te tellen</t>
  </si>
  <si>
    <t>In cel I35 komen het aantal deelnemers te staan die voldoen aan de leeftijd tussen 50 en 65 jaar</t>
  </si>
  <si>
    <r>
      <t xml:space="preserve">1. Selecteer cel I35 - typ =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 xml:space="preserve">AANTALLEN.ALS - </t>
    </r>
    <r>
      <rPr>
        <sz val="12"/>
        <rFont val="Calibri"/>
        <family val="2"/>
      </rPr>
      <t xml:space="preserve">selecteer in </t>
    </r>
    <r>
      <rPr>
        <b/>
        <sz val="12"/>
        <rFont val="Calibri"/>
        <family val="2"/>
      </rPr>
      <t xml:space="preserve">Criteriumbereik 1 </t>
    </r>
    <r>
      <rPr>
        <sz val="12"/>
        <rFont val="Calibri"/>
        <family val="2"/>
      </rPr>
      <t>de cellen</t>
    </r>
    <r>
      <rPr>
        <b/>
        <sz val="12"/>
        <rFont val="Calibri"/>
        <family val="2"/>
      </rPr>
      <t xml:space="preserve"> I25:I34 - Criterium 1 </t>
    </r>
    <r>
      <rPr>
        <sz val="12"/>
        <rFont val="Calibri"/>
        <family val="2"/>
      </rPr>
      <t>&gt;50</t>
    </r>
  </si>
  <si>
    <r>
      <t>2.  Selecteer in</t>
    </r>
    <r>
      <rPr>
        <b/>
        <sz val="12"/>
        <rFont val="Calibri"/>
        <family val="2"/>
      </rPr>
      <t xml:space="preserve"> Criteriumbereik 2</t>
    </r>
    <r>
      <rPr>
        <i/>
        <sz val="12"/>
        <rFont val="Calibri"/>
        <family val="2"/>
      </rPr>
      <t xml:space="preserve"> </t>
    </r>
    <r>
      <rPr>
        <sz val="12"/>
        <rFont val="Calibri"/>
        <family val="2"/>
      </rPr>
      <t>cellen</t>
    </r>
    <r>
      <rPr>
        <b/>
        <sz val="12"/>
        <rFont val="Calibri"/>
        <family val="2"/>
      </rPr>
      <t xml:space="preserve"> I25:I34 - Criterium 2 </t>
    </r>
    <r>
      <rPr>
        <sz val="12"/>
        <rFont val="Calibri"/>
        <family val="2"/>
      </rPr>
      <t xml:space="preserve">&lt;65 - </t>
    </r>
    <r>
      <rPr>
        <b/>
        <sz val="12"/>
        <rFont val="Calibri"/>
        <family val="2"/>
      </rPr>
      <t>OK</t>
    </r>
  </si>
  <si>
    <t>Goormans</t>
  </si>
  <si>
    <t>Jans</t>
  </si>
  <si>
    <t>kransen</t>
  </si>
  <si>
    <t>nevelaars</t>
  </si>
  <si>
    <t>Teeven</t>
  </si>
  <si>
    <t>Aantal deelnemers tussen 50 en 65 jaar</t>
  </si>
  <si>
    <t>Aantal deelnemers</t>
  </si>
  <si>
    <t>Gebruik Voorwaardelijke opmaak om alle deelnemers die aan het criteria voldoen groen te maken, (zie onderstaand voorbeeld)</t>
  </si>
  <si>
    <t>Typ de voorbeeld functies over in de gele Bonus vakken</t>
  </si>
  <si>
    <t xml:space="preserve">voorbeeld </t>
  </si>
  <si>
    <t>Functie Verticaal.zoeken via externe werkbladen</t>
  </si>
  <si>
    <t>Databaseblad zichtbaar maken met rechtermuisknop - zichtbaar maken - kies Electronics</t>
  </si>
  <si>
    <t>Verticaal zoeken met gegevens uit een ander werkblad of werkmap</t>
  </si>
  <si>
    <r>
      <t xml:space="preserve">1. </t>
    </r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in cel C19 via </t>
    </r>
    <r>
      <rPr>
        <b/>
        <sz val="12"/>
        <rFont val="Calibri"/>
        <family val="2"/>
        <scheme val="minor"/>
      </rPr>
      <t>Gegegevens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sz val="12"/>
        <rFont val="Calibri"/>
        <family val="2"/>
        <scheme val="minor"/>
      </rPr>
      <t xml:space="preserve"> - uit Tab Electronics - 1e kolom</t>
    </r>
  </si>
  <si>
    <r>
      <t xml:space="preserve">2. </t>
    </r>
    <r>
      <rPr>
        <b/>
        <sz val="12"/>
        <rFont val="Calibri"/>
        <family val="2"/>
        <scheme val="minor"/>
      </rPr>
      <t xml:space="preserve">Typ </t>
    </r>
    <r>
      <rPr>
        <sz val="12"/>
        <rFont val="Calibri"/>
        <family val="2"/>
        <scheme val="minor"/>
      </rPr>
      <t xml:space="preserve">= in C21 en open de functie </t>
    </r>
    <r>
      <rPr>
        <b/>
        <sz val="12"/>
        <rFont val="Calibri"/>
        <family val="2"/>
        <scheme val="minor"/>
      </rPr>
      <t>VERT.ZOEKEN</t>
    </r>
    <r>
      <rPr>
        <sz val="12"/>
        <rFont val="Calibri"/>
        <family val="2"/>
        <scheme val="minor"/>
      </rPr>
      <t xml:space="preserve"> - 1e veld </t>
    </r>
    <r>
      <rPr>
        <b/>
        <i/>
        <sz val="12"/>
        <rFont val="Calibri"/>
        <family val="2"/>
        <scheme val="minor"/>
      </rPr>
      <t>Zoekwaarde</t>
    </r>
    <r>
      <rPr>
        <b/>
        <sz val="12"/>
        <rFont val="Calibri"/>
        <family val="2"/>
        <scheme val="minor"/>
      </rPr>
      <t xml:space="preserve"> - activeer </t>
    </r>
    <r>
      <rPr>
        <sz val="12"/>
        <rFont val="Calibri"/>
        <family val="2"/>
        <scheme val="minor"/>
      </rPr>
      <t>cel C19 (oude codenummers)</t>
    </r>
  </si>
  <si>
    <r>
      <t xml:space="preserve">3. 2e veld </t>
    </r>
    <r>
      <rPr>
        <b/>
        <sz val="12"/>
        <rFont val="Calibri"/>
        <family val="2"/>
        <scheme val="minor"/>
      </rPr>
      <t>Tabelmatrix</t>
    </r>
    <r>
      <rPr>
        <sz val="12"/>
        <rFont val="Calibri"/>
        <family val="2"/>
        <scheme val="minor"/>
      </rPr>
      <t xml:space="preserve"> - activeer werkblad </t>
    </r>
    <r>
      <rPr>
        <b/>
        <sz val="12"/>
        <rFont val="Calibri"/>
        <family val="2"/>
        <scheme val="minor"/>
      </rPr>
      <t>Electronics</t>
    </r>
    <r>
      <rPr>
        <sz val="12"/>
        <rFont val="Calibri"/>
        <family val="2"/>
        <scheme val="minor"/>
      </rPr>
      <t xml:space="preserve"> en selecteer alle gegevens "ctrl+a"</t>
    </r>
  </si>
  <si>
    <r>
      <t xml:space="preserve">4. 3e veld </t>
    </r>
    <r>
      <rPr>
        <b/>
        <sz val="12"/>
        <rFont val="Calibri"/>
        <family val="2"/>
        <scheme val="minor"/>
      </rPr>
      <t>Kolomindex_getal</t>
    </r>
    <r>
      <rPr>
        <sz val="12"/>
        <rFont val="Calibri"/>
        <family val="2"/>
        <scheme val="minor"/>
      </rPr>
      <t xml:space="preserve"> - typ 2 voor de kolom waar de nieuwe codenummers in staan</t>
    </r>
  </si>
  <si>
    <r>
      <t xml:space="preserve">5. 4e veld </t>
    </r>
    <r>
      <rPr>
        <b/>
        <sz val="12"/>
        <rFont val="Calibri"/>
        <family val="2"/>
        <scheme val="minor"/>
      </rPr>
      <t>Benaderen</t>
    </r>
    <r>
      <rPr>
        <sz val="12"/>
        <rFont val="Calibri"/>
        <family val="2"/>
        <scheme val="minor"/>
      </rPr>
      <t xml:space="preserve"> - typ 0 om zoekwaarde exact te vinden</t>
    </r>
  </si>
  <si>
    <t>Herhaal dit voor de productnaam in cel C22 en de prijs in C23</t>
  </si>
  <si>
    <t>typ of valideer oude productnr</t>
  </si>
  <si>
    <t>Voorbeeld Zoekwaarde</t>
  </si>
  <si>
    <t>Gevalideerd</t>
  </si>
  <si>
    <t>voorbeelden</t>
  </si>
  <si>
    <t>nieuw code nummer</t>
  </si>
  <si>
    <t>Productnaam</t>
  </si>
  <si>
    <t>typ of valideer oude codenr</t>
  </si>
  <si>
    <t>Opdracht Zoekwaarde</t>
  </si>
  <si>
    <t>Valideren</t>
  </si>
  <si>
    <t>Oud productNr</t>
  </si>
  <si>
    <t>Nieuw productnr</t>
  </si>
  <si>
    <t>ProductgroepNr</t>
  </si>
  <si>
    <t>Voorraad</t>
  </si>
  <si>
    <t xml:space="preserve"> Samsung R6 WAM6501 </t>
  </si>
  <si>
    <t xml:space="preserve"> ION Tailgater Go </t>
  </si>
  <si>
    <t xml:space="preserve"> ION Party Power </t>
  </si>
  <si>
    <t xml:space="preserve"> Fresh 'n Rebel Rockbox Brick Fabriq Edition Grijs </t>
  </si>
  <si>
    <t xml:space="preserve"> Bang &amp; Olufsen BeoPlay A6 </t>
  </si>
  <si>
    <t xml:space="preserve"> Yamaha ISX-18 DAB+ MusicCast Zwart </t>
  </si>
  <si>
    <t xml:space="preserve"> Urban Revolt Fiësta Pro </t>
  </si>
  <si>
    <t>Urban</t>
  </si>
  <si>
    <t xml:space="preserve"> Idance Audio Party System XD3 Wit </t>
  </si>
  <si>
    <t xml:space="preserve"> House of Marley Chant BT Zwart </t>
  </si>
  <si>
    <t xml:space="preserve"> HEOS 1 HS2 Wit </t>
  </si>
  <si>
    <t xml:space="preserve"> Fresh 'n Rebel Rockbox Cube Fabriq Edition Mintgroen </t>
  </si>
  <si>
    <t xml:space="preserve"> Fresh 'n Rebel Rockbox Brick Fabriq Edition Roze </t>
  </si>
  <si>
    <t xml:space="preserve"> Fresh 'n Rebel Rockbox Brick Fabriq Edition Blauw </t>
  </si>
  <si>
    <t xml:space="preserve"> Denon Envaya Wit </t>
  </si>
  <si>
    <t>Denon</t>
  </si>
  <si>
    <t xml:space="preserve"> Bose SoundTouch 10 Duo Pack Wit </t>
  </si>
  <si>
    <t xml:space="preserve"> Bang &amp; Olufsen BeoPlay A1 Grijs </t>
  </si>
  <si>
    <t xml:space="preserve"> Yamaha WX-030 MusicCast Wit </t>
  </si>
  <si>
    <t xml:space="preserve"> Sony SRS-XB3 Rood </t>
  </si>
  <si>
    <t xml:space="preserve"> Sony SRS-XB2 Groen </t>
  </si>
  <si>
    <t xml:space="preserve"> Sony SRS-X11 Rood </t>
  </si>
  <si>
    <t xml:space="preserve"> Samsung R7 WAM7501 </t>
  </si>
  <si>
    <t xml:space="preserve"> Philips izzy BM5 Wit </t>
  </si>
  <si>
    <t xml:space="preserve"> Philips BT100W </t>
  </si>
  <si>
    <t xml:space="preserve"> Nikkei Boxx 3 Roze </t>
  </si>
  <si>
    <t xml:space="preserve"> Naim Mu-so Qb </t>
  </si>
  <si>
    <t>Naim</t>
  </si>
  <si>
    <t xml:space="preserve"> Naim Mu-so </t>
  </si>
  <si>
    <t xml:space="preserve"> Libratone Zipp CPH Editie Zwart </t>
  </si>
  <si>
    <t xml:space="preserve"> JBL Pulse 2 Zilver </t>
  </si>
  <si>
    <t xml:space="preserve"> JBL Flip 4 Grijs </t>
  </si>
  <si>
    <t xml:space="preserve"> JBL Clip 2 Grijs </t>
  </si>
  <si>
    <t xml:space="preserve"> JAMOJI Love Struck </t>
  </si>
  <si>
    <t xml:space="preserve"> JAMOJI Cool Sunglass </t>
  </si>
  <si>
    <t xml:space="preserve"> ION Tailgater 2016 </t>
  </si>
  <si>
    <t xml:space="preserve"> Idance Audio Mini Cube 3 CM-3 Roze </t>
  </si>
  <si>
    <t xml:space="preserve"> Fugoo Tough XL </t>
  </si>
  <si>
    <t xml:space="preserve"> Fugoo Tough </t>
  </si>
  <si>
    <t xml:space="preserve"> Fresh 'n Rebel Rockbox Cube Fabriq Edition Blauw </t>
  </si>
  <si>
    <t xml:space="preserve"> Fresh 'n Rebel Rockbox Chunk Fabriq Edition Zwart </t>
  </si>
  <si>
    <t xml:space="preserve"> Cambridge Audio Minx Go v2 wit </t>
  </si>
  <si>
    <t>Cambridge</t>
  </si>
  <si>
    <t xml:space="preserve"> Bowers &amp; Wilkins Zeppelin Wireless Zwart </t>
  </si>
  <si>
    <t>Bowers</t>
  </si>
  <si>
    <t xml:space="preserve"> Bowers &amp; Wilkins T7 Goud </t>
  </si>
  <si>
    <t xml:space="preserve"> Bose SoundTouch 30 III Wit </t>
  </si>
  <si>
    <t xml:space="preserve"> Sony MHC-V11 </t>
  </si>
  <si>
    <t xml:space="preserve"> Trust Urban Fiësta Plus </t>
  </si>
  <si>
    <t xml:space="preserve"> Sony GTK-XB7B Zwart </t>
  </si>
  <si>
    <t xml:space="preserve"> Sony GTK-XB7B Rood </t>
  </si>
  <si>
    <t xml:space="preserve"> Libratone TOO Donkergrijs </t>
  </si>
  <si>
    <t xml:space="preserve"> iDance Sound System XD100 Zwart </t>
  </si>
  <si>
    <t xml:space="preserve"> iDance Audio Party Cube BC10 Zwart </t>
  </si>
  <si>
    <t xml:space="preserve"> House of Marley Get Together Mini Zwart </t>
  </si>
  <si>
    <t xml:space="preserve"> Harman Kardon Omni 20 Zwart </t>
  </si>
  <si>
    <t xml:space="preserve"> Harman Kardon Esquire Mini Wit </t>
  </si>
  <si>
    <t xml:space="preserve"> Denver TSP-150 </t>
  </si>
  <si>
    <t xml:space="preserve"> Denver BTS-200 </t>
  </si>
  <si>
    <t xml:space="preserve"> Caliber HPG517BT </t>
  </si>
  <si>
    <t xml:space="preserve"> Beats Pill+ Zwart </t>
  </si>
  <si>
    <t>Beats</t>
  </si>
  <si>
    <t xml:space="preserve"> Yamaha ISX-18 DAB+ MusicCast Wit </t>
  </si>
  <si>
    <t xml:space="preserve"> UE ROLL 2 Oranje </t>
  </si>
  <si>
    <t xml:space="preserve"> Trust Urban Yzo Grijs </t>
  </si>
  <si>
    <t xml:space="preserve"> Trust Urban Yzo Blauw </t>
  </si>
  <si>
    <t xml:space="preserve"> Trust Urban Lago </t>
  </si>
  <si>
    <t xml:space="preserve"> Trust Urban Fiesta Disco </t>
  </si>
  <si>
    <t xml:space="preserve"> Trust Dixxo </t>
  </si>
  <si>
    <t xml:space="preserve"> Philips NTX400 </t>
  </si>
  <si>
    <t xml:space="preserve"> Philips BT2600 Wit </t>
  </si>
  <si>
    <t xml:space="preserve"> Philips BT110R </t>
  </si>
  <si>
    <t xml:space="preserve"> Nikkei Nikkie Blauw </t>
  </si>
  <si>
    <t xml:space="preserve"> Nikkei Boxx 3 Grijs </t>
  </si>
  <si>
    <t xml:space="preserve"> House of Marley Get Together Mini Blauw </t>
  </si>
  <si>
    <t xml:space="preserve"> House of Marley Chant BT Bruin </t>
  </si>
  <si>
    <t xml:space="preserve"> HEOS 3 HS2 Zwart </t>
  </si>
  <si>
    <t xml:space="preserve"> Fresh 'n Rebel Rockbox Chunk Fabriq Edition Groen </t>
  </si>
  <si>
    <t xml:space="preserve"> Denon Envaya Zwart </t>
  </si>
  <si>
    <t xml:space="preserve"> Cambridge Audio Yoyo S Groen </t>
  </si>
  <si>
    <t xml:space="preserve"> Cambridge Audio Yoyo M Lichtgrijs </t>
  </si>
  <si>
    <t xml:space="preserve"> Caliber HPG510BT Zwart/Grijs </t>
  </si>
  <si>
    <t xml:space="preserve"> Sony SRS-ZR5 Wit </t>
  </si>
  <si>
    <t xml:space="preserve"> Sony SRS-X11 Blauw </t>
  </si>
  <si>
    <t xml:space="preserve"> HEOS 5 HS2 Wit </t>
  </si>
  <si>
    <t xml:space="preserve"> Trust Urban Fiësta Pro </t>
  </si>
  <si>
    <t xml:space="preserve"> Trust Ambus Outdoor </t>
  </si>
  <si>
    <t xml:space="preserve"> Sony GTK-XB5 Zwart </t>
  </si>
  <si>
    <t xml:space="preserve"> Nikkei Boxx 1 Grijs </t>
  </si>
  <si>
    <t xml:space="preserve"> Lenco BTL-450 Wit </t>
  </si>
  <si>
    <t>Lenco</t>
  </si>
  <si>
    <t xml:space="preserve"> KEF Muo Zwart </t>
  </si>
  <si>
    <t>KEF</t>
  </si>
  <si>
    <t xml:space="preserve"> JBL Clip 2 Rood </t>
  </si>
  <si>
    <t xml:space="preserve"> ION Aquaboom </t>
  </si>
  <si>
    <t xml:space="preserve"> iDance Audio Party Speaker XD200 </t>
  </si>
  <si>
    <t xml:space="preserve"> House of Marley Get Together Mini Groen </t>
  </si>
  <si>
    <t xml:space="preserve"> House of Marley Chant BT Blauw </t>
  </si>
  <si>
    <t xml:space="preserve"> Hercules WAE Outdoor 04Plus FM </t>
  </si>
  <si>
    <t xml:space="preserve"> HEOS 1 HS2 Zwart </t>
  </si>
  <si>
    <t xml:space="preserve"> Harman Kardon Aura Plus Zwart </t>
  </si>
  <si>
    <t xml:space="preserve"> Fresh 'n Rebel Rockbox Fold Fabriq Edition Zwart </t>
  </si>
  <si>
    <t xml:space="preserve"> Denver BTL-60 </t>
  </si>
  <si>
    <t xml:space="preserve"> Cambridge Audio Yoyo S Lichtgrijs </t>
  </si>
  <si>
    <t xml:space="preserve"> Caliber HPG512BT </t>
  </si>
  <si>
    <t xml:space="preserve"> Bowers &amp; Wilkins Zeppelin Wireless Wit </t>
  </si>
  <si>
    <t xml:space="preserve"> Bluesound Pulse Flex wit </t>
  </si>
  <si>
    <t>Bluesound</t>
  </si>
  <si>
    <t xml:space="preserve"> Yamaha WX-030 MusicCast Zwart </t>
  </si>
  <si>
    <t xml:space="preserve"> X-Mini Click </t>
  </si>
  <si>
    <t>X-Mini</t>
  </si>
  <si>
    <t xml:space="preserve"> Veho M7 Mode Retro </t>
  </si>
  <si>
    <t xml:space="preserve"> Veho 360 Vecto Zwart </t>
  </si>
  <si>
    <t xml:space="preserve"> Veho 360 Vecto Mini Oranje </t>
  </si>
  <si>
    <t xml:space="preserve"> Veho 360 M4 Zwart </t>
  </si>
  <si>
    <t xml:space="preserve"> Trust Urban StreetboXX </t>
  </si>
  <si>
    <t xml:space="preserve"> Trust Urban Kubo Zwart </t>
  </si>
  <si>
    <t xml:space="preserve"> Trust Urban Kubo Blauw </t>
  </si>
  <si>
    <t xml:space="preserve"> Trust Urban Dixxo Go Grijs </t>
  </si>
  <si>
    <t xml:space="preserve"> Trust Urban Dixxo Delta </t>
  </si>
  <si>
    <t xml:space="preserve"> Sony SRS-XB3 Groen </t>
  </si>
  <si>
    <t xml:space="preserve"> Sony SRS-XB2 Rood </t>
  </si>
  <si>
    <t xml:space="preserve"> Sony SRS-X11 Wit </t>
  </si>
  <si>
    <t xml:space="preserve"> Sony MHC-GT4D </t>
  </si>
  <si>
    <t xml:space="preserve"> Sony H.ear Go SRS-HG1 Zwart </t>
  </si>
  <si>
    <t xml:space="preserve"> Sony H.ear Go SRS-HG1 Roze </t>
  </si>
  <si>
    <t xml:space="preserve"> Sony H.ear Go SRS-HG1 Rood </t>
  </si>
  <si>
    <t xml:space="preserve"> Sony H.ear Go SRS-HG1 Geel </t>
  </si>
  <si>
    <t xml:space="preserve"> Sony H.ear Go SRS-HG1 Blauw/Groen </t>
  </si>
  <si>
    <t xml:space="preserve"> Sony GTK-XB7B Blauw </t>
  </si>
  <si>
    <t xml:space="preserve"> Sony GTK-XB5 Rood </t>
  </si>
  <si>
    <t xml:space="preserve"> Samsung R7 WAM7500 </t>
  </si>
  <si>
    <t xml:space="preserve"> Salora BTS300 </t>
  </si>
  <si>
    <t xml:space="preserve"> Pioneer XW-BTSP70 Zilver </t>
  </si>
  <si>
    <t>Pioneer</t>
  </si>
  <si>
    <t xml:space="preserve"> Philips izzy BM7 </t>
  </si>
  <si>
    <t xml:space="preserve"> Philips izzy BM6 Wit </t>
  </si>
  <si>
    <t xml:space="preserve"> Philips izzy BM5 Crème </t>
  </si>
  <si>
    <t xml:space="preserve"> Panasonic SH-ALL1C </t>
  </si>
  <si>
    <t xml:space="preserve"> Panasonic SC-ALL2 Zwart </t>
  </si>
  <si>
    <t xml:space="preserve"> Outdoor Tech BUCKSHOT PRO </t>
  </si>
  <si>
    <t>Outdoor</t>
  </si>
  <si>
    <t xml:space="preserve"> NOXON NOVA S </t>
  </si>
  <si>
    <t>NOXON</t>
  </si>
  <si>
    <t xml:space="preserve"> Nikkei NWS06BK </t>
  </si>
  <si>
    <t xml:space="preserve"> Nikkei Nikkie Wit </t>
  </si>
  <si>
    <t xml:space="preserve"> Nikkei Nikkie Roze </t>
  </si>
  <si>
    <t xml:space="preserve"> Nikkei Nikkie Grijs </t>
  </si>
  <si>
    <t xml:space="preserve"> Nikkei Boxx 1 Roze </t>
  </si>
  <si>
    <t xml:space="preserve"> Marshall Woburn Creme </t>
  </si>
  <si>
    <t xml:space="preserve"> Libratone Zipp Mini CPH Editie Zwart </t>
  </si>
  <si>
    <t xml:space="preserve"> Libratone Zipp Mini CPH Editie Staalblauw </t>
  </si>
  <si>
    <t xml:space="preserve"> Libratone Zipp Mini CPH Editie Rood </t>
  </si>
  <si>
    <t xml:space="preserve"> Libratone Zipp Mini CPH Editie Grijs </t>
  </si>
  <si>
    <t xml:space="preserve"> Libratone Zipp CPH Editie Staalblauw </t>
  </si>
  <si>
    <t xml:space="preserve"> Libratone Zipp CPH Editie Rood </t>
  </si>
  <si>
    <t xml:space="preserve"> Libratone Zipp CPH Editie Grijs </t>
  </si>
  <si>
    <t xml:space="preserve"> Libratone TOO Turquoise </t>
  </si>
  <si>
    <t xml:space="preserve"> Libratone TOO Lichtgrijs </t>
  </si>
  <si>
    <t xml:space="preserve"> Libratone One Style Turquoise </t>
  </si>
  <si>
    <t xml:space="preserve"> Libratone One Style Lichtgrijs </t>
  </si>
  <si>
    <t xml:space="preserve"> Libratone One Style Donkergrijs </t>
  </si>
  <si>
    <t xml:space="preserve"> Libratone One Click Turquoise </t>
  </si>
  <si>
    <t xml:space="preserve"> Libratone One Click Lichtgrijs </t>
  </si>
  <si>
    <t xml:space="preserve"> Libratone One Click Donkergrijs </t>
  </si>
  <si>
    <t xml:space="preserve"> LG FH6 </t>
  </si>
  <si>
    <t xml:space="preserve"> LG FH2 </t>
  </si>
  <si>
    <t xml:space="preserve"> Lexibook BT350 Minions </t>
  </si>
  <si>
    <t>Lexibook</t>
  </si>
  <si>
    <t xml:space="preserve"> Lexibook BT010 Minions </t>
  </si>
  <si>
    <t xml:space="preserve"> Lenco PA-45 </t>
  </si>
  <si>
    <t xml:space="preserve"> Lenco BTL-450 Zwart </t>
  </si>
  <si>
    <t xml:space="preserve"> Lenco BT-160 </t>
  </si>
  <si>
    <t xml:space="preserve"> KEF Muo Zilver </t>
  </si>
  <si>
    <t xml:space="preserve"> KEF Muo Oranje </t>
  </si>
  <si>
    <t xml:space="preserve"> KEF Muo Goud </t>
  </si>
  <si>
    <t xml:space="preserve"> KEF Muo Blauw </t>
  </si>
  <si>
    <t xml:space="preserve"> JBL Xtreme Rood </t>
  </si>
  <si>
    <t xml:space="preserve"> JBL Flip 4 Turqouise </t>
  </si>
  <si>
    <t xml:space="preserve"> JBL Flip 4 Rood </t>
  </si>
  <si>
    <t xml:space="preserve"> JBL Flip 4 Blauw </t>
  </si>
  <si>
    <t xml:space="preserve"> JBL Control XT Wit (per paar) </t>
  </si>
  <si>
    <t xml:space="preserve"> JBL Control XT Wireless Rood (per paar) </t>
  </si>
  <si>
    <t xml:space="preserve"> JBL Control XT Wireless Grafiet (per paar) </t>
  </si>
  <si>
    <t xml:space="preserve"> JBL Authentics L16 </t>
  </si>
  <si>
    <t xml:space="preserve"> JAMOJI Chocolate swirl </t>
  </si>
  <si>
    <t xml:space="preserve"> JAM Trance Mini </t>
  </si>
  <si>
    <t xml:space="preserve"> Jam Symphony </t>
  </si>
  <si>
    <t>Jam</t>
  </si>
  <si>
    <t xml:space="preserve"> Jam Rhythm </t>
  </si>
  <si>
    <t xml:space="preserve"> Jabra Solemate Mini Blauw </t>
  </si>
  <si>
    <t xml:space="preserve"> ION Party Rocker Plus </t>
  </si>
  <si>
    <t xml:space="preserve"> iDance Audio Mixbox Mixbox2000 </t>
  </si>
  <si>
    <t xml:space="preserve"> iDance Audio Mini Blaster BM-1 Zwart </t>
  </si>
  <si>
    <t xml:space="preserve"> iDance Audio Mini Blaster BM-1 Roze </t>
  </si>
  <si>
    <t xml:space="preserve"> iDance Audio Mini Blaster BM-1 Blauw </t>
  </si>
  <si>
    <t xml:space="preserve"> Idance Audio Cube Nano CN-1 Zwart </t>
  </si>
  <si>
    <t xml:space="preserve"> Idance Audio Cube Nano CN-1 Roze </t>
  </si>
  <si>
    <t xml:space="preserve"> iDance ACDC Classic </t>
  </si>
  <si>
    <t xml:space="preserve"> House of Marley Riddim Zwart </t>
  </si>
  <si>
    <t xml:space="preserve"> House of Marley Chant Mini Zwart </t>
  </si>
  <si>
    <t xml:space="preserve"> House of Marley Chant Mini Signature Zwart </t>
  </si>
  <si>
    <t xml:space="preserve"> House of Marley Chant Mini Palm </t>
  </si>
  <si>
    <t xml:space="preserve"> House of Marley Chant Mini Groen </t>
  </si>
  <si>
    <t xml:space="preserve"> House of Marley Chant Mini Denim </t>
  </si>
  <si>
    <t xml:space="preserve"> House of Marley Chant Mini Bruin </t>
  </si>
  <si>
    <t xml:space="preserve"> House of Marley Bag of Riddim II </t>
  </si>
  <si>
    <t xml:space="preserve"> House of Marley Bag of Riddim </t>
  </si>
  <si>
    <t xml:space="preserve"> Hercules WAE Rush </t>
  </si>
  <si>
    <t xml:space="preserve"> Hercules WAE Outdoor 04Plus Pack </t>
  </si>
  <si>
    <t xml:space="preserve"> Hercules WAE BTP04 Outdoor Adventure Pack </t>
  </si>
  <si>
    <t xml:space="preserve"> HEOS 7 HS2 Zwart </t>
  </si>
  <si>
    <t xml:space="preserve"> HEOS 7 HS2 Wit </t>
  </si>
  <si>
    <t xml:space="preserve"> Harman Kardon Onyx Mini Wit </t>
  </si>
  <si>
    <t xml:space="preserve"> Harman Kardon Omni 20 Wit </t>
  </si>
  <si>
    <t xml:space="preserve"> Harman Kardon Go+Play Wit </t>
  </si>
  <si>
    <t xml:space="preserve"> Harman Kardon Esquire Mini Goud </t>
  </si>
  <si>
    <t xml:space="preserve"> Harman Kardon Esquire Mini Bruin </t>
  </si>
  <si>
    <t xml:space="preserve"> Harman Kardon Aura Plus Wit </t>
  </si>
  <si>
    <t xml:space="preserve"> Fresh 'n Rebel Rockbox Fold Roze </t>
  </si>
  <si>
    <t xml:space="preserve"> Fresh 'n Rebel Rockbox Fold Paars </t>
  </si>
  <si>
    <t xml:space="preserve"> Fresh 'n Rebel Rockbox Fold Groen </t>
  </si>
  <si>
    <t xml:space="preserve"> Fresh 'n Rebel Rockbox Fold Geel </t>
  </si>
  <si>
    <t xml:space="preserve"> Fresh 'n Rebel Rockbox Fold Fabriq Edition Roze </t>
  </si>
  <si>
    <t xml:space="preserve"> Fresh 'n Rebel Rockbox Fold Fabriq Edition Mintgroen </t>
  </si>
  <si>
    <t xml:space="preserve"> Fresh 'n Rebel Rockbox Curve Wit </t>
  </si>
  <si>
    <t xml:space="preserve"> Fresh 'n Rebel Rockbox Curve Rood </t>
  </si>
  <si>
    <t xml:space="preserve"> Fresh 'n Rebel Rockbox Cube Roze </t>
  </si>
  <si>
    <t xml:space="preserve"> Fresh 'n Rebel Rockbox Cube Fabriq Edition Roze </t>
  </si>
  <si>
    <t xml:space="preserve"> Fresh 'n Rebel Rockbox Cube Fabriq Edition Groen </t>
  </si>
  <si>
    <t xml:space="preserve"> Fresh 'n Rebel Rockbox Cube Fabriq Edition Crème </t>
  </si>
  <si>
    <t xml:space="preserve"> Fresh 'n Rebel Rockbox Chunk Fabriq Edition Roze </t>
  </si>
  <si>
    <t xml:space="preserve"> Fresh 'n Rebel Rockbox Chunk Fabriq Edition Mintgroen </t>
  </si>
  <si>
    <t xml:space="preserve"> Fresh 'n Rebel Rockbox Chunk Fabriq Edition Blauw </t>
  </si>
  <si>
    <t xml:space="preserve"> Fresh 'n Rebel Rockbox Brick Fabriq Edition Groen </t>
  </si>
  <si>
    <t xml:space="preserve"> Fresh 'n Rebel Rockbox Brick Fabriq Edition Crème </t>
  </si>
  <si>
    <t xml:space="preserve"> Denver BTS-61 Zwart </t>
  </si>
  <si>
    <t xml:space="preserve"> Denver BTS-61 Wit </t>
  </si>
  <si>
    <t xml:space="preserve"> Denver BTL-300 </t>
  </si>
  <si>
    <t xml:space="preserve"> Dali Katch Roze </t>
  </si>
  <si>
    <t xml:space="preserve"> Dali Katch Groen </t>
  </si>
  <si>
    <t xml:space="preserve"> Cambridge Audio Yoyo S Donkergrijs </t>
  </si>
  <si>
    <t xml:space="preserve"> Cambridge Audio Yoyo S Blauw </t>
  </si>
  <si>
    <t xml:space="preserve"> Cambridge Audio Yoyo M Donkergrijs </t>
  </si>
  <si>
    <t xml:space="preserve"> Cambridge Audio Yoyo M Blauw </t>
  </si>
  <si>
    <t xml:space="preserve"> Cambridge Audio Air 200 Zwart </t>
  </si>
  <si>
    <t xml:space="preserve"> Cambridge Audio Air 100 Wit </t>
  </si>
  <si>
    <t xml:space="preserve"> Caliber HSB513BTL </t>
  </si>
  <si>
    <t xml:space="preserve"> Caliber HPG516BTL </t>
  </si>
  <si>
    <t xml:space="preserve"> Caliber HPG323BTL </t>
  </si>
  <si>
    <t xml:space="preserve"> Caliber HPG319BTL Rood </t>
  </si>
  <si>
    <t xml:space="preserve"> Bigben Bluetooth Disco Toren Zwart </t>
  </si>
  <si>
    <t>Bigben</t>
  </si>
  <si>
    <t xml:space="preserve"> Beats Pill+ Wit </t>
  </si>
  <si>
    <t xml:space="preserve"> Bang &amp; Olufsen BeoPlay A9 II Zwart </t>
  </si>
  <si>
    <t xml:space="preserve"> Sony SRS-ZR7 Zwart </t>
  </si>
  <si>
    <t xml:space="preserve"> Sony SRS-ZR7 Wit </t>
  </si>
  <si>
    <t xml:space="preserve"> Samsung WF70F5E0Q4W Eco Bubble </t>
  </si>
  <si>
    <t xml:space="preserve"> AEG L76672FL </t>
  </si>
  <si>
    <t>AEG</t>
  </si>
  <si>
    <t xml:space="preserve"> Bosch WAN28242NL </t>
  </si>
  <si>
    <t>Bosch</t>
  </si>
  <si>
    <t xml:space="preserve"> Samsung WW80J6403EW Eco Bubble </t>
  </si>
  <si>
    <t xml:space="preserve"> Bosch WAQ28363NL </t>
  </si>
  <si>
    <t xml:space="preserve"> Siemens WM16Y541NL iQ800 iSensoric </t>
  </si>
  <si>
    <t>Siemens</t>
  </si>
  <si>
    <t xml:space="preserve"> Siemens WMN16T3471 iQ500 iSensoric </t>
  </si>
  <si>
    <t xml:space="preserve"> Indesit IWC 71451 ECO EU </t>
  </si>
  <si>
    <t>Indesit</t>
  </si>
  <si>
    <t xml:space="preserve"> Miele WMB 120 WCS W1 </t>
  </si>
  <si>
    <t>Miele</t>
  </si>
  <si>
    <t xml:space="preserve"> Bosch WAY32541NL </t>
  </si>
  <si>
    <t xml:space="preserve"> Bosch WAW32461NL </t>
  </si>
  <si>
    <t xml:space="preserve"> Haier HW70 1479 DF </t>
  </si>
  <si>
    <t>Haier</t>
  </si>
  <si>
    <t xml:space="preserve"> Indesit XWA 71483X W EU </t>
  </si>
  <si>
    <t xml:space="preserve"> Zanussi ZWF81663W </t>
  </si>
  <si>
    <t>Zanussi</t>
  </si>
  <si>
    <t xml:space="preserve"> Bosch WNAT323471 </t>
  </si>
  <si>
    <t xml:space="preserve"> Indesit XWE 81683X WSSS EU </t>
  </si>
  <si>
    <t xml:space="preserve"> Samsung WF70F5ECQ4W Eco Bubble </t>
  </si>
  <si>
    <t xml:space="preserve"> Samsung WW90J6603EW Eco Bubble </t>
  </si>
  <si>
    <t xml:space="preserve"> Indesit XWE 71683X W EU </t>
  </si>
  <si>
    <t xml:space="preserve"> Whirlpool CareMotion 1407 SM </t>
  </si>
  <si>
    <t>Whirlpool</t>
  </si>
  <si>
    <t xml:space="preserve"> LG FH4B8TDA7 </t>
  </si>
  <si>
    <t xml:space="preserve"> Siemens WM14Q363NL iQ500 iSensoric </t>
  </si>
  <si>
    <t xml:space="preserve"> LG F14U2TDN0 </t>
  </si>
  <si>
    <t xml:space="preserve"> Bosch WAB28160NL </t>
  </si>
  <si>
    <t xml:space="preserve"> Beko WMY 81483 LMB2 </t>
  </si>
  <si>
    <t>Beko</t>
  </si>
  <si>
    <t xml:space="preserve"> Siemens WM14B262NL iQ100 iSensoric </t>
  </si>
  <si>
    <t xml:space="preserve"> Miele WKB 120 WCS W1 </t>
  </si>
  <si>
    <t xml:space="preserve"> Indesit IWB 61451 C ECO EU </t>
  </si>
  <si>
    <t xml:space="preserve"> Zanussi ZWF71663W </t>
  </si>
  <si>
    <t xml:space="preserve"> Miele WDA 111 </t>
  </si>
  <si>
    <t xml:space="preserve"> LG FH496QDA3 </t>
  </si>
  <si>
    <t xml:space="preserve"> Siemens WM16W672NL iQ700 iSensoric </t>
  </si>
  <si>
    <t xml:space="preserve"> Samsung WW70K5400WW AddWash </t>
  </si>
  <si>
    <t xml:space="preserve"> Bosch WAY32541FG </t>
  </si>
  <si>
    <t xml:space="preserve"> LG FH4U2SMD9 </t>
  </si>
  <si>
    <t xml:space="preserve"> AEG Special 9 </t>
  </si>
  <si>
    <t xml:space="preserve"> Whirlpool FSCR 80621 </t>
  </si>
  <si>
    <t xml:space="preserve"> Miele WKF 121 WCS W1 PowerWash 2.0 </t>
  </si>
  <si>
    <t xml:space="preserve"> Miele WKG 120 WCS W1 TwinDos </t>
  </si>
  <si>
    <t xml:space="preserve"> Samsung WW80J6603EW Eco Bubble </t>
  </si>
  <si>
    <t xml:space="preserve"> Indesit XWA 71452 W EU </t>
  </si>
  <si>
    <t xml:space="preserve"> Samsung WW70K4420YW AddWash </t>
  </si>
  <si>
    <t xml:space="preserve"> Miele WDA 100 </t>
  </si>
  <si>
    <t xml:space="preserve"> Zanussi ZWF71440W NL </t>
  </si>
  <si>
    <t xml:space="preserve"> LG FH4B8TDA </t>
  </si>
  <si>
    <t xml:space="preserve"> AEG L62670NFL </t>
  </si>
  <si>
    <t xml:space="preserve"> Zanussi ZWF81463W </t>
  </si>
  <si>
    <t xml:space="preserve"> Bosch WAT28640NL i-DOS </t>
  </si>
  <si>
    <t xml:space="preserve"> Zanussi ZWF71443W </t>
  </si>
  <si>
    <t xml:space="preserve"> Zanussi ZWF71463W </t>
  </si>
  <si>
    <t xml:space="preserve"> Haier HW70-1479S-DF </t>
  </si>
  <si>
    <t xml:space="preserve"> Whirlpool FSCR 70410 </t>
  </si>
  <si>
    <t xml:space="preserve"> Beko WMY 71483 LMB2 </t>
  </si>
  <si>
    <t xml:space="preserve"> Miele WKR 771 W1 TwinDos </t>
  </si>
  <si>
    <t xml:space="preserve"> Haier HW80-1479-DF </t>
  </si>
  <si>
    <t xml:space="preserve"> Bosch WAB28262NL </t>
  </si>
  <si>
    <t xml:space="preserve"> Siemens WM16W461NL iQ700 iSensoric </t>
  </si>
  <si>
    <t xml:space="preserve"> Indesit EWC 81483 W EU </t>
  </si>
  <si>
    <t xml:space="preserve"> Zanussi ZWF8163NS </t>
  </si>
  <si>
    <t xml:space="preserve"> Samsung WF80F5EBP4W Eco Bubble </t>
  </si>
  <si>
    <t xml:space="preserve"> AEG L7FE86EW </t>
  </si>
  <si>
    <t xml:space="preserve"> Bosch WAW28461NL </t>
  </si>
  <si>
    <t xml:space="preserve"> Haier HW100-14636-DF </t>
  </si>
  <si>
    <t xml:space="preserve"> Beko WMB51221C </t>
  </si>
  <si>
    <t xml:space="preserve"> Whirlpool Chiara 1400 </t>
  </si>
  <si>
    <t xml:space="preserve"> Samsung WW80K6405SW AddWash </t>
  </si>
  <si>
    <t xml:space="preserve"> AEG L6FB86IW </t>
  </si>
  <si>
    <t xml:space="preserve"> Siemens WM14B2G2NL iQ100 iSensoric </t>
  </si>
  <si>
    <t xml:space="preserve"> AEG L6FB84GW </t>
  </si>
  <si>
    <t xml:space="preserve"> Bosch WAE28266NL Classixx 6 </t>
  </si>
  <si>
    <t xml:space="preserve"> Bosch WAW32642NL i-DOS </t>
  </si>
  <si>
    <t xml:space="preserve"> Siemens WM14T321NL iSensoric </t>
  </si>
  <si>
    <t xml:space="preserve"> Bosch WAW28542NL </t>
  </si>
  <si>
    <t xml:space="preserve"> Bosch WAT28644NL i-DOS </t>
  </si>
  <si>
    <t xml:space="preserve"> AEG L76472FL </t>
  </si>
  <si>
    <t xml:space="preserve"> AEG L7FE84EW </t>
  </si>
  <si>
    <t xml:space="preserve"> Whirlpool TDLR 70230 </t>
  </si>
  <si>
    <t xml:space="preserve"> Siemens WM14T640NL iQ500 iSensoric </t>
  </si>
  <si>
    <t xml:space="preserve"> Samsung WW90K7605OW AddWash </t>
  </si>
  <si>
    <t xml:space="preserve"> Miele WDB 030 WCS W1 Classic </t>
  </si>
  <si>
    <t xml:space="preserve"> LG FH48T </t>
  </si>
  <si>
    <t xml:space="preserve"> Beko WTE 10735 X COST </t>
  </si>
  <si>
    <t xml:space="preserve"> AEG L8FB84ES </t>
  </si>
  <si>
    <t xml:space="preserve"> Bosch WAE28267NL </t>
  </si>
  <si>
    <t xml:space="preserve"> Samsung WW80K7605OW AddWash </t>
  </si>
  <si>
    <t xml:space="preserve"> Indesit BWE 101483X W NL </t>
  </si>
  <si>
    <t xml:space="preserve"> AEG L8FB86ES </t>
  </si>
  <si>
    <t xml:space="preserve"> AEG L72472NFL </t>
  </si>
  <si>
    <t xml:space="preserve"> AEG L8FE96ES </t>
  </si>
  <si>
    <t xml:space="preserve"> Miele W 667 </t>
  </si>
  <si>
    <t xml:space="preserve"> Indesit XWE 61452 W EU </t>
  </si>
  <si>
    <t xml:space="preserve"> Samsung WW10H9600EW Crystal Blue </t>
  </si>
  <si>
    <t xml:space="preserve"> Miele WDA 101 WCS </t>
  </si>
  <si>
    <t xml:space="preserve"> Indesit BWE 81683X WSSS NL </t>
  </si>
  <si>
    <t xml:space="preserve"> Whirlpool AWO 174S3 </t>
  </si>
  <si>
    <t xml:space="preserve"> Miele WMG 120 WCS W1 TwinDos </t>
  </si>
  <si>
    <t xml:space="preserve"> Beko WTC 8733XB0B </t>
  </si>
  <si>
    <t xml:space="preserve"> AEG L7FE96EW </t>
  </si>
  <si>
    <t xml:space="preserve"> Siemens WM14W7G2NL iSensoric </t>
  </si>
  <si>
    <t xml:space="preserve"> AEG LVOGUE </t>
  </si>
  <si>
    <t xml:space="preserve"> Zanussi ZWY61205WA </t>
  </si>
  <si>
    <t xml:space="preserve"> Samsung WW12K8402OW AddWash </t>
  </si>
  <si>
    <t xml:space="preserve"> Miele WDB 020 WCS W1 Classic </t>
  </si>
  <si>
    <t xml:space="preserve"> Miele W 695 F WPM </t>
  </si>
  <si>
    <t xml:space="preserve"> Indesit XWE 91483X WSSS EU </t>
  </si>
  <si>
    <t xml:space="preserve"> Bosch WAW32790NL </t>
  </si>
  <si>
    <t xml:space="preserve"> Bosch WAN28062NL </t>
  </si>
  <si>
    <t xml:space="preserve"> Zanussi ZWF9147NW </t>
  </si>
  <si>
    <t xml:space="preserve"> Miele WMV 960 WPS W1 TwinDos </t>
  </si>
  <si>
    <t xml:space="preserve"> Hoover HL 14102D3-S </t>
  </si>
  <si>
    <t>Hoover</t>
  </si>
  <si>
    <t xml:space="preserve"> LG F1412KG </t>
  </si>
  <si>
    <t xml:space="preserve"> Bosch WAT28442NL </t>
  </si>
  <si>
    <t xml:space="preserve"> AEG L72672NFL </t>
  </si>
  <si>
    <t xml:space="preserve"> Whirlpool FSCR 10430 </t>
  </si>
  <si>
    <t xml:space="preserve"> Siemens WMH6Y741NL iSensoric </t>
  </si>
  <si>
    <t xml:space="preserve"> Siemens WM14T472NL iSensoric </t>
  </si>
  <si>
    <t xml:space="preserve"> Miele WKH 132 WPS W1 TwinDos </t>
  </si>
  <si>
    <t xml:space="preserve"> Bosch WAT28361NL </t>
  </si>
  <si>
    <t xml:space="preserve"> Bauknecht TBKR 65230 </t>
  </si>
  <si>
    <t>Bauknecht</t>
  </si>
  <si>
    <t xml:space="preserve"> Beko WMY 91446 HLB1 </t>
  </si>
  <si>
    <t xml:space="preserve"> Whirlpool AWO/D 7224 </t>
  </si>
  <si>
    <t xml:space="preserve"> Siemens WM16Y541FG iQ800 iSensoric </t>
  </si>
  <si>
    <t xml:space="preserve"> Siemens WM16W4G2NL iSensoric </t>
  </si>
  <si>
    <t xml:space="preserve"> Siemens WM14N030NL iQ300 iSensoric </t>
  </si>
  <si>
    <t xml:space="preserve"> Miele WDD 030 WCS W1 Classic </t>
  </si>
  <si>
    <t xml:space="preserve"> LG FH47T </t>
  </si>
  <si>
    <t xml:space="preserve"> Bauknecht WA ECO 7180 </t>
  </si>
  <si>
    <t xml:space="preserve"> AEG L76475NFL </t>
  </si>
  <si>
    <t xml:space="preserve"> AEG L73474NFL </t>
  </si>
  <si>
    <t xml:space="preserve"> Siemens WM14E249NL iSensoric </t>
  </si>
  <si>
    <t xml:space="preserve"> Miele WMH 122 WPS W1 TwinDos </t>
  </si>
  <si>
    <t xml:space="preserve"> Whirlpool FSCR 80418 </t>
  </si>
  <si>
    <t xml:space="preserve"> Whirlpool FSCR 70421 </t>
  </si>
  <si>
    <t xml:space="preserve"> Siemens WM14U640NL avantgarde </t>
  </si>
  <si>
    <t xml:space="preserve"> Miele WMG 820 WPS W1 TwinDos </t>
  </si>
  <si>
    <t xml:space="preserve"> AEG L9FE96CS </t>
  </si>
  <si>
    <t xml:space="preserve"> AEG L7FE06ES </t>
  </si>
  <si>
    <t xml:space="preserve"> AEG L6FB74GW </t>
  </si>
  <si>
    <t xml:space="preserve"> Siemens WM14N272NL iSensoric </t>
  </si>
  <si>
    <t xml:space="preserve"> AEG L6FB84IW </t>
  </si>
  <si>
    <t xml:space="preserve"> Zanussi ZWF8143NS </t>
  </si>
  <si>
    <t xml:space="preserve"> Zanussi ZWF8143BW </t>
  </si>
  <si>
    <t xml:space="preserve"> Whirlpool AWG912/PRO </t>
  </si>
  <si>
    <t xml:space="preserve"> Whirlpool AWG812/PRO </t>
  </si>
  <si>
    <t xml:space="preserve"> Whirlpool AWG 1212/PRO </t>
  </si>
  <si>
    <t xml:space="preserve"> Siemens WMH6Y841NL iSensoric </t>
  </si>
  <si>
    <t xml:space="preserve"> Siemens WM14T2G2NL iSensoric </t>
  </si>
  <si>
    <t xml:space="preserve"> Miele WKH 272 WPS W1 TwinDos </t>
  </si>
  <si>
    <t xml:space="preserve"> Miele WDD 020 WCS W1 Classic </t>
  </si>
  <si>
    <t xml:space="preserve"> LG FH4J6TS8 </t>
  </si>
  <si>
    <t xml:space="preserve"> LG FH4J5TN8 </t>
  </si>
  <si>
    <t xml:space="preserve"> Indesit XWE 81484X WSSS EU </t>
  </si>
  <si>
    <t xml:space="preserve"> Bosch WAN281G1FG </t>
  </si>
  <si>
    <t xml:space="preserve"> Beko WMY111444LB1 </t>
  </si>
  <si>
    <t xml:space="preserve"> Bauknecht WA ECO 9281 </t>
  </si>
  <si>
    <t xml:space="preserve"> Bauknecht WA ECO 9181 </t>
  </si>
  <si>
    <t xml:space="preserve"> Bauknecht WA ECO 8280 </t>
  </si>
  <si>
    <t xml:space="preserve"> AEG L87404FL </t>
  </si>
  <si>
    <t xml:space="preserve"> AEG L6FBXLWASH </t>
  </si>
  <si>
    <t xml:space="preserve"> Samsung RB29FERNCSA </t>
  </si>
  <si>
    <t xml:space="preserve"> Inventum CKK500 </t>
  </si>
  <si>
    <t>Inventum</t>
  </si>
  <si>
    <t xml:space="preserve"> Inventum CKV500 </t>
  </si>
  <si>
    <t xml:space="preserve"> LG GBP20PZCFS </t>
  </si>
  <si>
    <t xml:space="preserve"> Exquisit KGC230/60-5A+ </t>
  </si>
  <si>
    <t>Exquisit</t>
  </si>
  <si>
    <t xml:space="preserve"> Bosch KGN33NL20 </t>
  </si>
  <si>
    <t xml:space="preserve"> Samsung RB37J5018SA </t>
  </si>
  <si>
    <t xml:space="preserve"> Zanussi ZRG16605WA </t>
  </si>
  <si>
    <t xml:space="preserve"> Zanussi ZRB23100WA </t>
  </si>
  <si>
    <t xml:space="preserve"> Exquisit KS17-4RVA++ </t>
  </si>
  <si>
    <t xml:space="preserve"> Samsung RB29HSR2DSA </t>
  </si>
  <si>
    <t xml:space="preserve"> Zanussi ZBB28430SL </t>
  </si>
  <si>
    <t xml:space="preserve"> Zanussi ZRG15805WA </t>
  </si>
  <si>
    <t xml:space="preserve"> LG GSL360ICEV </t>
  </si>
  <si>
    <t xml:space="preserve"> Exquisit KS17-5RVA+ </t>
  </si>
  <si>
    <t xml:space="preserve"> Exquisit KS85-9RVA+ </t>
  </si>
  <si>
    <t xml:space="preserve"> Zanussi ZBA15021SV </t>
  </si>
  <si>
    <t xml:space="preserve"> Exquisit SBS550-4A+ INOX </t>
  </si>
  <si>
    <t xml:space="preserve"> Indesit LR8 S1 W </t>
  </si>
  <si>
    <t xml:space="preserve"> Zanussi ZRT23100WA </t>
  </si>
  <si>
    <t xml:space="preserve"> Inventum KK501 </t>
  </si>
  <si>
    <t xml:space="preserve"> Haier HBM-576S </t>
  </si>
  <si>
    <t xml:space="preserve"> Whirlpool ARC 104 A+ </t>
  </si>
  <si>
    <t xml:space="preserve"> Indesit NCAA 55 </t>
  </si>
  <si>
    <t xml:space="preserve"> Exquisit KGC320/90-5A++INOX </t>
  </si>
  <si>
    <t xml:space="preserve"> Samsung RS53K4400SA/EF </t>
  </si>
  <si>
    <t xml:space="preserve"> Inventum KV501 </t>
  </si>
  <si>
    <t xml:space="preserve"> Exquisit KGC270/45-5A+ </t>
  </si>
  <si>
    <t xml:space="preserve"> Exquisit KS15-5A+ </t>
  </si>
  <si>
    <t xml:space="preserve"> Exquisit KGC250/70-1A+++ </t>
  </si>
  <si>
    <t xml:space="preserve"> Samsung RS7568BHCSP </t>
  </si>
  <si>
    <t xml:space="preserve"> Samsung RB29HSR2DWW </t>
  </si>
  <si>
    <t xml:space="preserve"> Whirlpool ARC 2353 AL </t>
  </si>
  <si>
    <t xml:space="preserve"> Beko CSA 22020 </t>
  </si>
  <si>
    <t xml:space="preserve"> Bosch KSV36VW30 </t>
  </si>
  <si>
    <t xml:space="preserve"> Zanussi ZRG16602WA </t>
  </si>
  <si>
    <t xml:space="preserve"> Samsung RS57K4000SA/EF </t>
  </si>
  <si>
    <t xml:space="preserve"> Exquisit KS117-4A++ </t>
  </si>
  <si>
    <t xml:space="preserve"> AEG S71500TSW2 </t>
  </si>
  <si>
    <t xml:space="preserve"> Zanussi ZBA19020SV </t>
  </si>
  <si>
    <t xml:space="preserve"> Haier HTTF-506S </t>
  </si>
  <si>
    <t xml:space="preserve"> Bosch KIR24V21FF </t>
  </si>
  <si>
    <t xml:space="preserve"> Liebherr CU 2311-20 </t>
  </si>
  <si>
    <t>Liebherr</t>
  </si>
  <si>
    <t xml:space="preserve"> Siemens KI41RAD40 </t>
  </si>
  <si>
    <t xml:space="preserve"> Samsung RB37J5015SS/EF </t>
  </si>
  <si>
    <t xml:space="preserve"> Exquisit KB45-4A++ </t>
  </si>
  <si>
    <t xml:space="preserve"> Exquisit KS15-4A++ </t>
  </si>
  <si>
    <t xml:space="preserve"> Siemens KG33VUW30 iQ300 </t>
  </si>
  <si>
    <t xml:space="preserve"> Frilec BERLIN165-4A+++ </t>
  </si>
  <si>
    <t>Frilec</t>
  </si>
  <si>
    <t xml:space="preserve"> Samsung RB33J3315SA/EF </t>
  </si>
  <si>
    <t xml:space="preserve"> Zanussi ZRG15807WA </t>
  </si>
  <si>
    <t xml:space="preserve"> Exquisit KGC087/25-4A+ </t>
  </si>
  <si>
    <t xml:space="preserve"> Siemens KG36EBW40 iQ500 </t>
  </si>
  <si>
    <t xml:space="preserve"> Indesit SIAA 12 </t>
  </si>
  <si>
    <t xml:space="preserve"> Exquisit KS116/2RVA+ </t>
  </si>
  <si>
    <t xml:space="preserve"> Bosch KGV33VL31 </t>
  </si>
  <si>
    <t xml:space="preserve"> Beko RSSA290M33W </t>
  </si>
  <si>
    <t xml:space="preserve"> Exquisit EKGC270/70A+ </t>
  </si>
  <si>
    <t xml:space="preserve"> AEG S72300DSX1 </t>
  </si>
  <si>
    <t xml:space="preserve"> Indesit LI80 FF2 W </t>
  </si>
  <si>
    <t xml:space="preserve"> Samsung RS7578THCSL </t>
  </si>
  <si>
    <t xml:space="preserve"> LG GBF59PZDZB </t>
  </si>
  <si>
    <t xml:space="preserve"> LG GBB59PZGFS </t>
  </si>
  <si>
    <t xml:space="preserve"> LG GBB329DSJZ </t>
  </si>
  <si>
    <t xml:space="preserve"> Whirlpool ARC 103 AP </t>
  </si>
  <si>
    <t xml:space="preserve"> Indesit LR7 S2 W </t>
  </si>
  <si>
    <t xml:space="preserve"> Liebherr CTP 2121-20 </t>
  </si>
  <si>
    <t xml:space="preserve"> Bosch KIV38X20 </t>
  </si>
  <si>
    <t xml:space="preserve"> Beko TSE1422 </t>
  </si>
  <si>
    <t xml:space="preserve"> Zanussi ZRA25600WA </t>
  </si>
  <si>
    <t xml:space="preserve"> Indesit CAA 55 NX </t>
  </si>
  <si>
    <t xml:space="preserve"> Bosch KGV36VE32S </t>
  </si>
  <si>
    <t xml:space="preserve"> Bosch KGE39BL40 </t>
  </si>
  <si>
    <t xml:space="preserve"> Siemens KG36EBL41 iQ500 </t>
  </si>
  <si>
    <t xml:space="preserve"> Bosch KGE36BL41 </t>
  </si>
  <si>
    <t xml:space="preserve"> Beko SSA 24020 </t>
  </si>
  <si>
    <t xml:space="preserve"> LG GBB59SWRVS </t>
  </si>
  <si>
    <t xml:space="preserve"> Beko CSA365K30S </t>
  </si>
  <si>
    <t xml:space="preserve"> Zanussi ZRG16601WA </t>
  </si>
  <si>
    <t xml:space="preserve"> Whirlpool ARZ 005/A+ </t>
  </si>
  <si>
    <t xml:space="preserve"> Samsung RB29FERNBWW </t>
  </si>
  <si>
    <t xml:space="preserve"> Inventum KK550 </t>
  </si>
  <si>
    <t xml:space="preserve"> Exquisit KGC205/70-1A++ </t>
  </si>
  <si>
    <t xml:space="preserve"> Bosch KSV36AI41 </t>
  </si>
  <si>
    <t xml:space="preserve"> AEG SKS68800S2 </t>
  </si>
  <si>
    <t xml:space="preserve"> Zanussi ZBA22021SV </t>
  </si>
  <si>
    <t xml:space="preserve"> Samsung RS61681GDSR </t>
  </si>
  <si>
    <t xml:space="preserve"> Whirlpool WM 1510 W </t>
  </si>
  <si>
    <t xml:space="preserve"> Siemens KU15RA65 </t>
  </si>
  <si>
    <t xml:space="preserve"> Siemens KI24RX30 </t>
  </si>
  <si>
    <t xml:space="preserve"> LG GSB760PZXV </t>
  </si>
  <si>
    <t xml:space="preserve"> Indesit LR7 S1 S </t>
  </si>
  <si>
    <t xml:space="preserve"> Coca Cola Coolcube </t>
  </si>
  <si>
    <t>Coca</t>
  </si>
  <si>
    <t xml:space="preserve"> Whirlpool ARC 2353 </t>
  </si>
  <si>
    <t xml:space="preserve"> SMEG FQ55FX1 </t>
  </si>
  <si>
    <t>SMEG</t>
  </si>
  <si>
    <t xml:space="preserve"> SMEG FAB28LNE1 Zwart </t>
  </si>
  <si>
    <t xml:space="preserve"> Indesit NCAA 55 NX </t>
  </si>
  <si>
    <t xml:space="preserve"> Frilec BERLIN160-4RVA++ </t>
  </si>
  <si>
    <t xml:space="preserve"> Bosch KDV29VL30 </t>
  </si>
  <si>
    <t xml:space="preserve"> Beko BK7725 </t>
  </si>
  <si>
    <t xml:space="preserve"> Samsung RB29FERNDSA </t>
  </si>
  <si>
    <t xml:space="preserve"> Mobicool F16 AC Rood </t>
  </si>
  <si>
    <t>Mobicool</t>
  </si>
  <si>
    <t xml:space="preserve"> Liebherr TP 1760-22 </t>
  </si>
  <si>
    <t xml:space="preserve"> Liebherr CU 2811-20 </t>
  </si>
  <si>
    <t xml:space="preserve"> Exquisit EKS131-4A+ </t>
  </si>
  <si>
    <t xml:space="preserve"> Siemens KS36VAI31 iQ500 </t>
  </si>
  <si>
    <t xml:space="preserve"> Exquisit KGC 250/70-5 WTA++ </t>
  </si>
  <si>
    <t xml:space="preserve"> Bosch KIL20V51 </t>
  </si>
  <si>
    <t xml:space="preserve"> Bosch KGN36VI35 </t>
  </si>
  <si>
    <t xml:space="preserve"> AEG S71440TSW0 </t>
  </si>
  <si>
    <t xml:space="preserve"> Scancool SKS200A++ </t>
  </si>
  <si>
    <t>Scancool</t>
  </si>
  <si>
    <t xml:space="preserve"> Liebherr TP 1724-21 </t>
  </si>
  <si>
    <t xml:space="preserve"> Bosch KUR15A65 </t>
  </si>
  <si>
    <t xml:space="preserve"> Whirlpool SW8 AM2C XR </t>
  </si>
  <si>
    <t xml:space="preserve"> Siemens KI81RAD30 </t>
  </si>
  <si>
    <t xml:space="preserve"> Siemens KI34VV50 </t>
  </si>
  <si>
    <t xml:space="preserve"> Siemens KG39NXI46 </t>
  </si>
  <si>
    <t xml:space="preserve"> Scancool DKS142 </t>
  </si>
  <si>
    <t xml:space="preserve"> Mobicool F16 AC Blauw </t>
  </si>
  <si>
    <t xml:space="preserve"> Miele K 12012 S2 </t>
  </si>
  <si>
    <t xml:space="preserve"> Exquisit EKGC270/70-4EA+ </t>
  </si>
  <si>
    <t xml:space="preserve"> Bosch KIR31AD40 </t>
  </si>
  <si>
    <t xml:space="preserve"> Bosch KGN39VL35 </t>
  </si>
  <si>
    <t xml:space="preserve"> Bosch KGE36BW41 </t>
  </si>
  <si>
    <t xml:space="preserve"> Beko TS1 90320 </t>
  </si>
  <si>
    <t xml:space="preserve"> Beko RDSA240K20S </t>
  </si>
  <si>
    <t xml:space="preserve"> Siemens KI41RVF30 </t>
  </si>
  <si>
    <t xml:space="preserve"> Candy CCTOS 542XH </t>
  </si>
  <si>
    <t>Candy</t>
  </si>
  <si>
    <t xml:space="preserve"> Beko RDSA240K20W </t>
  </si>
  <si>
    <t xml:space="preserve"> AEG SCS31800S1 </t>
  </si>
  <si>
    <t xml:space="preserve"> Zanussi ZRA40100XA </t>
  </si>
  <si>
    <t xml:space="preserve"> SMEG FAB32RVN1 Watergroen </t>
  </si>
  <si>
    <t xml:space="preserve"> Siemens KI77SAD30 </t>
  </si>
  <si>
    <t xml:space="preserve"> Liebherr TP 1424-21 </t>
  </si>
  <si>
    <t xml:space="preserve"> Exquisit KGC233/60-4.2A+++ </t>
  </si>
  <si>
    <t xml:space="preserve"> Coca Cola Highcube </t>
  </si>
  <si>
    <t xml:space="preserve"> Bosch KGN33NW30 </t>
  </si>
  <si>
    <t xml:space="preserve"> Beko LBI2201 </t>
  </si>
  <si>
    <t xml:space="preserve"> AEG S71540TSW2 </t>
  </si>
  <si>
    <t xml:space="preserve"> AEG S52700DSW1 </t>
  </si>
  <si>
    <t xml:space="preserve"> Zanussi ZRG14800WA </t>
  </si>
  <si>
    <t xml:space="preserve"> Zanussi ZRB34103WA </t>
  </si>
  <si>
    <t xml:space="preserve"> SMEG FAB30RNE1 Zwart </t>
  </si>
  <si>
    <t xml:space="preserve"> SMEG FAB28RV1 groen </t>
  </si>
  <si>
    <t xml:space="preserve"> SMEG FAB28RNE1 Zwart </t>
  </si>
  <si>
    <t xml:space="preserve"> Siemens KI86SAF30 </t>
  </si>
  <si>
    <t xml:space="preserve"> Siemens KI42LVF30 </t>
  </si>
  <si>
    <t xml:space="preserve"> Samsung RL4363FBASL </t>
  </si>
  <si>
    <t xml:space="preserve"> Samsung RB41J7059SR/EF </t>
  </si>
  <si>
    <t xml:space="preserve"> Samsung RB31FEJNCSA </t>
  </si>
  <si>
    <t xml:space="preserve"> Liebherr TX 1021-21 </t>
  </si>
  <si>
    <t xml:space="preserve"> Liebherr T 1810-21 </t>
  </si>
  <si>
    <t xml:space="preserve"> Liebherr ICUS 3314-20 </t>
  </si>
  <si>
    <t xml:space="preserve"> Liebherr CTP 2521-20 </t>
  </si>
  <si>
    <t xml:space="preserve"> LG GSJ961PZBZ Door-in-door </t>
  </si>
  <si>
    <t xml:space="preserve"> LG GBB59SWFZB </t>
  </si>
  <si>
    <t xml:space="preserve"> Frilec BONNSBS555-4WA++ INOX </t>
  </si>
  <si>
    <t xml:space="preserve"> Etna AK2122DA </t>
  </si>
  <si>
    <t>Etna</t>
  </si>
  <si>
    <t xml:space="preserve"> Bosch KDV29VW30 </t>
  </si>
  <si>
    <t xml:space="preserve"> Beko TSE 1282 A </t>
  </si>
  <si>
    <t xml:space="preserve"> Beko RDM 6126 </t>
  </si>
  <si>
    <t xml:space="preserve"> AEG S51600TSW2 </t>
  </si>
  <si>
    <t xml:space="preserve"> Samsung RS53K4600SA/EF </t>
  </si>
  <si>
    <t xml:space="preserve"> Liebherr TP1410-21 </t>
  </si>
  <si>
    <t xml:space="preserve"> Bosch KGN36VW35 </t>
  </si>
  <si>
    <t xml:space="preserve"> Beko SSE26026 </t>
  </si>
  <si>
    <t xml:space="preserve"> AEG S91440TSW0 </t>
  </si>
  <si>
    <t xml:space="preserve"> Whirlpool BSF 8353 W </t>
  </si>
  <si>
    <t xml:space="preserve"> Siemens KI18RV30 </t>
  </si>
  <si>
    <t xml:space="preserve"> Scancool SKS150A++ </t>
  </si>
  <si>
    <t xml:space="preserve"> Pelgrim PKV154 Beige </t>
  </si>
  <si>
    <t>Pelgrim</t>
  </si>
  <si>
    <t xml:space="preserve"> LG GSJ560PZXV Door-in-door </t>
  </si>
  <si>
    <t xml:space="preserve"> Exquisit EKS201-1A+ </t>
  </si>
  <si>
    <t xml:space="preserve"> Etna EEK262VA </t>
  </si>
  <si>
    <t xml:space="preserve"> Bosch KUL15A65 </t>
  </si>
  <si>
    <t xml:space="preserve"> Bosch KGN36NL30 </t>
  </si>
  <si>
    <t xml:space="preserve"> Bosch KGE39BW40 </t>
  </si>
  <si>
    <t xml:space="preserve"> Zanussi ZRX51101WA </t>
  </si>
  <si>
    <t xml:space="preserve"> Zanussi ZRT18100WA </t>
  </si>
  <si>
    <t xml:space="preserve"> Whirlpool SW6 A2Q W </t>
  </si>
  <si>
    <t xml:space="preserve"> Whirlpool BSNF 8102 OX </t>
  </si>
  <si>
    <t xml:space="preserve"> SMEG FAB30LV1 (linksdraaiend) </t>
  </si>
  <si>
    <t xml:space="preserve"> SMEG FAB28RAZ1 blauw </t>
  </si>
  <si>
    <t xml:space="preserve"> Siemens KI86VVS30 </t>
  </si>
  <si>
    <t xml:space="preserve"> Siemens KI32LVF30 </t>
  </si>
  <si>
    <t xml:space="preserve"> Siemens KI24LV30 </t>
  </si>
  <si>
    <t xml:space="preserve"> Siemens KG39EBW40 </t>
  </si>
  <si>
    <t xml:space="preserve"> Siemens KG36NVW35 </t>
  </si>
  <si>
    <t xml:space="preserve"> Siemens KA90DVI20 </t>
  </si>
  <si>
    <t xml:space="preserve"> Pelgrim KK2088V </t>
  </si>
  <si>
    <t xml:space="preserve"> Miele K 35222 iD </t>
  </si>
  <si>
    <t xml:space="preserve"> Liebherr CUef 3311-20 </t>
  </si>
  <si>
    <t xml:space="preserve"> Liebherr CN 3915-20 </t>
  </si>
  <si>
    <t xml:space="preserve"> Liebherr CBN 4815-20 </t>
  </si>
  <si>
    <t xml:space="preserve"> Liebherr C 3525-20 </t>
  </si>
  <si>
    <t xml:space="preserve"> LG GSL761PZXV </t>
  </si>
  <si>
    <t xml:space="preserve"> LG GBB59PZFZB </t>
  </si>
  <si>
    <t xml:space="preserve"> Inventum KK470 </t>
  </si>
  <si>
    <t xml:space="preserve"> Frilec BERLIN168-9A++ Wit </t>
  </si>
  <si>
    <t xml:space="preserve"> Exquisit KGC530NFW-5A+ INOXLOOK </t>
  </si>
  <si>
    <t xml:space="preserve"> Bosch KSV36VL30 </t>
  </si>
  <si>
    <t xml:space="preserve"> Beko TS1 90020 </t>
  </si>
  <si>
    <t xml:space="preserve"> Beko GNE60530X </t>
  </si>
  <si>
    <t xml:space="preserve"> Beko GNE114612X </t>
  </si>
  <si>
    <t xml:space="preserve"> AEG SFB51021AS </t>
  </si>
  <si>
    <t xml:space="preserve"> AEG SCS71801F1 </t>
  </si>
  <si>
    <t xml:space="preserve"> AEG S74010KDWF </t>
  </si>
  <si>
    <t xml:space="preserve"> Whirlpool ART 6600 A+ S </t>
  </si>
  <si>
    <t xml:space="preserve"> Samsung RSG5PURS1 </t>
  </si>
  <si>
    <t xml:space="preserve"> Whirlpool BLF 8121 OX </t>
  </si>
  <si>
    <t xml:space="preserve"> SMEG FAB10RNE </t>
  </si>
  <si>
    <t xml:space="preserve"> Siemens KI81RAF30 </t>
  </si>
  <si>
    <t xml:space="preserve"> Miele KF 37122 iD </t>
  </si>
  <si>
    <t xml:space="preserve"> Liebherr TP 1764-22 </t>
  </si>
  <si>
    <t xml:space="preserve"> Liebherr TP 1434-21 </t>
  </si>
  <si>
    <t xml:space="preserve"> Liebherr K 3130-20 </t>
  </si>
  <si>
    <t xml:space="preserve"> Liebherr CUfr 3311-20 </t>
  </si>
  <si>
    <t xml:space="preserve"> Liebherr CNef 4315-20 </t>
  </si>
  <si>
    <t xml:space="preserve"> LG GSJ361DIDV Door-in-door </t>
  </si>
  <si>
    <t xml:space="preserve"> Etna EEK151A </t>
  </si>
  <si>
    <t xml:space="preserve"> Beko RSSE445M23X </t>
  </si>
  <si>
    <t xml:space="preserve"> AEG S53220CSW2 </t>
  </si>
  <si>
    <t xml:space="preserve"> AEG S32500KSW1 </t>
  </si>
  <si>
    <t xml:space="preserve"> Zanussi ZRA21600WA </t>
  </si>
  <si>
    <t xml:space="preserve"> SMEG FAB32RBLN1 Blauw </t>
  </si>
  <si>
    <t xml:space="preserve"> SMEG FAB32RAZN1 Pastelblauw </t>
  </si>
  <si>
    <t xml:space="preserve"> SMEG FAB32LVN1 groen </t>
  </si>
  <si>
    <t xml:space="preserve"> SMEG FAB32LRN1 (linksdraaiend) </t>
  </si>
  <si>
    <t xml:space="preserve"> SMEG FAB32LNEN1 </t>
  </si>
  <si>
    <t xml:space="preserve"> SMEG FAB30RR1 Rood </t>
  </si>
  <si>
    <t xml:space="preserve"> SMEG FAB30RAZ1 Pastelblauw </t>
  </si>
  <si>
    <t xml:space="preserve"> SMEG FAB28RR1 Rood </t>
  </si>
  <si>
    <t xml:space="preserve"> SMEG FAB28RG1 Geel </t>
  </si>
  <si>
    <t xml:space="preserve"> SMEG FAB28LV1 </t>
  </si>
  <si>
    <t xml:space="preserve"> SMEG FAB28LAZ1 (linksdraaiend) </t>
  </si>
  <si>
    <t xml:space="preserve"> SMEG FAB10LNE </t>
  </si>
  <si>
    <t xml:space="preserve"> Siemens KI18RV52 </t>
  </si>
  <si>
    <t xml:space="preserve"> Samsung RH57H90707F Food Showcase </t>
  </si>
  <si>
    <t xml:space="preserve"> Samsung RB33J3315WW/EF </t>
  </si>
  <si>
    <t xml:space="preserve"> Pelgrim OKG260 </t>
  </si>
  <si>
    <t xml:space="preserve"> Pelgrim KK2088K </t>
  </si>
  <si>
    <t xml:space="preserve"> Miele KFN 29042 D </t>
  </si>
  <si>
    <t xml:space="preserve"> Miele KFN 28032 D </t>
  </si>
  <si>
    <t xml:space="preserve"> Miele K 34222 i </t>
  </si>
  <si>
    <t xml:space="preserve"> Miele K 12023 S2 </t>
  </si>
  <si>
    <t xml:space="preserve"> Liebherr K 2630-20 </t>
  </si>
  <si>
    <t xml:space="preserve"> Liebherr CUsl 2311-20 </t>
  </si>
  <si>
    <t xml:space="preserve"> Liebherr CU 3311-20 </t>
  </si>
  <si>
    <t xml:space="preserve"> Liebherr CNef 3515-20 </t>
  </si>
  <si>
    <t xml:space="preserve"> Liebherr CNef 3115-20 </t>
  </si>
  <si>
    <t xml:space="preserve"> LG GSJ960PZBV Door-in-door </t>
  </si>
  <si>
    <t xml:space="preserve"> Inventum IKK1221S </t>
  </si>
  <si>
    <t xml:space="preserve"> Haier HRF-628AN6 </t>
  </si>
  <si>
    <t xml:space="preserve"> Exquisit KS16-1RVA+++ </t>
  </si>
  <si>
    <t xml:space="preserve"> Exquisit KS15-1A+ </t>
  </si>
  <si>
    <t xml:space="preserve"> Exquisit EKS201-1RVA+ </t>
  </si>
  <si>
    <t xml:space="preserve"> Bosch KSV33NW30 </t>
  </si>
  <si>
    <t xml:space="preserve"> Bosch KSV29VW40 </t>
  </si>
  <si>
    <t xml:space="preserve"> Bosch KIL18V51 </t>
  </si>
  <si>
    <t xml:space="preserve"> Beko RCSA240M20W </t>
  </si>
  <si>
    <t xml:space="preserve"> AEG SCB61826NS </t>
  </si>
  <si>
    <t xml:space="preserve"> AEG S53220CSX2 </t>
  </si>
  <si>
    <t xml:space="preserve"> Siemens KI24RV30 </t>
  </si>
  <si>
    <t xml:space="preserve"> Severin KS 9775 </t>
  </si>
  <si>
    <t>Severin</t>
  </si>
  <si>
    <t xml:space="preserve"> Bosch KSV33VL30 </t>
  </si>
  <si>
    <t xml:space="preserve"> Whirlpool BSF 9353 OX </t>
  </si>
  <si>
    <t xml:space="preserve"> Whirlpool BLF 8121 W </t>
  </si>
  <si>
    <t xml:space="preserve"> Whirlpool ARG 451/A+ </t>
  </si>
  <si>
    <t xml:space="preserve"> SMEG FAB32RBN1 Wit </t>
  </si>
  <si>
    <t xml:space="preserve"> SMEG FAB30RRO1 Roze </t>
  </si>
  <si>
    <t xml:space="preserve"> SMEG FAB30RP1 Creme </t>
  </si>
  <si>
    <t xml:space="preserve"> SMEG FAB30LNE1 Zwart </t>
  </si>
  <si>
    <t xml:space="preserve"> SMEG FAB10HRP Creme </t>
  </si>
  <si>
    <t xml:space="preserve"> Samsung RS54HDRPBSR/EF </t>
  </si>
  <si>
    <t xml:space="preserve"> Samsung RF62HEPN1 </t>
  </si>
  <si>
    <t xml:space="preserve"> Pelgrim PKS5178K </t>
  </si>
  <si>
    <t xml:space="preserve"> Miele KFN 29233 D bb </t>
  </si>
  <si>
    <t xml:space="preserve"> Liebherr T 1410-21 </t>
  </si>
  <si>
    <t xml:space="preserve"> Liebherr CUwb 3311-20 </t>
  </si>
  <si>
    <t xml:space="preserve"> Liebherr CUsl 2811-20 </t>
  </si>
  <si>
    <t xml:space="preserve"> Liebherr CN 4315-20 </t>
  </si>
  <si>
    <t xml:space="preserve"> Liebherr C 3425-20 </t>
  </si>
  <si>
    <t xml:space="preserve"> Frilec BONN340-4RVA++ INOX </t>
  </si>
  <si>
    <t xml:space="preserve"> Etna KVO182 </t>
  </si>
  <si>
    <t xml:space="preserve"> Bosch KIR21AD40 </t>
  </si>
  <si>
    <t xml:space="preserve"> Bosch KGN33NL30 </t>
  </si>
  <si>
    <t xml:space="preserve"> Bosch KAD90VB20 </t>
  </si>
  <si>
    <t xml:space="preserve"> Bauknecht KGLF 18 A3+ IN </t>
  </si>
  <si>
    <t xml:space="preserve"> AEG SKS41200S2 </t>
  </si>
  <si>
    <t xml:space="preserve"> Whirlpool TTNF8111OX (BE) </t>
  </si>
  <si>
    <t xml:space="preserve"> Whirlpool BTNF5012OX (BE) </t>
  </si>
  <si>
    <t xml:space="preserve"> Whirlpool BSNF8123OX (BE) </t>
  </si>
  <si>
    <t xml:space="preserve"> Whirlpool BSNF8101OX </t>
  </si>
  <si>
    <t xml:space="preserve"> Whirlpool BSNF 8152 OX </t>
  </si>
  <si>
    <t xml:space="preserve"> Whirlpool ARG 852/A++ S </t>
  </si>
  <si>
    <t xml:space="preserve"> Whirlpool ARG 718/A+ </t>
  </si>
  <si>
    <t xml:space="preserve"> SMEG FQ60XPE </t>
  </si>
  <si>
    <t xml:space="preserve"> SMEG FAB32RXN1 Zilvermetallic </t>
  </si>
  <si>
    <t xml:space="preserve"> SMEG FAB32RRON1 Roze </t>
  </si>
  <si>
    <t xml:space="preserve"> SMEG FAB32RRN1 Rood </t>
  </si>
  <si>
    <t xml:space="preserve"> SMEG FAB32RPN1 Creme </t>
  </si>
  <si>
    <t xml:space="preserve"> SMEG FAB32RNEN1 Zwart </t>
  </si>
  <si>
    <t xml:space="preserve"> SMEG FAB32LPN1 (linksdraaiend) </t>
  </si>
  <si>
    <t xml:space="preserve"> SMEG FAB32LAZN1 (linksdraaiend) </t>
  </si>
  <si>
    <t xml:space="preserve"> SMEG FAB30RB1 Wit </t>
  </si>
  <si>
    <t xml:space="preserve"> SMEG FAB30LR1 Rood </t>
  </si>
  <si>
    <t xml:space="preserve"> SMEG FAB30LP1 Creme </t>
  </si>
  <si>
    <t xml:space="preserve"> SMEG FAB30LB1 Wit </t>
  </si>
  <si>
    <t xml:space="preserve"> SMEG FAB28RVE1 Limegroen </t>
  </si>
  <si>
    <t xml:space="preserve"> SMEG FAB28RCS1 Rigatino </t>
  </si>
  <si>
    <t xml:space="preserve"> SMEG FAB28RBL1 Blauw </t>
  </si>
  <si>
    <t xml:space="preserve"> SMEG FAB28LX1 zilver </t>
  </si>
  <si>
    <t xml:space="preserve"> SMEG FAB28LR1 Rood </t>
  </si>
  <si>
    <t xml:space="preserve"> SMEG FAB10RR </t>
  </si>
  <si>
    <t xml:space="preserve"> SMEG FAB10RP </t>
  </si>
  <si>
    <t xml:space="preserve"> SMEG FAB10RB </t>
  </si>
  <si>
    <t xml:space="preserve"> SMEG FAB10LR </t>
  </si>
  <si>
    <t xml:space="preserve"> SMEG FAB10LB </t>
  </si>
  <si>
    <t xml:space="preserve"> SMEG FAB10HRR Rood </t>
  </si>
  <si>
    <t xml:space="preserve"> Siemens KS36VNW30 iQ100 </t>
  </si>
  <si>
    <t xml:space="preserve"> Siemens KI87SAF30 </t>
  </si>
  <si>
    <t xml:space="preserve"> Siemens KI86SHD40 </t>
  </si>
  <si>
    <t xml:space="preserve"> Siemens KI82LVF30 </t>
  </si>
  <si>
    <t xml:space="preserve"> Siemens KI82CAF30 </t>
  </si>
  <si>
    <t xml:space="preserve"> Siemens KI81RVF30 </t>
  </si>
  <si>
    <t xml:space="preserve"> Siemens KI52FAD30 </t>
  </si>
  <si>
    <t xml:space="preserve"> Siemens KI51FAD30 </t>
  </si>
  <si>
    <t xml:space="preserve"> Siemens KI34VV22FF </t>
  </si>
  <si>
    <t xml:space="preserve"> Siemens KI24LV52 </t>
  </si>
  <si>
    <t xml:space="preserve"> Siemens KI20LV52 </t>
  </si>
  <si>
    <t xml:space="preserve"> Siemens KI18LV52 </t>
  </si>
  <si>
    <t xml:space="preserve"> Siemens KG39NXB35 </t>
  </si>
  <si>
    <t xml:space="preserve"> Siemens KG39FPI35 </t>
  </si>
  <si>
    <t xml:space="preserve"> Siemens KG36VVW32 iQ300 </t>
  </si>
  <si>
    <t xml:space="preserve"> Siemens KG36VVL32 iQ300 </t>
  </si>
  <si>
    <t xml:space="preserve"> Siemens KG36EAI43 </t>
  </si>
  <si>
    <t xml:space="preserve"> Siemens KA92DSB30 </t>
  </si>
  <si>
    <t xml:space="preserve"> Siemens KA92DHB31 </t>
  </si>
  <si>
    <t xml:space="preserve"> Scancool SKF306A++ </t>
  </si>
  <si>
    <t xml:space="preserve"> Scancool RKF200 </t>
  </si>
  <si>
    <t xml:space="preserve"> Samsung RT53K6315SL </t>
  </si>
  <si>
    <t xml:space="preserve"> Samsung RT46K6600S9 </t>
  </si>
  <si>
    <t xml:space="preserve"> Samsung RT38K5400S9/EF </t>
  </si>
  <si>
    <t xml:space="preserve"> Samsung RFG23UERS1 </t>
  </si>
  <si>
    <t xml:space="preserve"> Samsung RF56J9041SR/EG </t>
  </si>
  <si>
    <t xml:space="preserve"> Samsung RB37J5925SS </t>
  </si>
  <si>
    <t xml:space="preserve"> Samsung RB30J3100WW/EF </t>
  </si>
  <si>
    <t xml:space="preserve"> Pelgrim OKG265 </t>
  </si>
  <si>
    <t xml:space="preserve"> Pelgrim KK2122K </t>
  </si>
  <si>
    <t xml:space="preserve"> Pelgrim KK2102K </t>
  </si>
  <si>
    <t xml:space="preserve"> Miele KFN 29483 D edt/cs </t>
  </si>
  <si>
    <t xml:space="preserve"> Miele KFN 29283 D Blackboard Edition </t>
  </si>
  <si>
    <t xml:space="preserve"> Miele KFN 29233 D </t>
  </si>
  <si>
    <t xml:space="preserve"> Miele KFN 29032 D </t>
  </si>
  <si>
    <t xml:space="preserve"> Miele K 37272 iD </t>
  </si>
  <si>
    <t xml:space="preserve"> Miele K 34242 iF </t>
  </si>
  <si>
    <t xml:space="preserve"> Liebherr UIK 1550-20 </t>
  </si>
  <si>
    <t xml:space="preserve"> Liebherr Tsl 1414-21 </t>
  </si>
  <si>
    <t xml:space="preserve"> Liebherr TPesf 1714-21 </t>
  </si>
  <si>
    <t xml:space="preserve"> Liebherr TPesf 1710-21 </t>
  </si>
  <si>
    <t xml:space="preserve"> Liebherr T 1714-21 </t>
  </si>
  <si>
    <t xml:space="preserve"> Liebherr T 1710-21 </t>
  </si>
  <si>
    <t xml:space="preserve"> Liebherr T 1414-21 </t>
  </si>
  <si>
    <t xml:space="preserve"> Liebherr Ksl 2814-20 </t>
  </si>
  <si>
    <t xml:space="preserve"> Liebherr K 4310-20 </t>
  </si>
  <si>
    <t xml:space="preserve"> Liebherr K 3710-20 </t>
  </si>
  <si>
    <t xml:space="preserve"> Liebherr K 2814-20 </t>
  </si>
  <si>
    <t xml:space="preserve"> Liebherr K 2330-23 </t>
  </si>
  <si>
    <t xml:space="preserve"> Liebherr IKS 2310-20 </t>
  </si>
  <si>
    <t xml:space="preserve"> Liebherr IK 3510-20 </t>
  </si>
  <si>
    <t xml:space="preserve"> Liebherr IK 2310-20 </t>
  </si>
  <si>
    <t xml:space="preserve"> Liebherr ICUS 3214-20 </t>
  </si>
  <si>
    <t xml:space="preserve"> Liebherr ICN 3356-20 </t>
  </si>
  <si>
    <t xml:space="preserve"> Liebherr ICBN 3314-20 </t>
  </si>
  <si>
    <t xml:space="preserve"> Liebherr FKvsl 4113-21 </t>
  </si>
  <si>
    <t xml:space="preserve"> Liebherr FKv 5440-20 </t>
  </si>
  <si>
    <t xml:space="preserve"> Liebherr FKv 4140-20 </t>
  </si>
  <si>
    <t xml:space="preserve"> Liebherr FKv 3640-20 </t>
  </si>
  <si>
    <t xml:space="preserve"> Liebherr FKv 1800-20 </t>
  </si>
  <si>
    <t xml:space="preserve"> Liebherr FKUv 1660-22 </t>
  </si>
  <si>
    <t xml:space="preserve"> Liebherr FKUv 1610-22 </t>
  </si>
  <si>
    <t xml:space="preserve"> Liebherr CUag 3311-20 </t>
  </si>
  <si>
    <t xml:space="preserve"> Liebherr CTPsl 2921-20 </t>
  </si>
  <si>
    <t xml:space="preserve"> Liebherr CTPsl 2521-20 </t>
  </si>
  <si>
    <t xml:space="preserve"> Liebherr CTPsl 2121-20 </t>
  </si>
  <si>
    <t xml:space="preserve"> Liebherr CTP 3016-22 </t>
  </si>
  <si>
    <t xml:space="preserve"> Liebherr CTNef 5215-20 </t>
  </si>
  <si>
    <t xml:space="preserve"> Liebherr CTN 5215-20 </t>
  </si>
  <si>
    <t xml:space="preserve"> Liebherr CNef 3915-20 </t>
  </si>
  <si>
    <t xml:space="preserve"> Liebherr CN 3515-20 </t>
  </si>
  <si>
    <t xml:space="preserve"> Liebherr Cef 3425-20 </t>
  </si>
  <si>
    <t xml:space="preserve"> LG GSL560PZXV </t>
  </si>
  <si>
    <t xml:space="preserve"> LG GSJ760PZXV Door-in-door </t>
  </si>
  <si>
    <t xml:space="preserve"> LG GBB59PZRVS </t>
  </si>
  <si>
    <t xml:space="preserve"> LG GBB59PZFFB </t>
  </si>
  <si>
    <t xml:space="preserve"> Indesit LR7S2X </t>
  </si>
  <si>
    <t xml:space="preserve"> Indesit LI80 FF2 X </t>
  </si>
  <si>
    <t xml:space="preserve"> Haier HTF-456DM6 </t>
  </si>
  <si>
    <t xml:space="preserve"> Haier HRF-628IF6 </t>
  </si>
  <si>
    <t xml:space="preserve"> Haier HBM-687SNF </t>
  </si>
  <si>
    <t xml:space="preserve"> Haier HB14FMAA </t>
  </si>
  <si>
    <t xml:space="preserve"> Haier C2FE732CMJ </t>
  </si>
  <si>
    <t xml:space="preserve"> Frilec BERLIN180-4RVA++ </t>
  </si>
  <si>
    <t xml:space="preserve"> Frilec BERLIN168-9A++ Blauw </t>
  </si>
  <si>
    <t xml:space="preserve"> Exquisit SBS550-4A++ INOXLOOK </t>
  </si>
  <si>
    <t xml:space="preserve"> Exquisit KS350-4.1A++ </t>
  </si>
  <si>
    <t xml:space="preserve"> Exquisit KGC35.1A++STG Zwart </t>
  </si>
  <si>
    <t xml:space="preserve"> Exquisit KGC320/90-5A+ </t>
  </si>
  <si>
    <t xml:space="preserve"> Exquisit EKS131-4RVA+ </t>
  </si>
  <si>
    <t xml:space="preserve"> Etna AK2378DC </t>
  </si>
  <si>
    <t xml:space="preserve"> Etna AK2102DA </t>
  </si>
  <si>
    <t xml:space="preserve"> Etna AK2088DA </t>
  </si>
  <si>
    <t xml:space="preserve"> Bosch KMF40SB20 </t>
  </si>
  <si>
    <t xml:space="preserve"> Bosch KMF40AI20 </t>
  </si>
  <si>
    <t xml:space="preserve"> Bosch KIR24V51 </t>
  </si>
  <si>
    <t xml:space="preserve"> Bosch KIR24V24FF </t>
  </si>
  <si>
    <t xml:space="preserve"> Bosch KIR18V51 </t>
  </si>
  <si>
    <t xml:space="preserve"> Bosch KIL18V20FF </t>
  </si>
  <si>
    <t xml:space="preserve"> Bosch KGN39XW37 </t>
  </si>
  <si>
    <t xml:space="preserve"> Bosch KGN36XW35 </t>
  </si>
  <si>
    <t xml:space="preserve"> Bosch KGN36HI32 </t>
  </si>
  <si>
    <t xml:space="preserve"> Bosch KDV33VL32 </t>
  </si>
  <si>
    <t xml:space="preserve"> Bosch KAN90VI20 </t>
  </si>
  <si>
    <t xml:space="preserve"> Beko SSE415M24W </t>
  </si>
  <si>
    <t xml:space="preserve"> Beko RDSA240K30W </t>
  </si>
  <si>
    <t xml:space="preserve"> Beko GN163120 </t>
  </si>
  <si>
    <t xml:space="preserve"> Beko GN162430X </t>
  </si>
  <si>
    <t xml:space="preserve"> Bauknecht KGNF 18 A3+ IN </t>
  </si>
  <si>
    <t xml:space="preserve"> AEG SKS71001F0 </t>
  </si>
  <si>
    <t xml:space="preserve"> AEG SKS48800S1 </t>
  </si>
  <si>
    <t xml:space="preserve"> AEG SKE88821AC </t>
  </si>
  <si>
    <t xml:space="preserve"> AEG SKE88811AF </t>
  </si>
  <si>
    <t xml:space="preserve"> AEG SKE81821DS </t>
  </si>
  <si>
    <t xml:space="preserve"> AEG SKE81821DC </t>
  </si>
  <si>
    <t xml:space="preserve"> AEG SKE81811DS </t>
  </si>
  <si>
    <t xml:space="preserve"> AEG SKE81811DC </t>
  </si>
  <si>
    <t xml:space="preserve"> AEG SKE81426ZC </t>
  </si>
  <si>
    <t xml:space="preserve"> AEG SKE81221AC </t>
  </si>
  <si>
    <t xml:space="preserve"> AEG SKE81021AF </t>
  </si>
  <si>
    <t xml:space="preserve"> AEG SKE81011AF </t>
  </si>
  <si>
    <t xml:space="preserve"> AEG SKB68821AF </t>
  </si>
  <si>
    <t xml:space="preserve"> AEG SKB58821AS </t>
  </si>
  <si>
    <t xml:space="preserve"> AEG SKB58811AS </t>
  </si>
  <si>
    <t xml:space="preserve"> AEG SKB51221DS </t>
  </si>
  <si>
    <t xml:space="preserve"> AEG SKB51221AS </t>
  </si>
  <si>
    <t xml:space="preserve"> AEG SKB51021AS </t>
  </si>
  <si>
    <t xml:space="preserve"> AEG SKB48811AS </t>
  </si>
  <si>
    <t xml:space="preserve"> AEG SKB41011AS </t>
  </si>
  <si>
    <t xml:space="preserve"> AEG SFE81821DS </t>
  </si>
  <si>
    <t xml:space="preserve"> AEG SFE81426ZC </t>
  </si>
  <si>
    <t xml:space="preserve"> AEG SFE81221AC </t>
  </si>
  <si>
    <t xml:space="preserve"> AEG SFE81021AF </t>
  </si>
  <si>
    <t xml:space="preserve"> AEG SFB61221AF </t>
  </si>
  <si>
    <t xml:space="preserve"> AEG SFB58821AS </t>
  </si>
  <si>
    <t xml:space="preserve"> AEG SFB58811AS </t>
  </si>
  <si>
    <t xml:space="preserve"> AEG SFB58221AF </t>
  </si>
  <si>
    <t xml:space="preserve"> AEG SFB51221DS </t>
  </si>
  <si>
    <t xml:space="preserve"> AEG SFB51221AS </t>
  </si>
  <si>
    <t xml:space="preserve"> AEG SFB48811AS </t>
  </si>
  <si>
    <t xml:space="preserve"> AEG SFB41011AS </t>
  </si>
  <si>
    <t xml:space="preserve"> AEG SDB41611AS </t>
  </si>
  <si>
    <t xml:space="preserve"> AEG SDB41411AS </t>
  </si>
  <si>
    <t xml:space="preserve"> AEG SCE81911TS </t>
  </si>
  <si>
    <t xml:space="preserve"> AEG SCE81821LC </t>
  </si>
  <si>
    <t xml:space="preserve"> AEG SCB61824LF </t>
  </si>
  <si>
    <t xml:space="preserve"> AEG SCB61821LF </t>
  </si>
  <si>
    <t xml:space="preserve"> AEG SCB51821LS </t>
  </si>
  <si>
    <t xml:space="preserve"> AEG SCB51811LS </t>
  </si>
  <si>
    <t xml:space="preserve"> AEG SCB41811LS </t>
  </si>
  <si>
    <t xml:space="preserve"> AEG SCB41611LS </t>
  </si>
  <si>
    <t xml:space="preserve"> AEG S76020CMX2 </t>
  </si>
  <si>
    <t xml:space="preserve"> AEG S74010KDXF </t>
  </si>
  <si>
    <t xml:space="preserve"> AEG S53630CSX2 </t>
  </si>
  <si>
    <t xml:space="preserve"> AEG S53420CNW2 </t>
  </si>
  <si>
    <t xml:space="preserve"> Siemens KI38VV20 </t>
  </si>
  <si>
    <t xml:space="preserve"> Siemens KI21RVF30 </t>
  </si>
  <si>
    <t xml:space="preserve"> Siemens KG39NXW35 </t>
  </si>
  <si>
    <t xml:space="preserve"> Bosch KSV29VW30 </t>
  </si>
  <si>
    <t xml:space="preserve"> Beko CS 234020 </t>
  </si>
  <si>
    <t xml:space="preserve"> Bosch BGL35Move20 + 12 stofzuigerzakken </t>
  </si>
  <si>
    <t xml:space="preserve"> Philips FC8769 PowerPro </t>
  </si>
  <si>
    <t xml:space="preserve"> Miele Complete C3 Black Diamond EcoLine SGDG1 </t>
  </si>
  <si>
    <t xml:space="preserve"> Philips FC8723/09 Performer Expert </t>
  </si>
  <si>
    <t xml:space="preserve"> Philips FC8723 + 16 Stofzuigerzakken </t>
  </si>
  <si>
    <t xml:space="preserve"> Miele Complete C2 Black Pearl </t>
  </si>
  <si>
    <t xml:space="preserve"> Siemens VS06C100 </t>
  </si>
  <si>
    <t xml:space="preserve"> Philips FC9531/09 powerpro active </t>
  </si>
  <si>
    <t xml:space="preserve"> AEG Vampyr CE2000EL </t>
  </si>
  <si>
    <t xml:space="preserve"> AEG VX7-1-BO-A </t>
  </si>
  <si>
    <t xml:space="preserve"> Miele Complete C3 Cat &amp; Dog PowerLine Braambesrood SGEE1 </t>
  </si>
  <si>
    <t xml:space="preserve"> Bosch Readyy'y BBH22042 </t>
  </si>
  <si>
    <t xml:space="preserve"> Powerplus POWX300 Aszuiger </t>
  </si>
  <si>
    <t>Powerplus</t>
  </si>
  <si>
    <t xml:space="preserve"> Bosch BSGL53192 </t>
  </si>
  <si>
    <t xml:space="preserve"> Philips FC9921 PowerPro Ultimate </t>
  </si>
  <si>
    <t xml:space="preserve"> Dirt Devil Rebel 24 HF </t>
  </si>
  <si>
    <t>Dirt</t>
  </si>
  <si>
    <t xml:space="preserve"> Dyson DC62 Pro </t>
  </si>
  <si>
    <t>Dyson</t>
  </si>
  <si>
    <t xml:space="preserve"> Philips FC9724/09 </t>
  </si>
  <si>
    <t xml:space="preserve"> Dirt Devil Cavalier Parquet DD698-3 </t>
  </si>
  <si>
    <t xml:space="preserve"> Tristar SZ-2174 </t>
  </si>
  <si>
    <t>Tristar</t>
  </si>
  <si>
    <t xml:space="preserve"> Philips FC9542/91 PowerPro Active </t>
  </si>
  <si>
    <t xml:space="preserve"> Nilfisk Select Comfort Allergy Aqua </t>
  </si>
  <si>
    <t>Nilfisk</t>
  </si>
  <si>
    <t xml:space="preserve"> Philips FC8375 Performer Compact </t>
  </si>
  <si>
    <t xml:space="preserve"> Karcher WD 3 </t>
  </si>
  <si>
    <t>Karcher</t>
  </si>
  <si>
    <t xml:space="preserve"> Philips FC9197/91 PerformerPro </t>
  </si>
  <si>
    <t xml:space="preserve"> Dyson Cinetic Big Ball Absolute </t>
  </si>
  <si>
    <t xml:space="preserve"> Samsung VC08QHNDCBB </t>
  </si>
  <si>
    <t xml:space="preserve"> Dyson DC33c Allergy </t>
  </si>
  <si>
    <t xml:space="preserve"> Miele Complete C3 Allergy PowerLine Lotuswit SGFE1 </t>
  </si>
  <si>
    <t xml:space="preserve"> Bosch In'genius BGL8ZOO </t>
  </si>
  <si>
    <t xml:space="preserve"> Karcher WD 3 P </t>
  </si>
  <si>
    <t xml:space="preserve"> Dirt Devil Func 1.1 </t>
  </si>
  <si>
    <t xml:space="preserve"> Dyson Big Ball Multifloor Pro </t>
  </si>
  <si>
    <t xml:space="preserve"> Philips FC8576/09 Performer Active </t>
  </si>
  <si>
    <t xml:space="preserve"> Miele Blizzard CX 1 Cat &amp; Dog PowerLine Rood </t>
  </si>
  <si>
    <t xml:space="preserve"> Miele Complete C3 Ecoline Mangorood SGDG1 </t>
  </si>
  <si>
    <t xml:space="preserve"> Karcher WD 6 Premium ME PT </t>
  </si>
  <si>
    <t xml:space="preserve"> Miele Complete C3 Comfort Edition Powerline </t>
  </si>
  <si>
    <t xml:space="preserve"> Samsung VCC43E0V3B/XEN </t>
  </si>
  <si>
    <t xml:space="preserve"> Philips FC8477 PowerPro Compact </t>
  </si>
  <si>
    <t xml:space="preserve"> Rowenta Compact Power Cyclonic </t>
  </si>
  <si>
    <t>Rowenta</t>
  </si>
  <si>
    <t xml:space="preserve"> Karcher WD 2 </t>
  </si>
  <si>
    <t xml:space="preserve"> Numatic HRP-206 Henry Plus ECO </t>
  </si>
  <si>
    <t>Numatic</t>
  </si>
  <si>
    <t xml:space="preserve"> Dirt Devil Func 4.1 </t>
  </si>
  <si>
    <t xml:space="preserve"> Numatic HRP-200 Henry Plus ECO </t>
  </si>
  <si>
    <t xml:space="preserve"> Miele Compact C1 Youngstyle Obsidiaanzwart </t>
  </si>
  <si>
    <t xml:space="preserve"> Philips FC8458/91 PowerLife </t>
  </si>
  <si>
    <t xml:space="preserve"> Dyson V8 Absolute </t>
  </si>
  <si>
    <t xml:space="preserve"> Bosch Readyy'y BBH22041 </t>
  </si>
  <si>
    <t xml:space="preserve"> Philips FC8478 PowerPro Compact </t>
  </si>
  <si>
    <t xml:space="preserve"> Nilfisk Handy 2-in-1 18V Paars </t>
  </si>
  <si>
    <t xml:space="preserve"> Miele Complete C2 Tango EcoLine Mangorood SFAG1 </t>
  </si>
  <si>
    <t xml:space="preserve"> Tristar SZ-2131 </t>
  </si>
  <si>
    <t xml:space="preserve"> Numatic HEP-200 Hetty Plus ECO </t>
  </si>
  <si>
    <t xml:space="preserve"> Samsung VC15QSNMARD </t>
  </si>
  <si>
    <t xml:space="preserve"> Dyson V6 Fluffy </t>
  </si>
  <si>
    <t xml:space="preserve"> Dyson V6 Motorhead </t>
  </si>
  <si>
    <t xml:space="preserve"> Dyson Digital Slim Multifloor </t>
  </si>
  <si>
    <t xml:space="preserve"> Nilfisk GD930 </t>
  </si>
  <si>
    <t xml:space="preserve"> Karcher WD 3 Premium </t>
  </si>
  <si>
    <t xml:space="preserve"> Dyson Cinetic Big Ball Parquet </t>
  </si>
  <si>
    <t xml:space="preserve"> Samsung VC06H70F0HD </t>
  </si>
  <si>
    <t xml:space="preserve"> Karcher WD 5 </t>
  </si>
  <si>
    <t xml:space="preserve"> Miele Complete C3 Boost EcoLine </t>
  </si>
  <si>
    <t xml:space="preserve"> AEG VX6-1-SK-P </t>
  </si>
  <si>
    <t xml:space="preserve"> Dirt Devil Rebel 24 HE </t>
  </si>
  <si>
    <t xml:space="preserve"> Black &amp; Decker SVJ520BFS-QW </t>
  </si>
  <si>
    <t>Black</t>
  </si>
  <si>
    <t xml:space="preserve"> Miele Compact C2 PowerLine Marineblauw SDAE1 </t>
  </si>
  <si>
    <t xml:space="preserve"> Miele Blizzard CX 1 Powerline Rood </t>
  </si>
  <si>
    <t xml:space="preserve"> Dirt Devil Cavalier DD698-1 </t>
  </si>
  <si>
    <t xml:space="preserve"> AEG LX7-1-DB </t>
  </si>
  <si>
    <t xml:space="preserve"> Samsung VC07F70HUSC </t>
  </si>
  <si>
    <t xml:space="preserve"> Miele Complete C3 Comfort Parquet EcoLine Mangorood </t>
  </si>
  <si>
    <t xml:space="preserve"> Karcher SE 4.001 </t>
  </si>
  <si>
    <t xml:space="preserve"> Miele Complete C2 Cat&amp;Dog Mangorood </t>
  </si>
  <si>
    <t xml:space="preserve"> AEG LX7-1-EB-A </t>
  </si>
  <si>
    <t xml:space="preserve"> Nilfisk Buddy 18 </t>
  </si>
  <si>
    <t xml:space="preserve"> Philips FC8955/09 Performer Ultimate </t>
  </si>
  <si>
    <t xml:space="preserve"> Miele Complete C3 Comfort Parquet Powerline Diamantgrijs </t>
  </si>
  <si>
    <t xml:space="preserve"> Nilfisk Buddy 12 </t>
  </si>
  <si>
    <t xml:space="preserve"> Tristar SZ-1920 </t>
  </si>
  <si>
    <t xml:space="preserve"> Dirt Devil Rebel 55 HF </t>
  </si>
  <si>
    <t xml:space="preserve"> Samsung VC07K51F0VP/EN </t>
  </si>
  <si>
    <t xml:space="preserve"> Bosch BGL8508 </t>
  </si>
  <si>
    <t xml:space="preserve"> Nilfisk Elite P Superior </t>
  </si>
  <si>
    <t xml:space="preserve"> AEG LX8-1-DB-M </t>
  </si>
  <si>
    <t xml:space="preserve"> Dyson DC52 Cinetic Allergy &amp; Up top </t>
  </si>
  <si>
    <t xml:space="preserve"> Nilfisk Handy 2-in-1 25,2V Zwart </t>
  </si>
  <si>
    <t xml:space="preserve"> Miele Blizzard CX 1 Excellence EcoLine Wit </t>
  </si>
  <si>
    <t xml:space="preserve"> Bestron ABL900WTE Ecosenzo </t>
  </si>
  <si>
    <t>Bestron</t>
  </si>
  <si>
    <t xml:space="preserve"> Karcher AD 3200 </t>
  </si>
  <si>
    <t xml:space="preserve"> AEG CX7-35ÖKO </t>
  </si>
  <si>
    <t xml:space="preserve"> Philips FC6162/02 PowerPro Duo </t>
  </si>
  <si>
    <t xml:space="preserve"> Numatic HRP-207 Henry Plus Parquet </t>
  </si>
  <si>
    <t xml:space="preserve"> Black &amp; Decker SVFV3250L-QW </t>
  </si>
  <si>
    <t xml:space="preserve"> Numatic HRP-203 Henry Plus ECO </t>
  </si>
  <si>
    <t xml:space="preserve"> Numatic HET-180 Hetty Eco </t>
  </si>
  <si>
    <t xml:space="preserve"> Nilfisk Bravo P </t>
  </si>
  <si>
    <t xml:space="preserve"> Bosch BSG6B112 </t>
  </si>
  <si>
    <t xml:space="preserve"> AEG VX8-2-ECO </t>
  </si>
  <si>
    <t xml:space="preserve"> AEG VX7-1-DB </t>
  </si>
  <si>
    <t xml:space="preserve"> AEG LX7-1-WR-P </t>
  </si>
  <si>
    <t xml:space="preserve"> Philips FC9191/91 Performer Expert </t>
  </si>
  <si>
    <t xml:space="preserve"> Philips FC8941/09 Performer Ultimate </t>
  </si>
  <si>
    <t xml:space="preserve"> Philips FC8726 Performer Expert </t>
  </si>
  <si>
    <t xml:space="preserve"> Nilfisk Select Classic Green </t>
  </si>
  <si>
    <t xml:space="preserve"> Karcher WD 4 Premium </t>
  </si>
  <si>
    <t xml:space="preserve"> AEG VX8-2-CB-E </t>
  </si>
  <si>
    <t xml:space="preserve"> Powerplus POWX308 Aszuiger </t>
  </si>
  <si>
    <t xml:space="preserve"> Miele Classic C1 Junior Sprintblauw </t>
  </si>
  <si>
    <t xml:space="preserve"> DiBO P13 D </t>
  </si>
  <si>
    <t>DiBO</t>
  </si>
  <si>
    <t xml:space="preserve"> Bosch BGL35200 </t>
  </si>
  <si>
    <t xml:space="preserve"> Philips FC8322/09 </t>
  </si>
  <si>
    <t xml:space="preserve"> Bosch Free'e BSGL53121 </t>
  </si>
  <si>
    <t xml:space="preserve"> AEG LX8-1-TM-M </t>
  </si>
  <si>
    <t xml:space="preserve"> Siemens VSZ3A212 </t>
  </si>
  <si>
    <t xml:space="preserve"> Severin HV 7158 </t>
  </si>
  <si>
    <t xml:space="preserve"> Miele Classic C1 Special Powerline sprintblauw </t>
  </si>
  <si>
    <t xml:space="preserve"> Severin BC 7055 </t>
  </si>
  <si>
    <t xml:space="preserve"> Miele Blizzard CX 1 Parquet PowerLine Blauw </t>
  </si>
  <si>
    <t xml:space="preserve"> Karcher AD 3000 </t>
  </si>
  <si>
    <t xml:space="preserve"> Bosch BBH6256P1 </t>
  </si>
  <si>
    <t xml:space="preserve"> Tristar SZ-2135 </t>
  </si>
  <si>
    <t xml:space="preserve"> Numatic HRP-204 Henry Plus ECO </t>
  </si>
  <si>
    <t xml:space="preserve"> Miele Blizzard CX 1 Excellence EcoLine Grijs </t>
  </si>
  <si>
    <t xml:space="preserve"> Severin SC 7171 </t>
  </si>
  <si>
    <t xml:space="preserve"> Rowenta Silence Force Multi-cyclonic </t>
  </si>
  <si>
    <t xml:space="preserve"> Nilfisk Handy 2-in-1 25,2V Paars </t>
  </si>
  <si>
    <t xml:space="preserve"> Miele Complete C2 Exellence EcoLine Lotuswit SFRG2 </t>
  </si>
  <si>
    <t xml:space="preserve"> Siemens VSZ5331 </t>
  </si>
  <si>
    <t xml:space="preserve"> Rowenta Air Force Extreme Vision Pro </t>
  </si>
  <si>
    <t xml:space="preserve"> Miele Blizzard CX 1 Comfort EcoLine Zwart </t>
  </si>
  <si>
    <t xml:space="preserve"> Samsung VC07K41F0HP/EN </t>
  </si>
  <si>
    <t xml:space="preserve"> Nilfisk Buddy 18 Inox </t>
  </si>
  <si>
    <t xml:space="preserve"> Philips FC8593/91 Performer Active </t>
  </si>
  <si>
    <t xml:space="preserve"> Numatic HVR-180 Henry Eco </t>
  </si>
  <si>
    <t xml:space="preserve"> AEG CX7-21EB </t>
  </si>
  <si>
    <t xml:space="preserve"> Siemens VSZ3A210 </t>
  </si>
  <si>
    <t xml:space="preserve"> Numatic HVR-200MT Henry Micro </t>
  </si>
  <si>
    <t xml:space="preserve"> Miele Complete C3 Silence Lotuswit </t>
  </si>
  <si>
    <t xml:space="preserve"> Dirt Devil Beat 1.1 </t>
  </si>
  <si>
    <t xml:space="preserve"> Little Hetty Pink LH-P1 </t>
  </si>
  <si>
    <t>Little</t>
  </si>
  <si>
    <t xml:space="preserve"> Rowenta Silence Force </t>
  </si>
  <si>
    <t xml:space="preserve"> Dirt Devil Beat 2.1 </t>
  </si>
  <si>
    <t xml:space="preserve"> Severin BC 7045 </t>
  </si>
  <si>
    <t xml:space="preserve"> Powerplus POWX325 </t>
  </si>
  <si>
    <t xml:space="preserve"> Dirt Devil Rebel 25 HFC </t>
  </si>
  <si>
    <t xml:space="preserve"> Bosch Roxx'x HomeProfessional BGS6PRO4 </t>
  </si>
  <si>
    <t xml:space="preserve"> AEG CX8-60TM </t>
  </si>
  <si>
    <t xml:space="preserve"> Vax Air Silence Power Head </t>
  </si>
  <si>
    <t>Vax</t>
  </si>
  <si>
    <t xml:space="preserve"> Severin BC 7058 </t>
  </si>
  <si>
    <t xml:space="preserve"> Numatic HRP-202 Henry Plus ECO </t>
  </si>
  <si>
    <t xml:space="preserve"> Bestron ABL900BRE Ecosenzo </t>
  </si>
  <si>
    <t xml:space="preserve"> Bestron ABL900SBE Ecosenzo </t>
  </si>
  <si>
    <t xml:space="preserve"> Rowenta Compact Power Cyclonic Animal Care 3A RO3786 </t>
  </si>
  <si>
    <t xml:space="preserve"> Philips FC9720 PowerPro Expert </t>
  </si>
  <si>
    <t xml:space="preserve"> Numatic HRP-201 Henry Plus ECO </t>
  </si>
  <si>
    <t xml:space="preserve"> Nilfisk Select Comfort Parquet Berry </t>
  </si>
  <si>
    <t xml:space="preserve"> AEG VX7-1-WR-P </t>
  </si>
  <si>
    <t xml:space="preserve"> Philips PowerPro FC6168/01 </t>
  </si>
  <si>
    <t xml:space="preserve"> Numatic HVR-182 Henry Eco </t>
  </si>
  <si>
    <t xml:space="preserve"> Tristar SZ-1930 </t>
  </si>
  <si>
    <t xml:space="preserve"> Rowenta X-Trem Power Cyclonic Home &amp; Car 4A RO6963 </t>
  </si>
  <si>
    <t xml:space="preserve"> Numatic HHR-202 Harry Pets </t>
  </si>
  <si>
    <t xml:space="preserve"> LG VS8400SCW </t>
  </si>
  <si>
    <t xml:space="preserve"> Dirt Devil M7003-3 </t>
  </si>
  <si>
    <t xml:space="preserve"> Bosch Zoo'o ProAnimal BGS5335 </t>
  </si>
  <si>
    <t xml:space="preserve"> Bosch Relaxx'x BGS5330A </t>
  </si>
  <si>
    <t xml:space="preserve"> AEG LX7-1-ÖKO </t>
  </si>
  <si>
    <t xml:space="preserve"> Samsung VC07F70HNQR </t>
  </si>
  <si>
    <t xml:space="preserve"> Philips PowerPro Aqua FC6409/01 </t>
  </si>
  <si>
    <t xml:space="preserve"> Miele Classic C1 Junior EcoLine Mangorood SBAG1 </t>
  </si>
  <si>
    <t xml:space="preserve"> LG VC74070NCAQ </t>
  </si>
  <si>
    <t xml:space="preserve"> Bosch PAS 11-21 </t>
  </si>
  <si>
    <t xml:space="preserve"> Bosch BBH21621 </t>
  </si>
  <si>
    <t xml:space="preserve"> Severin MY 7118 </t>
  </si>
  <si>
    <t xml:space="preserve"> Nilfisk Handy 2-in-1 Black </t>
  </si>
  <si>
    <t xml:space="preserve"> AEG Vampyr CE4120EL </t>
  </si>
  <si>
    <t xml:space="preserve"> Nilfisk Bravo Energy </t>
  </si>
  <si>
    <t xml:space="preserve"> Miele Complete C3 Comfort Marineblauw </t>
  </si>
  <si>
    <t xml:space="preserve"> Karcher SE 5.100 </t>
  </si>
  <si>
    <t xml:space="preserve"> Domo DO7271S </t>
  </si>
  <si>
    <t>Domo</t>
  </si>
  <si>
    <t xml:space="preserve"> Bestron ABG700SGE </t>
  </si>
  <si>
    <t xml:space="preserve"> Samsung VC07K41H0HG/EN </t>
  </si>
  <si>
    <t xml:space="preserve"> Philips FC8727 Performer Expert </t>
  </si>
  <si>
    <t xml:space="preserve"> Karcher DS 5.800 </t>
  </si>
  <si>
    <t xml:space="preserve"> Dyson Big Ball Stubborn </t>
  </si>
  <si>
    <t xml:space="preserve"> Bosch BGL3A132 </t>
  </si>
  <si>
    <t xml:space="preserve"> Bosch BGL3A110 </t>
  </si>
  <si>
    <t xml:space="preserve"> AEG VX9-1-SB-E </t>
  </si>
  <si>
    <t xml:space="preserve"> AEG CX7-35CB </t>
  </si>
  <si>
    <t xml:space="preserve"> Philips FC6401 PowerPro Aqua </t>
  </si>
  <si>
    <t xml:space="preserve"> Nilfisk Elite Energy Classic </t>
  </si>
  <si>
    <t xml:space="preserve"> Bosch Relaxx'x ProSilence Plus BGS5222R </t>
  </si>
  <si>
    <t xml:space="preserve"> AEG CX7-45ANI </t>
  </si>
  <si>
    <t xml:space="preserve"> Severin CY 7070 </t>
  </si>
  <si>
    <t xml:space="preserve"> Philips FC8942/09 Performer Ultimate </t>
  </si>
  <si>
    <t xml:space="preserve"> Philips FC8377 Performer Compact </t>
  </si>
  <si>
    <t xml:space="preserve"> Numatic HVR-181 Henry Eco </t>
  </si>
  <si>
    <t xml:space="preserve"> Nilfisk Select Superior Black </t>
  </si>
  <si>
    <t xml:space="preserve"> Miele Classic C1 EcoLine Sprintblauw SBAG1 </t>
  </si>
  <si>
    <t xml:space="preserve"> Kärcher VC 5 Premium White </t>
  </si>
  <si>
    <t>Kärcher</t>
  </si>
  <si>
    <t xml:space="preserve"> Hoover Sprint Evo SE61 </t>
  </si>
  <si>
    <t xml:space="preserve"> Bosch BSG6C110 </t>
  </si>
  <si>
    <t xml:space="preserve"> AEG AEQ32 </t>
  </si>
  <si>
    <t xml:space="preserve"> Vax Air Cordless Switch </t>
  </si>
  <si>
    <t xml:space="preserve"> Siemens Z5.0 PowerSensor </t>
  </si>
  <si>
    <t xml:space="preserve"> Severin MY 7115 </t>
  </si>
  <si>
    <t xml:space="preserve"> Rowenta Silence Force Compact 4A Parquet RO6355 </t>
  </si>
  <si>
    <t xml:space="preserve"> Philips FC9324 PowerPro Compact </t>
  </si>
  <si>
    <t xml:space="preserve"> Philips FC6404/01 PowerPro Aqua Systeem </t>
  </si>
  <si>
    <t xml:space="preserve"> Numatic JVP-182 James Eco </t>
  </si>
  <si>
    <t xml:space="preserve"> Nilfisk Bravo Energy Special </t>
  </si>
  <si>
    <t xml:space="preserve"> Miele Complete C3 Electro Plus Marineblauw </t>
  </si>
  <si>
    <t xml:space="preserve"> Miele Complete C3 Electro Mangorood </t>
  </si>
  <si>
    <t xml:space="preserve"> Metabo ASA 32L </t>
  </si>
  <si>
    <t>Metabo</t>
  </si>
  <si>
    <t xml:space="preserve"> Kärcher VC 5 White </t>
  </si>
  <si>
    <t xml:space="preserve"> Karcher DS 6.000 </t>
  </si>
  <si>
    <t xml:space="preserve"> Bosch Readyy'y BBH21830L </t>
  </si>
  <si>
    <t xml:space="preserve"> Bestron ABG500WBE </t>
  </si>
  <si>
    <t xml:space="preserve"> AEG Vampyr CEPW24TRE+ </t>
  </si>
  <si>
    <t xml:space="preserve"> Philips FC9177/91 Performer Active </t>
  </si>
  <si>
    <t xml:space="preserve"> Black &amp; Decker FEJ520JF-QW </t>
  </si>
  <si>
    <t xml:space="preserve"> Philips FC9722 PowerPro Expert </t>
  </si>
  <si>
    <t xml:space="preserve"> Numatic HRP-205 Henry Plus ECO </t>
  </si>
  <si>
    <t xml:space="preserve"> Miele Dynamic U1 Allergy Obsidiaanzwart </t>
  </si>
  <si>
    <t xml:space="preserve"> Miele Compact C2 Ecoline Mangorood SDAG1 </t>
  </si>
  <si>
    <t xml:space="preserve"> Miele Blizzard CX 1 EcoLine Rood </t>
  </si>
  <si>
    <t xml:space="preserve"> Dirt Devil Rebel 54 HE </t>
  </si>
  <si>
    <t xml:space="preserve"> Bosch Zoo'o BGS5ZOOO2 </t>
  </si>
  <si>
    <t xml:space="preserve"> Vax Air Silence Pet </t>
  </si>
  <si>
    <t xml:space="preserve"> Severin BC 7046 </t>
  </si>
  <si>
    <t xml:space="preserve"> Rowenta Power Space </t>
  </si>
  <si>
    <t xml:space="preserve"> Rowenta Compacteo Ergo </t>
  </si>
  <si>
    <t xml:space="preserve"> Powerplus POWX321 </t>
  </si>
  <si>
    <t xml:space="preserve"> Philips Performer Active FC8574/09 </t>
  </si>
  <si>
    <t xml:space="preserve"> Numatic EVR-370 EDWARD </t>
  </si>
  <si>
    <t xml:space="preserve"> Nilfisk Select Comfort White </t>
  </si>
  <si>
    <t xml:space="preserve"> Miele Complete C3 Brillant Bronze Pearl </t>
  </si>
  <si>
    <t xml:space="preserve"> Dirt Devil Duplex M668 </t>
  </si>
  <si>
    <t xml:space="preserve"> DiBO P30 WD </t>
  </si>
  <si>
    <t xml:space="preserve"> AEG CX8-50EB </t>
  </si>
  <si>
    <t xml:space="preserve"> AEG ASP7150 </t>
  </si>
  <si>
    <t xml:space="preserve"> Samsung VC07F70HNRN </t>
  </si>
  <si>
    <t xml:space="preserve"> Nilfisk Action P Plus Special </t>
  </si>
  <si>
    <t xml:space="preserve"> Bosch BBH51830 </t>
  </si>
  <si>
    <t xml:space="preserve"> AEG LX9-1-WM-A </t>
  </si>
  <si>
    <t xml:space="preserve"> AEG CX7-21SW </t>
  </si>
  <si>
    <t xml:space="preserve"> Tristar SZ-1917 </t>
  </si>
  <si>
    <t xml:space="preserve"> Kärcher VC 5 </t>
  </si>
  <si>
    <t xml:space="preserve"> Kärcher VC 3 </t>
  </si>
  <si>
    <t xml:space="preserve"> Dirt Devil M695 </t>
  </si>
  <si>
    <t xml:space="preserve"> Bosch BBH625W60 </t>
  </si>
  <si>
    <t xml:space="preserve"> AEG CX7-30BM </t>
  </si>
  <si>
    <t xml:space="preserve"> Vax Air Revolve Power Head </t>
  </si>
  <si>
    <t xml:space="preserve"> Vax Air Cordless Lift </t>
  </si>
  <si>
    <t xml:space="preserve"> Thomson THVC07358 </t>
  </si>
  <si>
    <t>Thomson</t>
  </si>
  <si>
    <t xml:space="preserve"> Siemens VSZ3A330 </t>
  </si>
  <si>
    <t xml:space="preserve"> Siemens Q 8.0 silencePower </t>
  </si>
  <si>
    <t xml:space="preserve"> Siemens extremePowerPlus Q 8.0 </t>
  </si>
  <si>
    <t xml:space="preserve"> Severin SC 7172 </t>
  </si>
  <si>
    <t xml:space="preserve"> Severin MY 7105 </t>
  </si>
  <si>
    <t xml:space="preserve"> Rowenta X-Trem Power Cyclonic Parquet 3A RO6941 </t>
  </si>
  <si>
    <t xml:space="preserve"> Rowenta X-Trem Power 3A RO6821 </t>
  </si>
  <si>
    <t xml:space="preserve"> Rowenta Ergo Force Cyclonic RO6723PA </t>
  </si>
  <si>
    <t xml:space="preserve"> Rowenta Air Force Extreme Lithium 25,2 V </t>
  </si>
  <si>
    <t xml:space="preserve"> Rowenta Air Force Extreme 24V </t>
  </si>
  <si>
    <t xml:space="preserve"> Rowenta Air Force Extreme </t>
  </si>
  <si>
    <t xml:space="preserve"> Philips PowerPro Active FC9529/09 </t>
  </si>
  <si>
    <t xml:space="preserve"> Numatic PPT220-12 </t>
  </si>
  <si>
    <t xml:space="preserve"> Nilfisk GM 80 GRIJS </t>
  </si>
  <si>
    <t xml:space="preserve"> Nilfisk Elite Energy Eco </t>
  </si>
  <si>
    <t xml:space="preserve"> Nilfisk Coupe Neo Energy Xtra </t>
  </si>
  <si>
    <t xml:space="preserve"> Miele Compact C1 Ecoline Kanariegeel SCRG1 </t>
  </si>
  <si>
    <t xml:space="preserve"> LG VK84070NCAQ </t>
  </si>
  <si>
    <t xml:space="preserve"> Kärcher VC 5 Premium Yellow </t>
  </si>
  <si>
    <t xml:space="preserve"> Kärcher VC 3 Premium </t>
  </si>
  <si>
    <t xml:space="preserve"> Kärcher VC 2 </t>
  </si>
  <si>
    <t xml:space="preserve"> Karcher WD 5 Renovation Vac </t>
  </si>
  <si>
    <t xml:space="preserve"> Hoover Telios Plus TE18 </t>
  </si>
  <si>
    <t xml:space="preserve"> Hoover Sensory SN75 </t>
  </si>
  <si>
    <t xml:space="preserve"> Hoover Freejet 3 in 1 FJ120RW2 011 </t>
  </si>
  <si>
    <t xml:space="preserve"> Hoover Freejet 2 in 1 FJ180B2 011 </t>
  </si>
  <si>
    <t xml:space="preserve"> Hoover Athen ATV 30RM </t>
  </si>
  <si>
    <t xml:space="preserve"> Hoover Athen ATV 264BM </t>
  </si>
  <si>
    <t xml:space="preserve"> Electrolux UltraOne ZUOQUATTRO </t>
  </si>
  <si>
    <t>Electrolux</t>
  </si>
  <si>
    <t xml:space="preserve"> Domo DO7272S </t>
  </si>
  <si>
    <t xml:space="preserve"> Dirt Devil Samurai 18 DD699-1 </t>
  </si>
  <si>
    <t xml:space="preserve"> Dirt Devil M696 </t>
  </si>
  <si>
    <t xml:space="preserve"> Bosch Relaxx'x ProSilence BGS5330S </t>
  </si>
  <si>
    <t xml:space="preserve"> Bosch ProPerform Plus BGS5PERF </t>
  </si>
  <si>
    <t xml:space="preserve"> Bosch BSG6B110 </t>
  </si>
  <si>
    <t xml:space="preserve"> Black &amp; Decker SVA520B-QW </t>
  </si>
  <si>
    <t xml:space="preserve"> AEG VX9-1-WR-M </t>
  </si>
  <si>
    <t xml:space="preserve"> AEG VX8-1-WR-M </t>
  </si>
  <si>
    <t xml:space="preserve"> AEG Vampyr CE2300HFE+ </t>
  </si>
  <si>
    <t xml:space="preserve"> AEG LX9-1-TM-T </t>
  </si>
  <si>
    <t xml:space="preserve"> Philips FC7080 AquaTrio Pro </t>
  </si>
  <si>
    <t xml:space="preserve"> Samsung Galaxy S7 Zwart </t>
  </si>
  <si>
    <t xml:space="preserve"> Apple iPhone SE 64 GB Space Gray </t>
  </si>
  <si>
    <t xml:space="preserve"> Samsung Galaxy A3 (2016) Zwart </t>
  </si>
  <si>
    <t xml:space="preserve"> Samsung Galaxy J3 (2016) Zwart </t>
  </si>
  <si>
    <t xml:space="preserve"> Samsung Galaxy J5 (2016) Zwart </t>
  </si>
  <si>
    <t xml:space="preserve"> Apple iPhone 7 32 GB Zwart </t>
  </si>
  <si>
    <t xml:space="preserve"> Apple iPhone 5S 16 GB Zwart </t>
  </si>
  <si>
    <t xml:space="preserve"> Samsung Galaxy S6 32 GB Zwart </t>
  </si>
  <si>
    <t xml:space="preserve"> Apple iPhone 6s 32 GB Space Gray </t>
  </si>
  <si>
    <t xml:space="preserve"> Motorola Moto G4 Play Zwart </t>
  </si>
  <si>
    <t>Motorola</t>
  </si>
  <si>
    <t xml:space="preserve"> Samsung Galaxy Xcover 3 VE </t>
  </si>
  <si>
    <t xml:space="preserve"> LG NEXUS 5X 32 GB Zwart </t>
  </si>
  <si>
    <t xml:space="preserve"> Samsung Galaxy A5 (2017) Zwart </t>
  </si>
  <si>
    <t xml:space="preserve"> Apple iPhone 7 128 GB Zwart </t>
  </si>
  <si>
    <t xml:space="preserve"> Huawei P8 Lite Zwart </t>
  </si>
  <si>
    <t xml:space="preserve"> Samsung Galaxy A3 (2017) Zwart </t>
  </si>
  <si>
    <t xml:space="preserve"> Apple iPhone SE 16 GB Space Gray </t>
  </si>
  <si>
    <t xml:space="preserve"> Samsung Galaxy A5 Zwart (2016) </t>
  </si>
  <si>
    <t xml:space="preserve"> Samsung Galaxy A3 (2016) Goud </t>
  </si>
  <si>
    <t xml:space="preserve"> Motorola Moto G4 Plus Zwart </t>
  </si>
  <si>
    <t xml:space="preserve"> Motorola Moto G4 Zwart </t>
  </si>
  <si>
    <t xml:space="preserve"> Samsung Galaxy J5 (2016) Dual Sim Zwart </t>
  </si>
  <si>
    <t xml:space="preserve"> Samsung Galaxy J7 (2016) Zwart </t>
  </si>
  <si>
    <t xml:space="preserve"> Huawei P9 Lite Zwart </t>
  </si>
  <si>
    <t xml:space="preserve"> Samsung Galaxy S7 Edge Zwart </t>
  </si>
  <si>
    <t xml:space="preserve"> Wileyfox Swift 2 X Blauw </t>
  </si>
  <si>
    <t>Wileyfox</t>
  </si>
  <si>
    <t xml:space="preserve"> Lenovo P2 Grijs </t>
  </si>
  <si>
    <t xml:space="preserve"> Samsung Galaxy A3 (2016) Wit </t>
  </si>
  <si>
    <t xml:space="preserve"> Samsung Galaxy J5 (2016) Goud </t>
  </si>
  <si>
    <t xml:space="preserve"> Apple iPhone 5S 16 GB Zilver </t>
  </si>
  <si>
    <t xml:space="preserve"> Samsung Galaxy J3 (2016) Goud </t>
  </si>
  <si>
    <t xml:space="preserve"> Samsung Galaxy S7 Goud </t>
  </si>
  <si>
    <t xml:space="preserve"> Apple iPhone 7 32 GB Zilver </t>
  </si>
  <si>
    <t xml:space="preserve"> Lenovo Moto G5 Grijs </t>
  </si>
  <si>
    <t xml:space="preserve"> Apple iPhone 6s 32 GB Zilver </t>
  </si>
  <si>
    <t xml:space="preserve"> Huawei P8 Lite (2017) Zwart </t>
  </si>
  <si>
    <t xml:space="preserve"> Apple iPhone SE 64 GB Rose Gold </t>
  </si>
  <si>
    <t xml:space="preserve"> Samsung Galaxy J5 (2016) Wit </t>
  </si>
  <si>
    <t xml:space="preserve"> Samsung Galaxy S7 Wit </t>
  </si>
  <si>
    <t xml:space="preserve"> Apple iPhone SE 64 GB Zilver </t>
  </si>
  <si>
    <t xml:space="preserve"> Microsoft Lumia 650 Wit </t>
  </si>
  <si>
    <t xml:space="preserve"> Apple iPhone SE 64 GB Goud </t>
  </si>
  <si>
    <t xml:space="preserve"> Motorola Moto X Style Bamboe </t>
  </si>
  <si>
    <t xml:space="preserve"> Samsung Galaxy J3 (2016) Wit </t>
  </si>
  <si>
    <t xml:space="preserve"> Samsung Galaxy S6 edge 32 GB Goud </t>
  </si>
  <si>
    <t xml:space="preserve"> Apple iPhone 7 128 GB Zilver </t>
  </si>
  <si>
    <t xml:space="preserve"> HTC Desire 820 Grijs </t>
  </si>
  <si>
    <t>HTC</t>
  </si>
  <si>
    <t xml:space="preserve"> Samsung Galaxy S7 Edge Zilver </t>
  </si>
  <si>
    <t xml:space="preserve"> Samsung Galaxy S6 edge 32 GB Zwart </t>
  </si>
  <si>
    <t xml:space="preserve"> Samsung Galaxy A5 Wit (2016) </t>
  </si>
  <si>
    <t xml:space="preserve"> Samsung Galaxy S6 32 GB Wit </t>
  </si>
  <si>
    <t xml:space="preserve"> Samsung Galaxy S7 Roze </t>
  </si>
  <si>
    <t xml:space="preserve"> Samsung Galaxy A5 (2017) Goud </t>
  </si>
  <si>
    <t xml:space="preserve"> Apple iPhone 7 128 GB Jet Black </t>
  </si>
  <si>
    <t xml:space="preserve"> Huawei P8 Lite Zwart Dual Sim </t>
  </si>
  <si>
    <t xml:space="preserve"> Apple iPhone 7 32 GB Rose Gold </t>
  </si>
  <si>
    <t xml:space="preserve"> Apple iPhone 6s 32 GB Rose Gold </t>
  </si>
  <si>
    <t xml:space="preserve"> Motorola Moto G4 Play Wit </t>
  </si>
  <si>
    <t xml:space="preserve"> Wiko Lenny 3 Dual SIM </t>
  </si>
  <si>
    <t>Wiko</t>
  </si>
  <si>
    <t xml:space="preserve"> Apple iPhone 6s 128 GB Space Gray </t>
  </si>
  <si>
    <t xml:space="preserve"> HTC Desire 650 Zwart/Blauw </t>
  </si>
  <si>
    <t xml:space="preserve"> Apple iPhone SE 16 GB Zilver </t>
  </si>
  <si>
    <t xml:space="preserve"> Sony Xperia E5 Zwart </t>
  </si>
  <si>
    <t xml:space="preserve"> Samsung Galaxy A5 Goud (2016) </t>
  </si>
  <si>
    <t xml:space="preserve"> Samsung Galaxy A3 (2017) Goud </t>
  </si>
  <si>
    <t xml:space="preserve"> Samsung Galaxy S6 32 GB Goud </t>
  </si>
  <si>
    <t xml:space="preserve"> Huawei P8 Lite Wit </t>
  </si>
  <si>
    <t xml:space="preserve"> Huawei P8 Lite Goud </t>
  </si>
  <si>
    <t xml:space="preserve"> Wileyfox Swift 2 Blauw </t>
  </si>
  <si>
    <t xml:space="preserve"> Samsung Galaxy J7 (2016) Goud </t>
  </si>
  <si>
    <t xml:space="preserve"> Apple iPhone 7 Plus 32 GB Zwart </t>
  </si>
  <si>
    <t xml:space="preserve"> Motorola Moto G4 Plus Wit </t>
  </si>
  <si>
    <t xml:space="preserve"> Apple iPhone SE 16 GB Rose Gold </t>
  </si>
  <si>
    <t xml:space="preserve"> CAT S60 </t>
  </si>
  <si>
    <t>CAT</t>
  </si>
  <si>
    <t xml:space="preserve"> Apple iPhone 7 Plus 128 GB Zwart </t>
  </si>
  <si>
    <t xml:space="preserve"> Apple iPhone 6s 32 GB Goud </t>
  </si>
  <si>
    <t xml:space="preserve"> Huawei Y6 II Compact Dual Sim Zwart </t>
  </si>
  <si>
    <t xml:space="preserve"> Wileyfox Swift 2 X Goud </t>
  </si>
  <si>
    <t xml:space="preserve"> Acer Liquid ZEST 4G Zwart </t>
  </si>
  <si>
    <t xml:space="preserve"> Samsung Galaxy A5 (2017) Roze </t>
  </si>
  <si>
    <t xml:space="preserve"> Huawei Y3 II Dual Sim Zwart </t>
  </si>
  <si>
    <t xml:space="preserve"> Huawei P9 Lite Wit </t>
  </si>
  <si>
    <t xml:space="preserve"> CAT S30 </t>
  </si>
  <si>
    <t xml:space="preserve"> Huawei Y5 II Dual Sim Zwart </t>
  </si>
  <si>
    <t xml:space="preserve"> Wileyfox Swift 2 Goud </t>
  </si>
  <si>
    <t xml:space="preserve"> Wileyfox Spark+ Zwart </t>
  </si>
  <si>
    <t xml:space="preserve"> Motorola Moto G4 Wit </t>
  </si>
  <si>
    <t xml:space="preserve"> Samsung Galaxy S7 Edge Goud </t>
  </si>
  <si>
    <t xml:space="preserve"> Apple iPhone 7 32 GB Goud </t>
  </si>
  <si>
    <t xml:space="preserve"> Apple iPhone 7 128 GB Goud </t>
  </si>
  <si>
    <t xml:space="preserve"> LG G5 SE Zwart </t>
  </si>
  <si>
    <t xml:space="preserve"> Huawei Y3 II Dual Sim Goud </t>
  </si>
  <si>
    <t xml:space="preserve"> Apple iPhone 7 128 GB Rose Gold </t>
  </si>
  <si>
    <t xml:space="preserve"> Wiko Lenny 3 Dual SIM Goud </t>
  </si>
  <si>
    <t xml:space="preserve"> Samsung Galaxy A3 (2017) Roze </t>
  </si>
  <si>
    <t xml:space="preserve"> Huawei P9 Lite Goud </t>
  </si>
  <si>
    <t xml:space="preserve"> Huawei P8 Lite (2017) Goud </t>
  </si>
  <si>
    <t xml:space="preserve"> Samsung Galaxy S7 Edge Blauw </t>
  </si>
  <si>
    <t xml:space="preserve"> CAT S40 </t>
  </si>
  <si>
    <t xml:space="preserve"> Huawei P8 Grijs </t>
  </si>
  <si>
    <t xml:space="preserve"> Lenovo K6 Grijs </t>
  </si>
  <si>
    <t xml:space="preserve"> Huawei Mate 9 Grijs </t>
  </si>
  <si>
    <t xml:space="preserve"> Apple iPhone 7 Plus 128 GB Jet Black </t>
  </si>
  <si>
    <t xml:space="preserve"> Sony Xperia X Performance Zwart </t>
  </si>
  <si>
    <t xml:space="preserve"> Apple iPhone SE 16 GB Goud </t>
  </si>
  <si>
    <t xml:space="preserve"> Huawei GT3 Dual Sim Grijs </t>
  </si>
  <si>
    <t xml:space="preserve"> Samsung Galaxy S7 Edge Roze </t>
  </si>
  <si>
    <t xml:space="preserve"> Huawei P8 Lite (2017) Wit </t>
  </si>
  <si>
    <t xml:space="preserve"> Huawei Y5 II Dual Sim Goud </t>
  </si>
  <si>
    <t xml:space="preserve"> Wileyfox Swift 2+ Blauw </t>
  </si>
  <si>
    <t xml:space="preserve"> HTC One A9s Zwart </t>
  </si>
  <si>
    <t xml:space="preserve"> Huawei Y3 II Dual Sim Blauw </t>
  </si>
  <si>
    <t xml:space="preserve"> Samsung Galaxy S7 Edge Wit </t>
  </si>
  <si>
    <t xml:space="preserve"> Apple iPhone 7 Plus 128 GB Zilver </t>
  </si>
  <si>
    <t xml:space="preserve"> Huawei P9 Grijs </t>
  </si>
  <si>
    <t xml:space="preserve"> Apple iPhone 7 Plus 256 GB Jet Black </t>
  </si>
  <si>
    <t xml:space="preserve"> Asus Zenfone 3 Zwart </t>
  </si>
  <si>
    <t xml:space="preserve"> Huawei P9 Blauw </t>
  </si>
  <si>
    <t xml:space="preserve"> Huawei Mate 9 Zwart </t>
  </si>
  <si>
    <t xml:space="preserve"> Acer Liquid Zest Plus Music Pack </t>
  </si>
  <si>
    <t xml:space="preserve"> Blackberry DTEK60 </t>
  </si>
  <si>
    <t>Blackberry</t>
  </si>
  <si>
    <t xml:space="preserve"> Acer Liquid Z6E Zwart </t>
  </si>
  <si>
    <t xml:space="preserve"> Apple iPhone 7 Plus 256 GB Zwart </t>
  </si>
  <si>
    <t xml:space="preserve"> Apple iPhone 7 Plus 128 GB Rose Gold </t>
  </si>
  <si>
    <t xml:space="preserve"> Sony Xperia XA Zwart </t>
  </si>
  <si>
    <t xml:space="preserve"> Lenovo Moto Z Play Zwart </t>
  </si>
  <si>
    <t xml:space="preserve"> Acer Liquid Z6 Plus Zwart </t>
  </si>
  <si>
    <t xml:space="preserve"> HTC 10 Grijs </t>
  </si>
  <si>
    <t xml:space="preserve"> Sony Xperia Z5 Zwart </t>
  </si>
  <si>
    <t xml:space="preserve"> iPhone 5S 32GB Zilver Refurbished (Topklasse) </t>
  </si>
  <si>
    <t>iPhone</t>
  </si>
  <si>
    <t xml:space="preserve"> Wileyfox Swift 2+ Goud </t>
  </si>
  <si>
    <t xml:space="preserve"> Lenovo B Zwart </t>
  </si>
  <si>
    <t xml:space="preserve"> Apple iPhone 7 Plus 32 GB Zilver </t>
  </si>
  <si>
    <t xml:space="preserve"> Motorola Moto X Force </t>
  </si>
  <si>
    <t xml:space="preserve"> Wiko Jerry Zwart/Grijs </t>
  </si>
  <si>
    <t xml:space="preserve"> Apple iPhone 7 256 GB Zwart </t>
  </si>
  <si>
    <t xml:space="preserve"> Samsung Galaxy J5 (2016) Dual Sim Wit </t>
  </si>
  <si>
    <t xml:space="preserve"> Wiko Ufeel Prime Zwart </t>
  </si>
  <si>
    <t xml:space="preserve"> Sony Xperia XA Wit </t>
  </si>
  <si>
    <t xml:space="preserve"> HTC U Ultra Zwart </t>
  </si>
  <si>
    <t xml:space="preserve"> Apple iPhone 6s Plus 128 GB Space Gray </t>
  </si>
  <si>
    <t xml:space="preserve"> iPhone 6 64GB Zilver Refurbished (Topklasse) </t>
  </si>
  <si>
    <t xml:space="preserve"> Apple iPhone 6s 128 GB Rose Gold </t>
  </si>
  <si>
    <t xml:space="preserve"> Lenovo C2 Power Zwart </t>
  </si>
  <si>
    <t xml:space="preserve"> HTC Desire 628 Dual Sim Blauw/Rood </t>
  </si>
  <si>
    <t xml:space="preserve"> Apple iPhone 7 Plus 32 GB Goud </t>
  </si>
  <si>
    <t xml:space="preserve"> Samsung Galaxy J5 (2016) Dual Sim Goud </t>
  </si>
  <si>
    <t xml:space="preserve"> Apple iPhone 6s Plus 32 GB Space Gray </t>
  </si>
  <si>
    <t xml:space="preserve"> HTC Desire 526 Dual Sim Zwart </t>
  </si>
  <si>
    <t xml:space="preserve"> Wileyfox Spark X Zwart </t>
  </si>
  <si>
    <t xml:space="preserve"> Huawei Y6 II Compact Dual Sim Goud </t>
  </si>
  <si>
    <t xml:space="preserve"> Samsung Galaxy J7 (2016) Wit </t>
  </si>
  <si>
    <t xml:space="preserve"> Asus Zenfone Go Grijs </t>
  </si>
  <si>
    <t xml:space="preserve"> Sony Xperia XA Rose Gold </t>
  </si>
  <si>
    <t xml:space="preserve"> Apple iPhone 7 256 GB Rose Gold </t>
  </si>
  <si>
    <t xml:space="preserve"> Apple iPhone 7 256 GB Jet Black </t>
  </si>
  <si>
    <t xml:space="preserve"> Huawei P9 Zilver </t>
  </si>
  <si>
    <t xml:space="preserve"> Apple iPhone 7 Plus 32 GB Rose Gold </t>
  </si>
  <si>
    <t xml:space="preserve"> Wiko Sunny Zwart </t>
  </si>
  <si>
    <t xml:space="preserve"> Sony Xperia X Compact Blauw </t>
  </si>
  <si>
    <t xml:space="preserve"> Lenovo K5 Zilver </t>
  </si>
  <si>
    <t xml:space="preserve"> iPhone 5S 32GB Zwart Refurbished (Topklasse) </t>
  </si>
  <si>
    <t xml:space="preserve"> iPhone 5S 16GB Zwart Refurbished (Basisklasse) </t>
  </si>
  <si>
    <t xml:space="preserve"> iPhone 5S 16GB Zilver Refurbished (Topklasse) </t>
  </si>
  <si>
    <t xml:space="preserve"> Apple iPhone 6s Plus 32 GB Rose Gold </t>
  </si>
  <si>
    <t xml:space="preserve"> Wiko Ufeel Prime Goud </t>
  </si>
  <si>
    <t xml:space="preserve"> HTC U Play Zwart </t>
  </si>
  <si>
    <t xml:space="preserve"> HTC Desire 650 Wit/Geel </t>
  </si>
  <si>
    <t xml:space="preserve"> Asus Zenfone Go Goud </t>
  </si>
  <si>
    <t xml:space="preserve"> iPhone 5S 32GB Goud Refurbished (Topklasse) </t>
  </si>
  <si>
    <t xml:space="preserve"> HTC Desire 530 Grijs </t>
  </si>
  <si>
    <t xml:space="preserve"> Apple iPhone 7 Plus 128 GB Goud </t>
  </si>
  <si>
    <t xml:space="preserve"> Wiko Sunny Rood </t>
  </si>
  <si>
    <t xml:space="preserve"> Sony Xperia X Rose Gold </t>
  </si>
  <si>
    <t xml:space="preserve"> iPhone 6 16GB Goud Refurbished (Topklasse) </t>
  </si>
  <si>
    <t xml:space="preserve"> iPhone 5C 16GB Blauw Refurbished (Topklasse) </t>
  </si>
  <si>
    <t xml:space="preserve"> Huawei Y6 II Compact Dual Sim Wit </t>
  </si>
  <si>
    <t xml:space="preserve"> Apple iPhone 6s 128 GB Zilver </t>
  </si>
  <si>
    <t xml:space="preserve"> Sony Xperia X Goud </t>
  </si>
  <si>
    <t xml:space="preserve"> Apple iPhone 6s Plus 128 GB Zilver </t>
  </si>
  <si>
    <t xml:space="preserve"> Wileyfox Spark+ Wit </t>
  </si>
  <si>
    <t xml:space="preserve"> Wiko Ufeel Zwart </t>
  </si>
  <si>
    <t xml:space="preserve"> Wiko Highway Pure 4G Zwart </t>
  </si>
  <si>
    <t xml:space="preserve"> LG G5 Roze </t>
  </si>
  <si>
    <t xml:space="preserve"> iPhone 6 16GB Space Gray Refurbished (Topklasse) </t>
  </si>
  <si>
    <t xml:space="preserve"> Huawei Mate 9 Zilver </t>
  </si>
  <si>
    <t xml:space="preserve"> Sony Xperia XZ Zilver </t>
  </si>
  <si>
    <t xml:space="preserve"> iPhone 6 64GB Goud Refurbished (Topklasse) </t>
  </si>
  <si>
    <t xml:space="preserve"> Asus Zenfone Go Zwart </t>
  </si>
  <si>
    <t xml:space="preserve"> Apple iPhone 7 Plus 256 GB Goud </t>
  </si>
  <si>
    <t xml:space="preserve"> Apple iPhone 7 256 GB Zilver </t>
  </si>
  <si>
    <t xml:space="preserve"> Apple iPhone 6s Plus 32 GB Zilver </t>
  </si>
  <si>
    <t xml:space="preserve"> Apple iPhone 6s 128 GB Goud </t>
  </si>
  <si>
    <t xml:space="preserve"> Sony Xperia XZ Blauw </t>
  </si>
  <si>
    <t xml:space="preserve"> Motorola Moto E (Gen 3) Zwart </t>
  </si>
  <si>
    <t xml:space="preserve"> Lenovo B Wit </t>
  </si>
  <si>
    <t xml:space="preserve"> Lenovo Moto Z Zwart </t>
  </si>
  <si>
    <t xml:space="preserve"> iPhone 6 16GB Zilver Refurbished (Topklasse) </t>
  </si>
  <si>
    <t xml:space="preserve"> iPhone 5S 16GB Zilver Refurbished (Basisklasse) </t>
  </si>
  <si>
    <t xml:space="preserve"> Huawei P8 Lite Goud Dual Sim </t>
  </si>
  <si>
    <t xml:space="preserve"> HTC One M9 Prime Camera Edition Grijs </t>
  </si>
  <si>
    <t xml:space="preserve"> Apple iPhone 7 Plus 256 GB Zilver </t>
  </si>
  <si>
    <t xml:space="preserve"> Wileyfox Spark X Wit </t>
  </si>
  <si>
    <t xml:space="preserve"> Wiko Ufeel Prime Zilver </t>
  </si>
  <si>
    <t xml:space="preserve"> LG Magna Wit </t>
  </si>
  <si>
    <t xml:space="preserve"> iPhone 5S 64GB Zwart Refurbished (Topklasse) </t>
  </si>
  <si>
    <t xml:space="preserve"> Huawei Y5 II Dual Sim Wit </t>
  </si>
  <si>
    <t xml:space="preserve"> Apple iPhone 6s Plus 128 GB Rose Gold </t>
  </si>
  <si>
    <t xml:space="preserve"> HTC Desire 10 Lifestyle Zwart </t>
  </si>
  <si>
    <t xml:space="preserve"> Wiko Ufeel Lite Zwart </t>
  </si>
  <si>
    <t xml:space="preserve"> Huawei Nova Roze </t>
  </si>
  <si>
    <t xml:space="preserve"> Apple iPhone 6s Plus 16 GB Zilver </t>
  </si>
  <si>
    <t xml:space="preserve"> Wiko Ufeel Lite Goud </t>
  </si>
  <si>
    <t xml:space="preserve"> Wiko Fever 4G Zwart/Grijs Dual Sim </t>
  </si>
  <si>
    <t xml:space="preserve"> Sony Xperia E5 Wit </t>
  </si>
  <si>
    <t xml:space="preserve"> Lenovo A Plus met Lebara simkaart Zwart </t>
  </si>
  <si>
    <t xml:space="preserve"> Huawei Mate 8 Grijs </t>
  </si>
  <si>
    <t xml:space="preserve"> CrossCall Odyssey+ Zwart/Groen </t>
  </si>
  <si>
    <t>CrossCall</t>
  </si>
  <si>
    <t xml:space="preserve"> Apple iPhone 7 Plus 256 GB Rose Gold </t>
  </si>
  <si>
    <t xml:space="preserve"> Alcatel POP 4 Grijs met Lebara simkaart </t>
  </si>
  <si>
    <t>Alcatel</t>
  </si>
  <si>
    <t xml:space="preserve"> Acer Liquid Z6 Goud </t>
  </si>
  <si>
    <t xml:space="preserve"> LG V10 Zwart </t>
  </si>
  <si>
    <t xml:space="preserve"> iPhone 5C 16GB Wit Refurbished (Topklasse) </t>
  </si>
  <si>
    <t xml:space="preserve"> LG X Screen Zwart </t>
  </si>
  <si>
    <t xml:space="preserve"> BlackBerry Leap </t>
  </si>
  <si>
    <t>BlackBerry</t>
  </si>
  <si>
    <t xml:space="preserve"> Sony Xperia X Compact Wit </t>
  </si>
  <si>
    <t xml:space="preserve"> iPhone 5S 32GB Zilver Refurbished (Basisklasse) </t>
  </si>
  <si>
    <t xml:space="preserve"> Huawei Y3 II Dual Sim Roze </t>
  </si>
  <si>
    <t xml:space="preserve"> Apple iPhone 6s Plus 16 GB Rose Gold </t>
  </si>
  <si>
    <t xml:space="preserve"> Wiko Fever 4G Zwart/Goud Dual Sim </t>
  </si>
  <si>
    <t xml:space="preserve"> Huawei P8 Lite Wit Dual Sim </t>
  </si>
  <si>
    <t xml:space="preserve"> HTC 10 Goud </t>
  </si>
  <si>
    <t xml:space="preserve"> iPhone 5S 64GB Zilver Refurbished (Topklasse) </t>
  </si>
  <si>
    <t xml:space="preserve"> iPhone 5S 32GB Zwart Refurbished (Middenklasse) </t>
  </si>
  <si>
    <t xml:space="preserve"> HTC Desire 626 Blauw </t>
  </si>
  <si>
    <t xml:space="preserve"> HTC Desire 530 Sprinkle Wit </t>
  </si>
  <si>
    <t xml:space="preserve"> BlackBerry DTEK50 </t>
  </si>
  <si>
    <t xml:space="preserve"> Apple iPhone 6s Plus 16 GB Goud </t>
  </si>
  <si>
    <t xml:space="preserve"> Wiko Sunny Turquoise </t>
  </si>
  <si>
    <t xml:space="preserve"> iPhone 5S 16GB Goud Refurbished (Topklasse) </t>
  </si>
  <si>
    <t xml:space="preserve"> Apple iPhone 6s Plus 64 GB Goud </t>
  </si>
  <si>
    <t xml:space="preserve"> Alcatel POP 4 Zilver met Lebara simkaart </t>
  </si>
  <si>
    <t xml:space="preserve"> Lenovo C2 Power Wit </t>
  </si>
  <si>
    <t xml:space="preserve"> Wiko Ufeel Blauw </t>
  </si>
  <si>
    <t xml:space="preserve"> Wiko Fever 4G SE Hout </t>
  </si>
  <si>
    <t xml:space="preserve"> Lenovo Moto Z Play Wit </t>
  </si>
  <si>
    <t xml:space="preserve"> Wiko Fever 4G SE </t>
  </si>
  <si>
    <t xml:space="preserve"> RugGear RG730 </t>
  </si>
  <si>
    <t>RugGear</t>
  </si>
  <si>
    <t xml:space="preserve"> Motorola Moto E (Gen 3) Wit </t>
  </si>
  <si>
    <t xml:space="preserve"> iPhone 6 64GB Space Gray Refurbished (Basisklasse) </t>
  </si>
  <si>
    <t xml:space="preserve"> iPhone 6 64GB Goud Refurbished (Basisklasse) </t>
  </si>
  <si>
    <t xml:space="preserve"> iPhone 5S 64GB Goud Refurbished (Topklasse) </t>
  </si>
  <si>
    <t xml:space="preserve"> iPhone 5C 32GB Wit Refurbished (Basisklasse) </t>
  </si>
  <si>
    <t xml:space="preserve"> CrossCall Trekker X2 </t>
  </si>
  <si>
    <t xml:space="preserve"> Apple iPhone 7 256 GB Goud </t>
  </si>
  <si>
    <t xml:space="preserve"> Alcatel PIXI 4 Zwart </t>
  </si>
  <si>
    <t xml:space="preserve"> Apple iPhone 6 16GB Zilver Refurbished (Topklasse) </t>
  </si>
  <si>
    <t xml:space="preserve"> iPhone 5S 32GB Zwart Refurbished (Basisklasse) </t>
  </si>
  <si>
    <t xml:space="preserve"> iPhone 5S 32GB Goud Refurbished (Basisklasse) </t>
  </si>
  <si>
    <t xml:space="preserve"> iPhone 5C 16GB Wit Refurbished (Basisklasse) </t>
  </si>
  <si>
    <t xml:space="preserve"> CrossCall Trekker M1 Zwart </t>
  </si>
  <si>
    <t xml:space="preserve"> Alcatel Idol 4 Plus (+ VR bril) </t>
  </si>
  <si>
    <t xml:space="preserve"> Wiko Tommy 4G Zwart </t>
  </si>
  <si>
    <t xml:space="preserve"> Wiko Ridge 4G Wit </t>
  </si>
  <si>
    <t xml:space="preserve"> Sony Xperia XZ Zwart </t>
  </si>
  <si>
    <t xml:space="preserve"> Lenovo Moto Z Goud </t>
  </si>
  <si>
    <t xml:space="preserve"> Lenovo Moto G5 Goud </t>
  </si>
  <si>
    <t xml:space="preserve"> iPhone SE 64GB Space Gray Refurbished (Topklasse) </t>
  </si>
  <si>
    <t xml:space="preserve"> iPhone SE 16GB Zilver Refurbished (Topklasse) </t>
  </si>
  <si>
    <t xml:space="preserve"> iPhone SE 16GB Space Gray Refurbished (Topklasse) </t>
  </si>
  <si>
    <t xml:space="preserve"> iPhone SE 16GB Rose Gold Refurbished (Topklasse) </t>
  </si>
  <si>
    <t xml:space="preserve"> iPhone SE 16GB Goud Refurbished (Topklasse) </t>
  </si>
  <si>
    <t xml:space="preserve"> iPhone 6s 16GB Zilver Refurbished (Topklasse) </t>
  </si>
  <si>
    <t xml:space="preserve"> iPhone 6s 16GB Space Gray Refurbished (Topklasse) </t>
  </si>
  <si>
    <t xml:space="preserve"> iPhone 6s 16GB Rose Gold Refurbished (Topklasse) </t>
  </si>
  <si>
    <t xml:space="preserve"> iPhone 6s 16GB Goud Refurbished (Topklasse) </t>
  </si>
  <si>
    <t xml:space="preserve"> iPhone 6s 128GB Rose Gold Refurbished (Topklasse) </t>
  </si>
  <si>
    <t xml:space="preserve"> iPhone 6s 128GB Goud Refurbished (Topklasse) </t>
  </si>
  <si>
    <t xml:space="preserve"> iPhone 6 64GB Zilver Refurbished (Middenklasse) </t>
  </si>
  <si>
    <t xml:space="preserve"> iPhone 6 64GB Space Gray Refurbished (Middenklasse) </t>
  </si>
  <si>
    <t xml:space="preserve"> iPhone 6 64GB Goud Refurbished (Middenklasse) </t>
  </si>
  <si>
    <t xml:space="preserve"> iPhone 6 16GB Zilver Refurbished (Basisklasse) </t>
  </si>
  <si>
    <t xml:space="preserve"> iPhone 6 16GB Goud Refurbished (Basisklasse) </t>
  </si>
  <si>
    <t xml:space="preserve"> iPhone 5S 64GB Zwart Refurbished (Basisklasse) </t>
  </si>
  <si>
    <t xml:space="preserve"> iPhone 5S 64GB Zilver Refurbished (Middenklasse) </t>
  </si>
  <si>
    <t xml:space="preserve"> iPhone 5S 64GB Zilver Refurbished (Basisklasse) </t>
  </si>
  <si>
    <t xml:space="preserve"> iPhone 5S 64GB Goud Refurbished (Middenklasse) </t>
  </si>
  <si>
    <t xml:space="preserve"> iPhone 5S 64GB Goud Refurbished (Basisklasse) </t>
  </si>
  <si>
    <t xml:space="preserve"> iPhone 5S 32GB Zilver Refurbished (Middenklasse) </t>
  </si>
  <si>
    <t xml:space="preserve"> iPhone 5S 32GB Goud Refurbished (Middenklasse) </t>
  </si>
  <si>
    <t xml:space="preserve"> iPhone 5S 16GB Goud Refurbished (Middenklasse) </t>
  </si>
  <si>
    <t xml:space="preserve">Huawei P10 Zwart </t>
  </si>
  <si>
    <t xml:space="preserve">Huawei P10 Zilver </t>
  </si>
  <si>
    <t xml:space="preserve">Huawei P10 Plus Zwart </t>
  </si>
  <si>
    <t xml:space="preserve">Huawei P10 Plus Goud </t>
  </si>
  <si>
    <t xml:space="preserve"> Huawei P10 Lite Zwart </t>
  </si>
  <si>
    <t xml:space="preserve"> Huawei P10 Lite Wit </t>
  </si>
  <si>
    <t xml:space="preserve"> Huawei P10 Lite Goud </t>
  </si>
  <si>
    <t xml:space="preserve">Huawei P10 Goud </t>
  </si>
  <si>
    <t xml:space="preserve"> Huawei GT3 Dual Sim Zilver </t>
  </si>
  <si>
    <t xml:space="preserve"> Huawei GT3 Dual Sim Goud </t>
  </si>
  <si>
    <t xml:space="preserve"> HP Elite x3 Zwart </t>
  </si>
  <si>
    <t xml:space="preserve"> Getnord Onyx </t>
  </si>
  <si>
    <t>Getnord</t>
  </si>
  <si>
    <t xml:space="preserve"> Asus Zenfone 3 Wit </t>
  </si>
  <si>
    <t xml:space="preserve"> Asus Zenfone 3 Max 5.5 inch Grijs </t>
  </si>
  <si>
    <t xml:space="preserve"> Asus Zenfone 3 Max 5.5 inch Goud </t>
  </si>
  <si>
    <t xml:space="preserve"> Asus Zenfone 3 Max 5.2 inch Grijs </t>
  </si>
  <si>
    <t xml:space="preserve"> Apple iPhone 6s Plus 32 GB Goud </t>
  </si>
  <si>
    <t xml:space="preserve"> Apple iPhone 6s Plus 128 GB Goud </t>
  </si>
  <si>
    <t xml:space="preserve"> Alcatel Shine Lite Wit </t>
  </si>
  <si>
    <t xml:space="preserve"> Alcatel Shine Lite Goud </t>
  </si>
  <si>
    <t xml:space="preserve"> Philips D2301B/22 </t>
  </si>
  <si>
    <t xml:space="preserve"> Philips M3301B/22 </t>
  </si>
  <si>
    <t xml:space="preserve"> Gigaset SL910A </t>
  </si>
  <si>
    <t>Gigaset</t>
  </si>
  <si>
    <t xml:space="preserve"> Fysic FX-3360 </t>
  </si>
  <si>
    <t>Fysic</t>
  </si>
  <si>
    <t xml:space="preserve"> Gigaset SL400A </t>
  </si>
  <si>
    <t xml:space="preserve"> Philips D4551B/22 </t>
  </si>
  <si>
    <t xml:space="preserve"> Gigaset SL400 </t>
  </si>
  <si>
    <t xml:space="preserve"> Gigaset S850A GO IP </t>
  </si>
  <si>
    <t xml:space="preserve"> AVM FRITZ!Fon C5 International </t>
  </si>
  <si>
    <t>AVM</t>
  </si>
  <si>
    <t xml:space="preserve"> Fysic FX-3850 </t>
  </si>
  <si>
    <t xml:space="preserve"> Philips M3301W/22 </t>
  </si>
  <si>
    <t xml:space="preserve"> Fysic FX-5700 </t>
  </si>
  <si>
    <t xml:space="preserve"> Gigaset E630 </t>
  </si>
  <si>
    <t xml:space="preserve"> Gigaset DX800A </t>
  </si>
  <si>
    <t xml:space="preserve"> Motorola CT320 Zwart </t>
  </si>
  <si>
    <t xml:space="preserve"> FRITZ!Fon M2 </t>
  </si>
  <si>
    <t>FRITZ!Fon</t>
  </si>
  <si>
    <t xml:space="preserve"> Gigaset C530 </t>
  </si>
  <si>
    <t xml:space="preserve"> Philips M6601WB/22 </t>
  </si>
  <si>
    <t xml:space="preserve"> Gigaset AL130A </t>
  </si>
  <si>
    <t xml:space="preserve"> Panasonic KX-PRW120 </t>
  </si>
  <si>
    <t xml:space="preserve"> Gigaset A130 Zwart </t>
  </si>
  <si>
    <t xml:space="preserve"> Gigaset C530IP </t>
  </si>
  <si>
    <t xml:space="preserve"> Gigaset DA310 Zwart </t>
  </si>
  <si>
    <t xml:space="preserve"> Panasonic KX-TS500 </t>
  </si>
  <si>
    <t xml:space="preserve"> Panasonic KX-TGE210 </t>
  </si>
  <si>
    <t xml:space="preserve"> Fysic FX-6200 </t>
  </si>
  <si>
    <t xml:space="preserve"> Grundig D270 Single </t>
  </si>
  <si>
    <t>Grundig</t>
  </si>
  <si>
    <t xml:space="preserve"> Philips M3351B/22 </t>
  </si>
  <si>
    <t xml:space="preserve"> Gigaset DA710 </t>
  </si>
  <si>
    <t xml:space="preserve"> Gigaset SL930A </t>
  </si>
  <si>
    <t xml:space="preserve"> Motorola S3001 Zwart </t>
  </si>
  <si>
    <t xml:space="preserve"> Fysic FX-3930 </t>
  </si>
  <si>
    <t xml:space="preserve"> Panasonic KX-TG6811 </t>
  </si>
  <si>
    <t xml:space="preserve"> FRITZ!Fon C4 </t>
  </si>
  <si>
    <t xml:space="preserve"> D-Sign Graham </t>
  </si>
  <si>
    <t>D-Sign</t>
  </si>
  <si>
    <t xml:space="preserve"> Profoon TX-800 </t>
  </si>
  <si>
    <t>Profoon</t>
  </si>
  <si>
    <t xml:space="preserve"> Motorola IT 6.1T </t>
  </si>
  <si>
    <t xml:space="preserve"> Gigaset C620 </t>
  </si>
  <si>
    <t xml:space="preserve"> Fysic FX-6000 </t>
  </si>
  <si>
    <t xml:space="preserve"> Philips D2351B/22 </t>
  </si>
  <si>
    <t xml:space="preserve"> Philips D1301B/22 </t>
  </si>
  <si>
    <t xml:space="preserve"> Panasonic KX-TGB210 </t>
  </si>
  <si>
    <t xml:space="preserve"> Gigaset DE900 IP PRO </t>
  </si>
  <si>
    <t xml:space="preserve"> Gigaset C530A </t>
  </si>
  <si>
    <t xml:space="preserve"> Fysic FX-5500 </t>
  </si>
  <si>
    <t xml:space="preserve"> Motorola S3011 Wit </t>
  </si>
  <si>
    <t xml:space="preserve"> Motorola IT 6.1 </t>
  </si>
  <si>
    <t xml:space="preserve"> Gigaset E550A Zilver </t>
  </si>
  <si>
    <t xml:space="preserve"> Gigaset E310 </t>
  </si>
  <si>
    <t xml:space="preserve"> Gigaset A250A Zwart </t>
  </si>
  <si>
    <t xml:space="preserve"> Gigaset A250 Zwart </t>
  </si>
  <si>
    <t xml:space="preserve"> Grundig D1115 </t>
  </si>
  <si>
    <t xml:space="preserve"> Fysic FX-8010 </t>
  </si>
  <si>
    <t xml:space="preserve"> Philips D4501B/22 </t>
  </si>
  <si>
    <t xml:space="preserve"> Motorola T301 Blauw </t>
  </si>
  <si>
    <t xml:space="preserve"> Motorola S2201 Bluetooth </t>
  </si>
  <si>
    <t xml:space="preserve"> Grundig D1145 Zilver </t>
  </si>
  <si>
    <t xml:space="preserve"> Gigaset C620A </t>
  </si>
  <si>
    <t xml:space="preserve"> Doro Secure 347 </t>
  </si>
  <si>
    <t>Doro</t>
  </si>
  <si>
    <t xml:space="preserve"> Doro PhoneEasy 115 White </t>
  </si>
  <si>
    <t xml:space="preserve"> Doro Magna 2000 </t>
  </si>
  <si>
    <t xml:space="preserve"> Profoon TX-570 </t>
  </si>
  <si>
    <t xml:space="preserve"> Motorola T201 Violet </t>
  </si>
  <si>
    <t xml:space="preserve"> Gigaset E630A GO </t>
  </si>
  <si>
    <t xml:space="preserve"> Doro Secure 350 </t>
  </si>
  <si>
    <t xml:space="preserve"> Doro PhoneEasy 110 Black </t>
  </si>
  <si>
    <t xml:space="preserve"> Alcatel Delta 180 Solo </t>
  </si>
  <si>
    <t xml:space="preserve"> Fysic FX-3200 </t>
  </si>
  <si>
    <t xml:space="preserve"> Alcatel E130 Solo Groen </t>
  </si>
  <si>
    <t xml:space="preserve"> AEG Eclipse 10 Black </t>
  </si>
  <si>
    <t xml:space="preserve"> Profoon PDX-900 </t>
  </si>
  <si>
    <t xml:space="preserve"> Profoon PDX-500ZT </t>
  </si>
  <si>
    <t xml:space="preserve"> Philips M5602WG/22 </t>
  </si>
  <si>
    <t xml:space="preserve"> Motorola CD201 Single </t>
  </si>
  <si>
    <t xml:space="preserve"> Grundig D150 </t>
  </si>
  <si>
    <t xml:space="preserve"> Gigaset DA710 Wit </t>
  </si>
  <si>
    <t xml:space="preserve"> Gigaset A540 Zwart </t>
  </si>
  <si>
    <t xml:space="preserve"> Doro 100w White </t>
  </si>
  <si>
    <t xml:space="preserve"> Alcatel E130 Solo Zwart </t>
  </si>
  <si>
    <t xml:space="preserve"> Alcatel E130 Solo Grijs </t>
  </si>
  <si>
    <t xml:space="preserve"> Alcatel E130 Solo Blauw </t>
  </si>
  <si>
    <t xml:space="preserve"> Alcatel Delta 180 Voice </t>
  </si>
  <si>
    <t xml:space="preserve"> Profoon PDX-500ZT/WT </t>
  </si>
  <si>
    <t xml:space="preserve"> Philips XL4901S/22 </t>
  </si>
  <si>
    <t xml:space="preserve"> Philips M7701SB/34 + hoes </t>
  </si>
  <si>
    <t xml:space="preserve"> Philips M7701B/22 </t>
  </si>
  <si>
    <t xml:space="preserve"> Philips M5601WG/22 </t>
  </si>
  <si>
    <t xml:space="preserve"> Motorola CT320 Wit </t>
  </si>
  <si>
    <t xml:space="preserve"> Motorola CD211 </t>
  </si>
  <si>
    <t xml:space="preserve"> Gigaset SL400A + LM550 Android Dock </t>
  </si>
  <si>
    <t xml:space="preserve"> Fysic FX-3940 </t>
  </si>
  <si>
    <t xml:space="preserve"> Doro MemoryPlus 319i ph </t>
  </si>
  <si>
    <t xml:space="preserve"> Alcatel F380 Zwart </t>
  </si>
  <si>
    <t xml:space="preserve"> Fysic FX-3950 </t>
  </si>
  <si>
    <t xml:space="preserve"> Profoon TX-650 </t>
  </si>
  <si>
    <t xml:space="preserve"> Philips Mira M8881B </t>
  </si>
  <si>
    <t xml:space="preserve"> Motorola IT6X </t>
  </si>
  <si>
    <t xml:space="preserve"> Apple Lightning USB Kabel 1 m </t>
  </si>
  <si>
    <t xml:space="preserve"> Apple Lightning USB Kabel 2 m </t>
  </si>
  <si>
    <t xml:space="preserve"> Xqisit Thuislader Adapter USB 1A </t>
  </si>
  <si>
    <t>Xqisit</t>
  </si>
  <si>
    <t xml:space="preserve"> Apple 12W USB Thuislader </t>
  </si>
  <si>
    <t xml:space="preserve"> Lionheart Lightning USB Kabel 1m </t>
  </si>
  <si>
    <t>Lionheart</t>
  </si>
  <si>
    <t xml:space="preserve"> Apple iPod / iPhone USB Power Adapter </t>
  </si>
  <si>
    <t xml:space="preserve"> Anker PowerPort 6 Poorts 12A Zwart </t>
  </si>
  <si>
    <t>Anker</t>
  </si>
  <si>
    <t xml:space="preserve"> Belkin Thuislader USB 2,1A Green Ring Black </t>
  </si>
  <si>
    <t>Belkin</t>
  </si>
  <si>
    <t xml:space="preserve"> Apple Lightning To SD Card Camera Reader </t>
  </si>
  <si>
    <t xml:space="preserve"> Belkin Flat Lightning USB Kabel Zwart </t>
  </si>
  <si>
    <t xml:space="preserve"> Belkin 90 Graden Lightning USB Kabel Zwart </t>
  </si>
  <si>
    <t xml:space="preserve"> Belkin Thuislader Micro-USB 2,1A Wit </t>
  </si>
  <si>
    <t xml:space="preserve"> Anker PowerPort+1 Adapter USB Quick Charge 3.0 Zwart </t>
  </si>
  <si>
    <t xml:space="preserve"> Xqisit Lightning Kabel 1,8m Zwart </t>
  </si>
  <si>
    <t xml:space="preserve"> Anker Adapter met 2 USB poorten Zwart 4,8A </t>
  </si>
  <si>
    <t xml:space="preserve"> Belkin Thuislader 2,4A met Lightning-kabel </t>
  </si>
  <si>
    <t xml:space="preserve"> Trust Urban Lightning Kabel Plat 20cm Wit </t>
  </si>
  <si>
    <t xml:space="preserve"> Mobiparts 30 Pin USB Kabel 1m Wit </t>
  </si>
  <si>
    <t>Mobiparts</t>
  </si>
  <si>
    <t xml:space="preserve"> Xtorm (A-Solar) Cube USB Power Hub 8A </t>
  </si>
  <si>
    <t>Xtorm</t>
  </si>
  <si>
    <t xml:space="preserve"> Xqisit Lightning Kabel 1,8m Wit </t>
  </si>
  <si>
    <t xml:space="preserve"> Apple Lightning to USB Cable 0,5 m </t>
  </si>
  <si>
    <t xml:space="preserve"> Anker PowerPort+5 met 1 USB-C en 4 USB Poorten Zwart 3A-12A </t>
  </si>
  <si>
    <t xml:space="preserve"> Blackberry Rapid Charger </t>
  </si>
  <si>
    <t xml:space="preserve"> Mobiparts Thuislader Dual USB 4.8A Wit </t>
  </si>
  <si>
    <t xml:space="preserve"> Xqisit Lightning Kabel 9 cm Wit </t>
  </si>
  <si>
    <t xml:space="preserve"> Belkin Thuislader USB 2,1A Green Ring White </t>
  </si>
  <si>
    <t xml:space="preserve"> Xtorm (A-Solar)Dual Kabel Lightning/Micro USB 1m </t>
  </si>
  <si>
    <t xml:space="preserve"> Fuse Chicken Titan Lightning Kabel 1m </t>
  </si>
  <si>
    <t>Fuse</t>
  </si>
  <si>
    <t xml:space="preserve"> Mobiparts Thuislader Dual USB 4.8A Zwart </t>
  </si>
  <si>
    <t xml:space="preserve"> Belkin 30 pin Kabel 1,2m Wit </t>
  </si>
  <si>
    <t xml:space="preserve"> Xqisit Cotton Kabel Lightning 1,8m Blauw </t>
  </si>
  <si>
    <t xml:space="preserve"> Mobilize Thuislader Apple 30-Pins + USB 3,1A </t>
  </si>
  <si>
    <t>Mobilize</t>
  </si>
  <si>
    <t xml:space="preserve"> Belkin Lightning Kabel Plat Wit </t>
  </si>
  <si>
    <t xml:space="preserve"> Native Union Belt Cable Lightning 3m Zebra </t>
  </si>
  <si>
    <t>Native</t>
  </si>
  <si>
    <t xml:space="preserve"> Trust Urban Lightning Kabel Plat 20cm Blauw </t>
  </si>
  <si>
    <t xml:space="preserve"> Fuse Chicken Bobine Flexible Lightning Kabel 0,6m </t>
  </si>
  <si>
    <t xml:space="preserve"> Aukey Thuislader 5x USB Zwart </t>
  </si>
  <si>
    <t>Aukey</t>
  </si>
  <si>
    <t xml:space="preserve"> Apple iPhone Lightning Dock Zwart </t>
  </si>
  <si>
    <t xml:space="preserve"> Belkin Family Rockstar USB Hub 2,4A Wit </t>
  </si>
  <si>
    <t xml:space="preserve"> Belkin Lightning charge/sync cable Black 15cm </t>
  </si>
  <si>
    <t xml:space="preserve"> Belkin Express Lightning Dock iPhone/iPad/iPod </t>
  </si>
  <si>
    <t xml:space="preserve"> Trust Urban Lightning Kabel Plat 1m Zwart </t>
  </si>
  <si>
    <t xml:space="preserve"> Belkin Lightning Thuislader 1A 1,2m Wit </t>
  </si>
  <si>
    <t xml:space="preserve"> Belkin Duratek Lightning Kabel Zwart 1.2m </t>
  </si>
  <si>
    <t xml:space="preserve"> Xccess Lightning Splitter Apple iPhone 7/7 Plus Goud </t>
  </si>
  <si>
    <t>Xccess</t>
  </si>
  <si>
    <t xml:space="preserve"> Mobiparts 30 Pin USB Kabel 3m Wit </t>
  </si>
  <si>
    <t xml:space="preserve"> Native Union Belt Cable Lightning 3m Blauw </t>
  </si>
  <si>
    <t xml:space="preserve"> Anker PowerPort 6 12A Wit </t>
  </si>
  <si>
    <t xml:space="preserve"> Xqisit Lightning Thuislader 2,4A Wit </t>
  </si>
  <si>
    <t xml:space="preserve"> Belkin Lightning USB Kabel 3m Wit </t>
  </si>
  <si>
    <t xml:space="preserve"> Mobiparts Thuislader Dual USB 2.4A Zwart </t>
  </si>
  <si>
    <t xml:space="preserve"> Belkin Lightning USB Kabel Zwart 3m </t>
  </si>
  <si>
    <t xml:space="preserve"> Belkin Lightning USB Kabel Wit 15cm </t>
  </si>
  <si>
    <t xml:space="preserve"> Native Union Belt Cable Lightning 1,2m Zebra </t>
  </si>
  <si>
    <t xml:space="preserve"> Valueline 3-in-1 micro USB/Lightning/30 Pins Kabel 1m Zwart </t>
  </si>
  <si>
    <t>Valueline</t>
  </si>
  <si>
    <t xml:space="preserve"> Belkin Thuislader Apple iPhone / Apple iPod </t>
  </si>
  <si>
    <t xml:space="preserve"> Xtorm (A-Solar) Lightning lader </t>
  </si>
  <si>
    <t xml:space="preserve"> Xqisit Lightning Kabel 3 m Wit </t>
  </si>
  <si>
    <t xml:space="preserve"> Xccess Lightning Splitter USB Apple iPhone 7/7 Plus Zilver </t>
  </si>
  <si>
    <t xml:space="preserve"> Xccess Lightning Splitter USB A Apple iPhone 7/7 Plus Zwart </t>
  </si>
  <si>
    <t xml:space="preserve"> Belkin Duratek Lightning Kabel Zilver 1.2m </t>
  </si>
  <si>
    <t xml:space="preserve"> Mobilize Premium Thuislader Apple iPad 2,1A </t>
  </si>
  <si>
    <t xml:space="preserve"> Apple Lightning to USB-C Cable 2 Meter </t>
  </si>
  <si>
    <t xml:space="preserve"> Xqisit Cotton Kabel Lightning 1,8m Roze </t>
  </si>
  <si>
    <t xml:space="preserve"> Trust Urban Ultra Fast Wall Charger Universeel </t>
  </si>
  <si>
    <t xml:space="preserve"> Mobilize Thuislader Adapter Dual USB 3,1A </t>
  </si>
  <si>
    <t xml:space="preserve"> Leitz Complete Multicharger XL Docking Station Zwart </t>
  </si>
  <si>
    <t>Leitz</t>
  </si>
  <si>
    <t xml:space="preserve"> Leitz Complete Multicharger XL Docking Station Wit </t>
  </si>
  <si>
    <t xml:space="preserve"> Griffin BreakSafe Magnetic USB C Kabel </t>
  </si>
  <si>
    <t>Griffin</t>
  </si>
  <si>
    <t xml:space="preserve"> Apple Lightning to MicroUSB Adapter </t>
  </si>
  <si>
    <t xml:space="preserve"> Valueline 2-in-1 micro USB/Lightning Kabel 1m Wit </t>
  </si>
  <si>
    <t xml:space="preserve"> Icarus Universele Usb Thuislader </t>
  </si>
  <si>
    <t>Icarus</t>
  </si>
  <si>
    <t xml:space="preserve"> Fuse Chicken Lightning Kabel 60cm Zilver </t>
  </si>
  <si>
    <t xml:space="preserve"> Apple iPhone Lightning Dock </t>
  </si>
  <si>
    <t xml:space="preserve"> Belkin Charge &amp; Sync Dock Apple Lightning </t>
  </si>
  <si>
    <t xml:space="preserve"> Trust Urban Thuislader USB 2,4A Zwart </t>
  </si>
  <si>
    <t xml:space="preserve"> Mobiparts Thuislader Dual USB 2.4A Wit </t>
  </si>
  <si>
    <t xml:space="preserve"> Duracell Apple Lightning USB Kabel </t>
  </si>
  <si>
    <t>Duracell</t>
  </si>
  <si>
    <t xml:space="preserve"> Belkin 90 Graden Lightning USB Kabel Wit </t>
  </si>
  <si>
    <t xml:space="preserve"> Aukey PA-Y4 Quick Charge 3.0 Oplader 2 USB Poorten en 1 USB C Poort Zwart </t>
  </si>
  <si>
    <t xml:space="preserve"> Xqisit Premium Lightning Kabel 0,8m Grijs </t>
  </si>
  <si>
    <t xml:space="preserve"> Valueline 3-in-1 micro USB/Lightning/30 Pins Kabel 1m Wit </t>
  </si>
  <si>
    <t xml:space="preserve"> Trust Urban Thuislader Dual USB 4,8A Zwart </t>
  </si>
  <si>
    <t xml:space="preserve"> Native Union Belt Cable Lightning 1,2m Bruin </t>
  </si>
  <si>
    <t xml:space="preserve"> Just in Case 10 ports USB Hub Zwart </t>
  </si>
  <si>
    <t>Just</t>
  </si>
  <si>
    <t xml:space="preserve"> Griffin Lightning USB Kabel 0,6m </t>
  </si>
  <si>
    <t xml:space="preserve"> Belkin Lightning USB Kabel Blauw 1.2m </t>
  </si>
  <si>
    <t xml:space="preserve"> Aukey PA-Y2 Quick Charge 3.0 Oplader USB en USB C Zwart </t>
  </si>
  <si>
    <t xml:space="preserve"> Rock Rocket Thuislader 4x USB 6,8 A Zwart </t>
  </si>
  <si>
    <t>Rock</t>
  </si>
  <si>
    <t xml:space="preserve"> Fuse Chicken Titan Loop KeyChain Lightning Kabel 25cm </t>
  </si>
  <si>
    <t xml:space="preserve"> Decoded Leather Lightning USB Cable (1.2 m) Bruin </t>
  </si>
  <si>
    <t>Decoded</t>
  </si>
  <si>
    <t xml:space="preserve"> Apple Lightning to 30pins Adapter 0,2 mtr </t>
  </si>
  <si>
    <t xml:space="preserve"> Trust Urban Lightning Kabel Plat 20cm Groen </t>
  </si>
  <si>
    <t xml:space="preserve"> Native Union Lightning/Micro USB Kabel 2m Zebra </t>
  </si>
  <si>
    <t xml:space="preserve"> Native Union Lightning Kabel 20cm Zebra </t>
  </si>
  <si>
    <t xml:space="preserve"> Native Union Belt Cable Lightning 3m Bruin </t>
  </si>
  <si>
    <t xml:space="preserve"> Griffin Lightning Premium USB Kabel 3m </t>
  </si>
  <si>
    <t xml:space="preserve"> Belkin Lightning USB Kabel Groen 1.2m </t>
  </si>
  <si>
    <t xml:space="preserve"> Apple iPhone Lightning Dock Rose Gold </t>
  </si>
  <si>
    <t xml:space="preserve"> Trust Urban Lightning Kabel Plat 1m Blauw </t>
  </si>
  <si>
    <t xml:space="preserve"> Griffin Lightning USB Kabel 1,2m </t>
  </si>
  <si>
    <t xml:space="preserve"> Belkin Duratek Lightning Kabel Goud 1.2m </t>
  </si>
  <si>
    <t xml:space="preserve"> Xqisit Premium Lightning Kabel 0,8m Zilver </t>
  </si>
  <si>
    <t xml:space="preserve"> Trust Urban Lightning Kabel Plat 1m Wit </t>
  </si>
  <si>
    <t xml:space="preserve"> Trust Urban Lightning Kabel Plat 1m Rood </t>
  </si>
  <si>
    <t xml:space="preserve"> Trust Urban Lightning Kabel Plat 1m Groen </t>
  </si>
  <si>
    <t xml:space="preserve"> Nikkei Powerhub 5x USB Zwart </t>
  </si>
  <si>
    <t xml:space="preserve"> Mobilize Thuislader MicroUSB + USB 3,1A </t>
  </si>
  <si>
    <t xml:space="preserve"> Belkin Premium Lightning USB Kabel Rose Gold </t>
  </si>
  <si>
    <t xml:space="preserve"> Belkin Lightning USB Kabel Pink 1.2m </t>
  </si>
  <si>
    <t xml:space="preserve"> Belkin Duratek Lightning Kabel Rose Gold 1.2m </t>
  </si>
  <si>
    <t xml:space="preserve"> Belkin 2-poort Thuislader met stopcontact </t>
  </si>
  <si>
    <t xml:space="preserve"> Alldock Docking Station Large Wit </t>
  </si>
  <si>
    <t>Alldock</t>
  </si>
  <si>
    <t xml:space="preserve"> Xqisit Lightning USB Kabel Wit </t>
  </si>
  <si>
    <t xml:space="preserve"> Xccess Lightning Splitter Apple iPhone 7/7 Plus Rose Goud </t>
  </si>
  <si>
    <t xml:space="preserve"> Valueline 2-in-1 micro USB/Lightning Kabel 1m Blauw </t>
  </si>
  <si>
    <t xml:space="preserve"> USBEPOWER Thuislader 3 USB poorten 3,4 A Wit </t>
  </si>
  <si>
    <t>USBEPOWER</t>
  </si>
  <si>
    <t xml:space="preserve"> Mophie Juice Pack Dock iPhone 6 Plus Zwart </t>
  </si>
  <si>
    <t>Mophie</t>
  </si>
  <si>
    <t xml:space="preserve"> Mobiparts Thuislader Dual USB 4.8A Lightning Zwart </t>
  </si>
  <si>
    <t xml:space="preserve"> Mobiparts Thuislader Dual USB 2.4A Lightning Zwart </t>
  </si>
  <si>
    <t xml:space="preserve"> LDNIO Charger 6 USB Poorten 7A Wit </t>
  </si>
  <si>
    <t>LDNIO</t>
  </si>
  <si>
    <t xml:space="preserve"> Fuse Chicken Lightning Kabel 60cm Zwart </t>
  </si>
  <si>
    <t xml:space="preserve"> Belkin Premium Lightning USB Kabel Goud </t>
  </si>
  <si>
    <t xml:space="preserve"> Alldock Docking Station Large Zwart </t>
  </si>
  <si>
    <t xml:space="preserve"> Alldock Docking Station Large Wit Bamboe </t>
  </si>
  <si>
    <t xml:space="preserve"> Native Union Belt Cable Lightning 1,2m Blauw </t>
  </si>
  <si>
    <t xml:space="preserve"> Muvit Apple 30 pin USB Kabel 1,2m Zwart </t>
  </si>
  <si>
    <t>Muvit</t>
  </si>
  <si>
    <t xml:space="preserve"> Belkin Thuislader met USB port 2.4 Amp. </t>
  </si>
  <si>
    <t xml:space="preserve"> Griffin 2-in-1 Retractable Kabel Zwart </t>
  </si>
  <si>
    <t xml:space="preserve"> Belkin Thuislader USB 1A Wit </t>
  </si>
  <si>
    <t xml:space="preserve"> Aukey Thuislader 3x USB Zwart </t>
  </si>
  <si>
    <t xml:space="preserve"> Xqisit Thuislader USB 2,4Ah Zwart </t>
  </si>
  <si>
    <t xml:space="preserve"> USBEPOWER Thuislader 3 USB poorten 3,4 A Zwart </t>
  </si>
  <si>
    <t xml:space="preserve"> Native Union Dock Apple iPhone Grijs </t>
  </si>
  <si>
    <t xml:space="preserve"> Muvit Apple Lightning Thuislader 2,4A Wit </t>
  </si>
  <si>
    <t xml:space="preserve"> Just Mobile AluCable Deluxe Lightning USB Kabel Wit 1.2m </t>
  </si>
  <si>
    <t xml:space="preserve"> Fuse Chicken Armour Lightning Kabel 1m </t>
  </si>
  <si>
    <t xml:space="preserve"> Alldock Docking Station Medium Wit </t>
  </si>
  <si>
    <t xml:space="preserve"> Alldock Docking Station Medium Walnoot </t>
  </si>
  <si>
    <t xml:space="preserve"> Alldock Docking Station Large Wit Walnoot </t>
  </si>
  <si>
    <t xml:space="preserve"> Alldock Docking Station Large Walnoot </t>
  </si>
  <si>
    <t xml:space="preserve"> Alldock D-Dock Docking Station Plus Kabels Zwart </t>
  </si>
  <si>
    <t xml:space="preserve"> Kero Nomad Sleutelhanger Lightning Kabel Grijs </t>
  </si>
  <si>
    <t>Kero</t>
  </si>
  <si>
    <t xml:space="preserve"> Fuse Chicken Armour Lightning Kabel 2m </t>
  </si>
  <si>
    <t xml:space="preserve"> Apple iPhone Lightning Dock Space Gray </t>
  </si>
  <si>
    <t xml:space="preserve"> Xqisit Thuislader 2x USB 2,4Ah Zwart </t>
  </si>
  <si>
    <t xml:space="preserve"> Xqisit Thuislader 2x USB 2,4Ah Wit </t>
  </si>
  <si>
    <t xml:space="preserve"> Mobiparts Thuislader Dual USB 4.8A Lightning Wit </t>
  </si>
  <si>
    <t xml:space="preserve"> Mobilize Premium Thuislader Apple iPhone/iPod 1A </t>
  </si>
  <si>
    <t xml:space="preserve"> Belkin Premium Lightning USB Kabel Grijs </t>
  </si>
  <si>
    <t xml:space="preserve"> Belkin Charge &amp; Sync Dock Apple Lightning Goud </t>
  </si>
  <si>
    <t xml:space="preserve"> Apple iPhone Lightning Dock Goud </t>
  </si>
  <si>
    <t xml:space="preserve"> Xtorm (A-Solar) Lightning USB Kabel 2,5m </t>
  </si>
  <si>
    <t xml:space="preserve"> Xtorm (A-Solar) Lightning USB Kabel 1 meter </t>
  </si>
  <si>
    <t xml:space="preserve"> Xqisit Thuislader USB 2,4Ah Wit </t>
  </si>
  <si>
    <t xml:space="preserve"> Xqisit Premium Lightning Kabel 0,8m Rose Gold </t>
  </si>
  <si>
    <t xml:space="preserve"> Xqisit Premium Lightning Kabel 0,8m Goud </t>
  </si>
  <si>
    <t xml:space="preserve"> Xccess Dockingstation Apple iPhone 30-pin </t>
  </si>
  <si>
    <t xml:space="preserve"> Valueline 2-in-1 micro USB/Lightning Kabel 1m Zwart </t>
  </si>
  <si>
    <t xml:space="preserve"> USBEPOWER Thuislader 2 USB poorten 3,4 A Zwart </t>
  </si>
  <si>
    <t xml:space="preserve"> USBEPOWER Thuislader 2 USB poorten 3,4 A Wit </t>
  </si>
  <si>
    <t xml:space="preserve"> USBEPOWER Thuislader 2 USB poorten 2,1 A Zwart </t>
  </si>
  <si>
    <t xml:space="preserve"> USBEPOWER Thuislader 2 USB poorten 2,1 A Rood </t>
  </si>
  <si>
    <t xml:space="preserve"> USBEPOWER Thuislader 2 USB poorten 2,1 A Bruin </t>
  </si>
  <si>
    <t xml:space="preserve"> USBEPOWER High Speed 5 in 1 usb lader 4,4 A Zwart </t>
  </si>
  <si>
    <t xml:space="preserve"> USBEPOWER High Speed 5 in 1 usb lader 4,4 A Bruin </t>
  </si>
  <si>
    <t xml:space="preserve"> TwelveSouth HiRise Deluxe Apple iPhone Rose Gold </t>
  </si>
  <si>
    <t>TwelveSouth</t>
  </si>
  <si>
    <t xml:space="preserve"> S-KROSS BUZZ Apple Lightning USB Charge &amp; Sync Cable </t>
  </si>
  <si>
    <t>S-KROSS</t>
  </si>
  <si>
    <t xml:space="preserve"> Native Union Marble Dock Apple iPhone Zwart </t>
  </si>
  <si>
    <t xml:space="preserve"> Native Union Marble Dock Apple iPhone Wit </t>
  </si>
  <si>
    <t xml:space="preserve"> Native Union Dock Apple iPhone Blauw/Goud </t>
  </si>
  <si>
    <t xml:space="preserve"> Native Union Dock Apple iPhone Beige/Rose Gold </t>
  </si>
  <si>
    <t xml:space="preserve"> Mophie Juice Pack Dock iPhone 6 Zwart </t>
  </si>
  <si>
    <t xml:space="preserve"> Mophie Charge Force Desk Mount </t>
  </si>
  <si>
    <t xml:space="preserve"> Mobiparts Thuislader Dual USB 2.4A Lightning Wit </t>
  </si>
  <si>
    <t xml:space="preserve"> Just Mobile AluCable Deluxe Lightning Zwart 1.2m </t>
  </si>
  <si>
    <t xml:space="preserve"> Griffin 10-Bay MultiDock 2 </t>
  </si>
  <si>
    <t xml:space="preserve"> Fuse Chicken Lightning Kabel 20cm Zwart </t>
  </si>
  <si>
    <t xml:space="preserve"> Fuse Chicken Armour Travel Lightning Kabel </t>
  </si>
  <si>
    <t xml:space="preserve"> Duracell Apple 30 Pins USB Kabel </t>
  </si>
  <si>
    <t xml:space="preserve"> Bluelounge Minidock Lightning </t>
  </si>
  <si>
    <t>Bluelounge</t>
  </si>
  <si>
    <t xml:space="preserve"> Belkin Premium Lightning USB Kabel Zilver </t>
  </si>
  <si>
    <t xml:space="preserve"> Belkin Mixit Premium Thuislader Grijs </t>
  </si>
  <si>
    <t xml:space="preserve"> Belkin Mixit Premium Thuislader Goud </t>
  </si>
  <si>
    <t xml:space="preserve"> Belkin Micro-USB Cable w/ Lightning Adapter </t>
  </si>
  <si>
    <t xml:space="preserve"> Belkin 30 Pin Kabel 1,2m Wit </t>
  </si>
  <si>
    <t xml:space="preserve"> BeHello Thuislader Apple 30 pin kabel 4.2A </t>
  </si>
  <si>
    <t>BeHello</t>
  </si>
  <si>
    <t xml:space="preserve"> BeHello Thuislader 2 USB 4.2A </t>
  </si>
  <si>
    <t xml:space="preserve"> BeHello Thuislader 2 USB 3.1A </t>
  </si>
  <si>
    <t xml:space="preserve"> Apple iPhone Lightning Dock Zilver </t>
  </si>
  <si>
    <t xml:space="preserve"> Alldock Docking Station Medium Zwart Walnoot </t>
  </si>
  <si>
    <t xml:space="preserve"> Alldock Docking Station Medium Zwart Bamboe </t>
  </si>
  <si>
    <t xml:space="preserve"> Alldock Docking Station Medium Wit Zwart </t>
  </si>
  <si>
    <t xml:space="preserve"> Alldock Docking Station Medium Wit Walnoot </t>
  </si>
  <si>
    <t xml:space="preserve"> Alldock Docking Station Medium Wit Bamboe </t>
  </si>
  <si>
    <t xml:space="preserve"> Alldock Docking Station Medium Walnoot Zwart </t>
  </si>
  <si>
    <t xml:space="preserve"> Alldock Docking Station Medium Walnoot Wit </t>
  </si>
  <si>
    <t xml:space="preserve"> Alldock Docking Station Medium Bamboe Zwart </t>
  </si>
  <si>
    <t xml:space="preserve"> Alldock Docking Station Medium Bamboe Wit </t>
  </si>
  <si>
    <t xml:space="preserve"> Alldock Docking Station Medium Bamboe </t>
  </si>
  <si>
    <t xml:space="preserve"> Alldock Docking Station Large Zwart Wit </t>
  </si>
  <si>
    <t xml:space="preserve"> Alldock Docking Station Large Zwart Walnoot </t>
  </si>
  <si>
    <t xml:space="preserve"> Alldock Docking Station Large Zwart Bamboe </t>
  </si>
  <si>
    <t xml:space="preserve"> Alldock Docking Station Large Wit Zwart </t>
  </si>
  <si>
    <t xml:space="preserve"> Alldock Docking Station Large Walnoot Zwart </t>
  </si>
  <si>
    <t xml:space="preserve"> Alldock Docking Station Large Walnoot Wit </t>
  </si>
  <si>
    <t xml:space="preserve"> Alldock Docking Station Large Bamboe Zwart </t>
  </si>
  <si>
    <t xml:space="preserve"> Alldock Docking Station Large Bamboe Wit </t>
  </si>
  <si>
    <t xml:space="preserve"> Alldock Docking Station Large Bamboe </t>
  </si>
  <si>
    <t xml:space="preserve"> Alldock D-Dock Docking Station Plus Kabels Wit </t>
  </si>
  <si>
    <t xml:space="preserve"> Alldock D-Dock Docking Station Plus Kabels Roze </t>
  </si>
  <si>
    <t xml:space="preserve"> Accessorize Rose Lightning Kabel 1m Roze </t>
  </si>
  <si>
    <t>Accessorize</t>
  </si>
  <si>
    <t xml:space="preserve"> Alldock Docking Station Medium Zwart </t>
  </si>
  <si>
    <t xml:space="preserve"> Apple Lightning to USB-C Cable 1 Meter </t>
  </si>
  <si>
    <t xml:space="preserve"> Canon PIXMA MG5750 </t>
  </si>
  <si>
    <t>Canon</t>
  </si>
  <si>
    <t xml:space="preserve"> HP ENVY 5640 All-in-One </t>
  </si>
  <si>
    <t xml:space="preserve"> Epson Expression Home XP-342 </t>
  </si>
  <si>
    <t xml:space="preserve"> Epson Expression Premium XP-635 </t>
  </si>
  <si>
    <t xml:space="preserve"> Canon PIXMA MG3053 Blauw Wit </t>
  </si>
  <si>
    <t xml:space="preserve"> Epson Expression Premium XP-830 </t>
  </si>
  <si>
    <t xml:space="preserve"> HP Color LaserJet Pro MFP M277dw </t>
  </si>
  <si>
    <t xml:space="preserve"> Brother MFC-J4620DW </t>
  </si>
  <si>
    <t>Brother</t>
  </si>
  <si>
    <t xml:space="preserve"> HP ENVY 7640 All-in-One </t>
  </si>
  <si>
    <t xml:space="preserve"> Canon PIXMA MG3650 Zwart </t>
  </si>
  <si>
    <t xml:space="preserve"> Samsung Xpress M2070W </t>
  </si>
  <si>
    <t xml:space="preserve"> Canon PIXMA MG6853 </t>
  </si>
  <si>
    <t xml:space="preserve"> HP OfficeJet Pro 6970 e-All-in-One (J7K34A) </t>
  </si>
  <si>
    <t xml:space="preserve"> HP Color LaserJet Pro MFP M477fdw </t>
  </si>
  <si>
    <t xml:space="preserve"> HP Officejet 5740 e-All-in-One </t>
  </si>
  <si>
    <t xml:space="preserve"> Canon PIXMA MG3051 Wit </t>
  </si>
  <si>
    <t xml:space="preserve"> HP OfficeJet Pro 7740 All-in-One (G5J38A) </t>
  </si>
  <si>
    <t xml:space="preserve"> Canon PIXMA MX925 </t>
  </si>
  <si>
    <t xml:space="preserve"> HP ENVY 4526 All-in-One </t>
  </si>
  <si>
    <t xml:space="preserve"> Brother DCP-J4120DW </t>
  </si>
  <si>
    <t xml:space="preserve"> HP OfficeJet 3830 e-All-in-One </t>
  </si>
  <si>
    <t xml:space="preserve"> Canon PIXMA MG6850 </t>
  </si>
  <si>
    <t xml:space="preserve"> HP OfficeJet 7612 e-All-in-One </t>
  </si>
  <si>
    <t xml:space="preserve"> HP OfficeJet Pro 8715 e-All-in-One (J6X76A) </t>
  </si>
  <si>
    <t xml:space="preserve"> Samsung Xpress M2070FW </t>
  </si>
  <si>
    <t xml:space="preserve"> HP OfficeJet Pro 8725 e-All-in-One (M9L80A) </t>
  </si>
  <si>
    <t xml:space="preserve"> Epson Expression Photo XP-860 </t>
  </si>
  <si>
    <t xml:space="preserve"> HP ENVY 5540 All-in-One </t>
  </si>
  <si>
    <t xml:space="preserve"> HP Color LaserJet Pro MFP M377dw </t>
  </si>
  <si>
    <t xml:space="preserve"> Epson WorkForce WF-2630WF </t>
  </si>
  <si>
    <t xml:space="preserve"> Samsung Xpress SL-C480FW </t>
  </si>
  <si>
    <t xml:space="preserve"> HP LaserJet Pro MFP M127FW </t>
  </si>
  <si>
    <t xml:space="preserve"> Canon PIXMA MX495BK </t>
  </si>
  <si>
    <t xml:space="preserve"> Canon PIXMA MX475 </t>
  </si>
  <si>
    <t xml:space="preserve"> Canon PIXMA TS8050 Zwart </t>
  </si>
  <si>
    <t xml:space="preserve"> Canon PIXMA MG6851 </t>
  </si>
  <si>
    <t xml:space="preserve"> Epson EcoTank ET-4500 </t>
  </si>
  <si>
    <t xml:space="preserve"> Canon PIXMA MG3650 Wit </t>
  </si>
  <si>
    <t xml:space="preserve"> Samsung Xpress SL-C480W </t>
  </si>
  <si>
    <t xml:space="preserve"> Canon PIXMA MG2550s </t>
  </si>
  <si>
    <t xml:space="preserve"> Epson WorkForce WF-7610DWF </t>
  </si>
  <si>
    <t xml:space="preserve"> Canon PIXMA TS5050 Zwart </t>
  </si>
  <si>
    <t xml:space="preserve"> Epson Expression Photo XP-760 </t>
  </si>
  <si>
    <t xml:space="preserve"> HP PageWide Pro 477dw </t>
  </si>
  <si>
    <t xml:space="preserve"> HP OfficeJet 7510 All-in-One </t>
  </si>
  <si>
    <t xml:space="preserve"> Canon PIXMA MG7753 </t>
  </si>
  <si>
    <t xml:space="preserve"> Canon PIXMA MG7752 </t>
  </si>
  <si>
    <t xml:space="preserve"> Brother DCP-9020CDW </t>
  </si>
  <si>
    <t xml:space="preserve"> Epson WorkForce WF-7620DTWF </t>
  </si>
  <si>
    <t xml:space="preserve"> Epson Expression Premium XP-645 </t>
  </si>
  <si>
    <t xml:space="preserve"> HP OfficeJet 250 Mobiele Printer (CZ992A) </t>
  </si>
  <si>
    <t xml:space="preserve"> HP LaserJet Pro MFP M127FN </t>
  </si>
  <si>
    <t xml:space="preserve"> HP DeskJet 3720 Wit/Blauw </t>
  </si>
  <si>
    <t xml:space="preserve"> Canon PIXMA TS6050 Zwart </t>
  </si>
  <si>
    <t xml:space="preserve"> Epson Expression Photo XP-960 </t>
  </si>
  <si>
    <t xml:space="preserve"> Epson EcoTank ET-3600 </t>
  </si>
  <si>
    <t xml:space="preserve"> Canon PIXMA MX535 </t>
  </si>
  <si>
    <t xml:space="preserve"> Brother MFC-L2740DW </t>
  </si>
  <si>
    <t xml:space="preserve"> Brother DCP-L2520DW </t>
  </si>
  <si>
    <t xml:space="preserve"> Epson WorkForce WF-3640DTWF </t>
  </si>
  <si>
    <t xml:space="preserve"> HP OfficeJet Pro 8710 e-All-in-One (D9L18A) </t>
  </si>
  <si>
    <t xml:space="preserve"> Epson Expression Premium XP-900 </t>
  </si>
  <si>
    <t xml:space="preserve"> HP Color LaserJet Pro MFP M176N </t>
  </si>
  <si>
    <t xml:space="preserve"> Epson WorkForce Pro WF-5620DWF </t>
  </si>
  <si>
    <t xml:space="preserve"> Epson Expression Home XP-247 </t>
  </si>
  <si>
    <t xml:space="preserve"> Xerox WorkCentre 6605DN </t>
  </si>
  <si>
    <t>Xerox</t>
  </si>
  <si>
    <t xml:space="preserve"> Epson Expression Home XP-245 </t>
  </si>
  <si>
    <t xml:space="preserve"> Brother MFC-J6530DW </t>
  </si>
  <si>
    <t xml:space="preserve"> Brother MFC-J4420DW </t>
  </si>
  <si>
    <t xml:space="preserve"> HP LaserJet Pro MFP M426dw </t>
  </si>
  <si>
    <t xml:space="preserve"> Epson Expression Home XP-432 </t>
  </si>
  <si>
    <t xml:space="preserve"> Brother MFC-J480DW </t>
  </si>
  <si>
    <t xml:space="preserve"> HP OfficeJet Pro 6960 e-All-in-One (J7K33A) </t>
  </si>
  <si>
    <t xml:space="preserve"> Epson Expression Premium XP-540 </t>
  </si>
  <si>
    <t xml:space="preserve"> HP LaserJet Pro 500 Color MFP M570DW </t>
  </si>
  <si>
    <t xml:space="preserve"> HP Deskjet 3638 All-in-One </t>
  </si>
  <si>
    <t xml:space="preserve"> Canon i-SENSYS MF724Cdw </t>
  </si>
  <si>
    <t xml:space="preserve"> HP OfficeJet 4656 All-in-One </t>
  </si>
  <si>
    <t xml:space="preserve"> Brother DCP-L2540DN </t>
  </si>
  <si>
    <t xml:space="preserve"> Brother DCP-L2560DW </t>
  </si>
  <si>
    <t xml:space="preserve"> HP Color LaserJet Pro MFP M477fnw </t>
  </si>
  <si>
    <t xml:space="preserve"> Canon i-SENSYS MF623Cn </t>
  </si>
  <si>
    <t xml:space="preserve"> HP LaserJet Pro 500 Color MFP M570DN </t>
  </si>
  <si>
    <t xml:space="preserve"> Brother MFC-J880DW </t>
  </si>
  <si>
    <t xml:space="preserve"> Brother DCP-1610W </t>
  </si>
  <si>
    <t xml:space="preserve"> Ricoh SP 150SUw </t>
  </si>
  <si>
    <t xml:space="preserve"> Brother DCP-L2500D </t>
  </si>
  <si>
    <t xml:space="preserve"> Xerox WorkCentre 6027 </t>
  </si>
  <si>
    <t xml:space="preserve"> Lexmark MX310dn </t>
  </si>
  <si>
    <t>Lexmark</t>
  </si>
  <si>
    <t xml:space="preserve"> HP Color LaserJet Pro MFP M274n </t>
  </si>
  <si>
    <t xml:space="preserve"> Epson EcoTank ET-2500 </t>
  </si>
  <si>
    <t xml:space="preserve"> Epson EcoTank ET-2600 </t>
  </si>
  <si>
    <t xml:space="preserve"> HP PageWide 377dw MFP (J9V80B) </t>
  </si>
  <si>
    <t xml:space="preserve"> Epson WorkForce Pro WF-5690DWF </t>
  </si>
  <si>
    <t xml:space="preserve"> Epson Expression Home XP-442 </t>
  </si>
  <si>
    <t xml:space="preserve"> HP ENVY 4528 All-in-One </t>
  </si>
  <si>
    <t xml:space="preserve"> HP LaserJet Pro MFP M225DN </t>
  </si>
  <si>
    <t xml:space="preserve"> Lexmark CX410de </t>
  </si>
  <si>
    <t xml:space="preserve"> Canon PIXMA TS6051 Wit </t>
  </si>
  <si>
    <t xml:space="preserve"> Canon i-SENSYS MF628Cw </t>
  </si>
  <si>
    <t xml:space="preserve"> Brother MFC-L8650CDW </t>
  </si>
  <si>
    <t xml:space="preserve"> Brother MFC-J5930DW </t>
  </si>
  <si>
    <t xml:space="preserve"> Samsung Xpress C1860FW </t>
  </si>
  <si>
    <t xml:space="preserve"> Epson WorkForce WF-2510WF </t>
  </si>
  <si>
    <t xml:space="preserve"> Canon i-SENSYS MF728Cdw </t>
  </si>
  <si>
    <t xml:space="preserve"> Brother MFC-L2720DW </t>
  </si>
  <si>
    <t xml:space="preserve"> Brother MFC-9330CDW </t>
  </si>
  <si>
    <t xml:space="preserve"> Brother DCP-1612W </t>
  </si>
  <si>
    <t xml:space="preserve"> Xerox WorkCentre 3225 </t>
  </si>
  <si>
    <t xml:space="preserve"> Samsung Xpress M2885FW </t>
  </si>
  <si>
    <t xml:space="preserve"> Ricoh SP C250SF </t>
  </si>
  <si>
    <t xml:space="preserve"> HP Color LaserJet Pro MFP M477fdn </t>
  </si>
  <si>
    <t xml:space="preserve"> Samsung Xpress M2875ND </t>
  </si>
  <si>
    <t xml:space="preserve"> HP LaserJet Pro MFP M130a </t>
  </si>
  <si>
    <t xml:space="preserve"> Epson WorkForce Pro WF-4630DWF </t>
  </si>
  <si>
    <t xml:space="preserve"> Epson EcoTank ET-4550 </t>
  </si>
  <si>
    <t xml:space="preserve"> Brother MFC-L5750DW </t>
  </si>
  <si>
    <t xml:space="preserve"> HP PageWide Pro 477dwt MFP (W2Z53B) </t>
  </si>
  <si>
    <t xml:space="preserve"> Samsung Xpress SL-C480FN </t>
  </si>
  <si>
    <t xml:space="preserve"> Ricoh SG 3100SNw </t>
  </si>
  <si>
    <t xml:space="preserve"> Xerox WorkCentre 6515DN </t>
  </si>
  <si>
    <t xml:space="preserve"> Samsung Xpress M2875FD </t>
  </si>
  <si>
    <t xml:space="preserve"> Lexmark CX310dn </t>
  </si>
  <si>
    <t xml:space="preserve"> HP OfficeJet Pro 8740 All-in-One (D9L21A) </t>
  </si>
  <si>
    <t xml:space="preserve"> HP LaserJet Pro MFP M426fdn </t>
  </si>
  <si>
    <t xml:space="preserve"> HP LaserJet Pro MFP M130fw </t>
  </si>
  <si>
    <t xml:space="preserve"> HP LaserJet Pro MFP M130fn </t>
  </si>
  <si>
    <t xml:space="preserve"> HP LaserJet 700 Color MFP M775f </t>
  </si>
  <si>
    <t xml:space="preserve"> Canon MAXIFY MB2750 </t>
  </si>
  <si>
    <t xml:space="preserve"> Brother MFC-L2700DW </t>
  </si>
  <si>
    <t xml:space="preserve"> Brother DCP-L8400CDN </t>
  </si>
  <si>
    <t xml:space="preserve"> HP LaserJet Pro MFP M426fdw </t>
  </si>
  <si>
    <t xml:space="preserve"> HP Laserjet Pro MFP M225DW </t>
  </si>
  <si>
    <t xml:space="preserve"> Brother MFC-L9550CDWT </t>
  </si>
  <si>
    <t xml:space="preserve"> HP LaserJet Pro 500 MFP M521DN </t>
  </si>
  <si>
    <t xml:space="preserve"> Brother MFC-J6930DW </t>
  </si>
  <si>
    <t xml:space="preserve"> Xerox WorkCentre 6605N </t>
  </si>
  <si>
    <t xml:space="preserve"> Xerox WorkCentre 3345 </t>
  </si>
  <si>
    <t xml:space="preserve"> Samsung CLX-6260ND </t>
  </si>
  <si>
    <t xml:space="preserve"> Ricoh SP 311SFN </t>
  </si>
  <si>
    <t xml:space="preserve"> HP LaserJet Pro MFP M521DW </t>
  </si>
  <si>
    <t xml:space="preserve"> Epson WorkForce Pro WF-8590 DWF </t>
  </si>
  <si>
    <t xml:space="preserve"> Brother MFC-L8850CDW </t>
  </si>
  <si>
    <t xml:space="preserve"> Brother DCP-L8450CDW </t>
  </si>
  <si>
    <t xml:space="preserve"> Brother DCP-9015CDW </t>
  </si>
  <si>
    <t xml:space="preserve"> HP OfficeJet Pro 8730 All-in-One (D9L20A) </t>
  </si>
  <si>
    <t xml:space="preserve"> HP OfficeJet Pro 8720 e-All-in-One (D9L19A) </t>
  </si>
  <si>
    <t xml:space="preserve"> Epson Expression Premium XP-640 </t>
  </si>
  <si>
    <t xml:space="preserve"> Lexmark MX410de </t>
  </si>
  <si>
    <t xml:space="preserve"> HP PageWide Enterprise Color MFP 586dn </t>
  </si>
  <si>
    <t xml:space="preserve"> Xerox WorkCentre 6515N </t>
  </si>
  <si>
    <t xml:space="preserve"> Xerox WorkCentre 3335 </t>
  </si>
  <si>
    <t xml:space="preserve"> Samsung Xpress SL-C480 </t>
  </si>
  <si>
    <t xml:space="preserve"> Samsung Pro Xpress SL-M3825DW </t>
  </si>
  <si>
    <t xml:space="preserve"> Samsung Pro Xpress M3875FD </t>
  </si>
  <si>
    <t xml:space="preserve"> Samsung CLX-6260FW </t>
  </si>
  <si>
    <t xml:space="preserve"> Ricoh SP 3610SF </t>
  </si>
  <si>
    <t xml:space="preserve"> Ricoh SG 3110SFNw </t>
  </si>
  <si>
    <t xml:space="preserve"> Lexmark CX725de </t>
  </si>
  <si>
    <t xml:space="preserve"> HP PageWide Enterprise Color MFP 586z </t>
  </si>
  <si>
    <t xml:space="preserve"> HP PageWide Enterprise Color MFP 586f </t>
  </si>
  <si>
    <t xml:space="preserve"> HP LaserJet Pro MFP M26nw </t>
  </si>
  <si>
    <t xml:space="preserve"> HP LaserJet Pro MFP M26a </t>
  </si>
  <si>
    <t xml:space="preserve"> HP LaserJet Pro MFP M227sdn </t>
  </si>
  <si>
    <t xml:space="preserve"> HP LaserJet Enterprise 700 Color MFP M775dn </t>
  </si>
  <si>
    <t xml:space="preserve"> HP Designjet T830 36 inch MFP </t>
  </si>
  <si>
    <t xml:space="preserve"> HP Color LaserJet Pro MFP M277n </t>
  </si>
  <si>
    <t xml:space="preserve"> Epson WorkForce Pro WF-8590 DTWFC </t>
  </si>
  <si>
    <t xml:space="preserve"> Epson WorkForce Pro WF-8590 DTWF </t>
  </si>
  <si>
    <t xml:space="preserve"> Epson WorkForce Pro WF-8590 D3TWFC </t>
  </si>
  <si>
    <t xml:space="preserve"> Epson WorkForce Pro WF-8510DWF </t>
  </si>
  <si>
    <t xml:space="preserve"> Epson WorkForce Pro WF-6590DWF </t>
  </si>
  <si>
    <t xml:space="preserve"> Epson WorkForce Pro WF-6590DTWFC </t>
  </si>
  <si>
    <t xml:space="preserve"> Epson WorkForce Pro WF-6590D2TWFC </t>
  </si>
  <si>
    <t xml:space="preserve"> Brother MFC-L6900DWT </t>
  </si>
  <si>
    <t xml:space="preserve"> Brother MFC-L6900DW </t>
  </si>
  <si>
    <t xml:space="preserve"> Brother MFC-L6800DWT </t>
  </si>
  <si>
    <t xml:space="preserve"> Brother MFC-L5700DN </t>
  </si>
  <si>
    <t xml:space="preserve"> Brother MFC-9340CDW </t>
  </si>
  <si>
    <t xml:space="preserve"> Brother MFC-9140CDN </t>
  </si>
  <si>
    <t xml:space="preserve"> Brother DCP-L6600DW </t>
  </si>
  <si>
    <t xml:space="preserve"> Brother DCP-L5500DN </t>
  </si>
  <si>
    <t xml:space="preserve"> Netgear Nighthawk AC1900 R7000 </t>
  </si>
  <si>
    <t>Netgear</t>
  </si>
  <si>
    <t xml:space="preserve"> TP-Link Archer C58 </t>
  </si>
  <si>
    <t>TP-Link</t>
  </si>
  <si>
    <t xml:space="preserve"> Asus RT-AC51 </t>
  </si>
  <si>
    <t xml:space="preserve"> Netgear Nighthawk X4S R7800 </t>
  </si>
  <si>
    <t xml:space="preserve"> TP-Link Archer C7 V2 </t>
  </si>
  <si>
    <t xml:space="preserve"> TP-Link M7350 </t>
  </si>
  <si>
    <t xml:space="preserve"> TP-Link Archer C2600 </t>
  </si>
  <si>
    <t xml:space="preserve"> Apple Airport Extreme ME918Z/A </t>
  </si>
  <si>
    <t xml:space="preserve"> Apple Airport Express </t>
  </si>
  <si>
    <t xml:space="preserve"> Netgear Orbi </t>
  </si>
  <si>
    <t xml:space="preserve"> TP-Link Archer C2 </t>
  </si>
  <si>
    <t xml:space="preserve"> Asus RT-AC68U Zwart </t>
  </si>
  <si>
    <t xml:space="preserve"> Netgear R6400 </t>
  </si>
  <si>
    <t xml:space="preserve"> Netgear Nighthawk X6 R8000 </t>
  </si>
  <si>
    <t xml:space="preserve"> TP-Link Archer C3200 </t>
  </si>
  <si>
    <t xml:space="preserve"> Asus RT-AC87U Zwart </t>
  </si>
  <si>
    <t xml:space="preserve"> TP-Link Archer MR200 </t>
  </si>
  <si>
    <t xml:space="preserve"> Asus RT-AC88U </t>
  </si>
  <si>
    <t xml:space="preserve"> Sitecom AC1200 WLR-7100 </t>
  </si>
  <si>
    <t>Sitecom</t>
  </si>
  <si>
    <t xml:space="preserve"> Ubiquiti UniFi Security Gateway </t>
  </si>
  <si>
    <t>Ubiquiti</t>
  </si>
  <si>
    <t xml:space="preserve"> Ubiquiti EdgeRouter Lite </t>
  </si>
  <si>
    <t xml:space="preserve"> Huawei E5786s-32a </t>
  </si>
  <si>
    <t xml:space="preserve"> Asus RT-AC3200 </t>
  </si>
  <si>
    <t xml:space="preserve"> Ubiquiti EdgeRouter X </t>
  </si>
  <si>
    <t xml:space="preserve"> Ubiquiti AmpliFi AFi-HD </t>
  </si>
  <si>
    <t xml:space="preserve"> Huawei B315s-22 Wit </t>
  </si>
  <si>
    <t xml:space="preserve"> TP-Link TL-WR1043ND v2 </t>
  </si>
  <si>
    <t xml:space="preserve"> TP-Link TL-MR6400 </t>
  </si>
  <si>
    <t xml:space="preserve"> Huawei E5330Bs-2 </t>
  </si>
  <si>
    <t xml:space="preserve"> TP-Link M7300 </t>
  </si>
  <si>
    <t xml:space="preserve"> Huawei E5186s-22a CAT6 4G+ Wit </t>
  </si>
  <si>
    <t xml:space="preserve"> Huawei E5577Cs-321 Wit </t>
  </si>
  <si>
    <t xml:space="preserve"> Linksys Velop (3 stations) </t>
  </si>
  <si>
    <t>Linksys</t>
  </si>
  <si>
    <t xml:space="preserve"> Asus RT-AC87U Wit </t>
  </si>
  <si>
    <t xml:space="preserve"> Asus RT-AC66U Zwart </t>
  </si>
  <si>
    <t xml:space="preserve"> TP-Link TL-WR810N Mobiele Router </t>
  </si>
  <si>
    <t xml:space="preserve"> TP-Link M7310 </t>
  </si>
  <si>
    <t xml:space="preserve"> AVM FRITZ!Box 7490 International </t>
  </si>
  <si>
    <t xml:space="preserve"> Ubiquiti EdgeRouter X SFP </t>
  </si>
  <si>
    <t xml:space="preserve"> D-Link DIR-605L Cloud Router </t>
  </si>
  <si>
    <t>D-Link</t>
  </si>
  <si>
    <t xml:space="preserve"> TP-Link Archer C59 </t>
  </si>
  <si>
    <t xml:space="preserve"> D-Link DIR-842 </t>
  </si>
  <si>
    <t xml:space="preserve"> TP-Link Archer C1200 </t>
  </si>
  <si>
    <t xml:space="preserve"> Teltonika RUT950 </t>
  </si>
  <si>
    <t>Teltonika</t>
  </si>
  <si>
    <t xml:space="preserve"> Teltonika RUT500 </t>
  </si>
  <si>
    <t xml:space="preserve"> Asus RT-AC5300 </t>
  </si>
  <si>
    <t xml:space="preserve"> Ubiquiti AmpliFi AFi-R </t>
  </si>
  <si>
    <t xml:space="preserve"> Netgear AirCard 785S </t>
  </si>
  <si>
    <t xml:space="preserve"> Linksys EA6900 </t>
  </si>
  <si>
    <t xml:space="preserve"> Netgear Nighthawk R7100LG </t>
  </si>
  <si>
    <t xml:space="preserve"> WifiBoxx TP-Link M7350 + Prepaid Data simkaart 1 GB </t>
  </si>
  <si>
    <t>WifiBoxx</t>
  </si>
  <si>
    <t xml:space="preserve"> TP-Link Archer C9 </t>
  </si>
  <si>
    <t xml:space="preserve"> Sitecom WLR-9500 </t>
  </si>
  <si>
    <t xml:space="preserve"> Netgear Nighthawk X10 R9000 </t>
  </si>
  <si>
    <t xml:space="preserve"> Sitecom WLR-3100 </t>
  </si>
  <si>
    <t xml:space="preserve"> TP-Link Touch P5 </t>
  </si>
  <si>
    <t xml:space="preserve"> Sitecom WLR-9000 </t>
  </si>
  <si>
    <t xml:space="preserve"> Asus 4G-N12 </t>
  </si>
  <si>
    <t xml:space="preserve"> AVM FRITZ!Box 4040 </t>
  </si>
  <si>
    <t xml:space="preserve"> AVM FRITZ!Box 3490 International </t>
  </si>
  <si>
    <t xml:space="preserve"> Netgear AirCard 810S </t>
  </si>
  <si>
    <t xml:space="preserve"> Asus RT-N66U </t>
  </si>
  <si>
    <t xml:space="preserve"> TP-link TL-MR3020 </t>
  </si>
  <si>
    <t>TP-link</t>
  </si>
  <si>
    <t xml:space="preserve"> Netgear Nighthawk X8 R8500 AC5300 </t>
  </si>
  <si>
    <t xml:space="preserve"> Netgear AirCard 790S </t>
  </si>
  <si>
    <t xml:space="preserve"> TP-Link Archer C8 </t>
  </si>
  <si>
    <t xml:space="preserve"> TP-Link Archer C5400 </t>
  </si>
  <si>
    <t xml:space="preserve"> Huawei E5770s-320 </t>
  </si>
  <si>
    <t xml:space="preserve"> Asus RT-N18U </t>
  </si>
  <si>
    <t xml:space="preserve"> Sitecom WLR-8200 </t>
  </si>
  <si>
    <t xml:space="preserve"> Sitecom WLR-5002 </t>
  </si>
  <si>
    <t xml:space="preserve"> D-Link DIR-809 </t>
  </si>
  <si>
    <t xml:space="preserve"> Linksys WRT3200ACM </t>
  </si>
  <si>
    <t xml:space="preserve"> Linksys MAX-STREAM EA9500 </t>
  </si>
  <si>
    <t xml:space="preserve"> DrayTek Vigor 2760-A </t>
  </si>
  <si>
    <t>DrayTek</t>
  </si>
  <si>
    <t xml:space="preserve"> Asus RT-AC68U Wit </t>
  </si>
  <si>
    <t xml:space="preserve"> Alcatel Y900 OneTouch Link 4G+ Mobile Hotspot </t>
  </si>
  <si>
    <t xml:space="preserve"> AVM FRITZ!Box 4020 International </t>
  </si>
  <si>
    <t xml:space="preserve"> Linksys LRT224 VPN-router </t>
  </si>
  <si>
    <t xml:space="preserve"> Huawei E8377s-153 CarFi </t>
  </si>
  <si>
    <t xml:space="preserve"> DrayTek Vigor 2120 </t>
  </si>
  <si>
    <t xml:space="preserve"> Asus RT-N66W </t>
  </si>
  <si>
    <t xml:space="preserve"> TP-Link Archer C3150 </t>
  </si>
  <si>
    <t xml:space="preserve"> Linksys WRT1200AC </t>
  </si>
  <si>
    <t xml:space="preserve"> Huawei E5186s-22a CAT6 4G+ Zwart </t>
  </si>
  <si>
    <t xml:space="preserve"> DrayTek Vigor 2120n+ </t>
  </si>
  <si>
    <t xml:space="preserve"> D-Link DWR-730 </t>
  </si>
  <si>
    <t xml:space="preserve"> Linksys EA6100 </t>
  </si>
  <si>
    <t xml:space="preserve"> DrayTek Vigor 2132AC </t>
  </si>
  <si>
    <t xml:space="preserve"> AVM FRITZ!Box 7430 International </t>
  </si>
  <si>
    <t xml:space="preserve"> Sitecom WLR-4100 </t>
  </si>
  <si>
    <t xml:space="preserve"> D-Link DIR-860L </t>
  </si>
  <si>
    <t xml:space="preserve"> TP-Link Archer C50 </t>
  </si>
  <si>
    <t xml:space="preserve"> Linksys WRT1900ACS </t>
  </si>
  <si>
    <t xml:space="preserve"> Linksys EA6350 </t>
  </si>
  <si>
    <t xml:space="preserve"> Ubiquiti AmpliFi AFi-P-HD (uitbreiding) </t>
  </si>
  <si>
    <t xml:space="preserve"> Linksys MAX-STREAM EA7500 </t>
  </si>
  <si>
    <t xml:space="preserve"> Linksys E1700 </t>
  </si>
  <si>
    <t xml:space="preserve"> Huawei E5577s-321 </t>
  </si>
  <si>
    <t xml:space="preserve"> ZyXel USG60 </t>
  </si>
  <si>
    <t>ZyXel</t>
  </si>
  <si>
    <t xml:space="preserve"> Zyxel NBG-418N v2 </t>
  </si>
  <si>
    <t>Zyxel</t>
  </si>
  <si>
    <t xml:space="preserve"> TP-Link Archer C5 V2 </t>
  </si>
  <si>
    <t xml:space="preserve"> DrayTek Vigor 2760n-A </t>
  </si>
  <si>
    <t xml:space="preserve"> D-Link DIR-850L </t>
  </si>
  <si>
    <t xml:space="preserve"> ZyXel SBG3300 </t>
  </si>
  <si>
    <t xml:space="preserve"> Linksys MAX-STREAM EA8500 </t>
  </si>
  <si>
    <t xml:space="preserve"> Devolo GigaGate 9972 Starter Kit </t>
  </si>
  <si>
    <t>Devolo</t>
  </si>
  <si>
    <t xml:space="preserve"> AVM FRITZ!Box 6820 LTE </t>
  </si>
  <si>
    <t xml:space="preserve"> D-Link DWR-116 </t>
  </si>
  <si>
    <t xml:space="preserve"> ZyXEL NXC2500 </t>
  </si>
  <si>
    <t>ZyXEL</t>
  </si>
  <si>
    <t xml:space="preserve"> TP-Link Talon AD7200 </t>
  </si>
  <si>
    <t xml:space="preserve"> D-Link DIR-859 </t>
  </si>
  <si>
    <t xml:space="preserve"> TP-Link TL-MR3420 </t>
  </si>
  <si>
    <t xml:space="preserve"> Sitecom WLR-6100 </t>
  </si>
  <si>
    <t xml:space="preserve"> Sitecom Greyhound </t>
  </si>
  <si>
    <t xml:space="preserve"> Sitecom AC1750 WLR-8100 </t>
  </si>
  <si>
    <t xml:space="preserve"> EnGenius EPG5000 + EDS1130 </t>
  </si>
  <si>
    <t>EnGenius</t>
  </si>
  <si>
    <t xml:space="preserve"> D-Link DWR-921 </t>
  </si>
  <si>
    <t xml:space="preserve"> Asus RT-N14U </t>
  </si>
  <si>
    <t xml:space="preserve"> Asus RT-AC66U Wit </t>
  </si>
  <si>
    <t xml:space="preserve"> Asus RT-AC55U </t>
  </si>
  <si>
    <t xml:space="preserve"> ZyXel USG40W </t>
  </si>
  <si>
    <t xml:space="preserve"> ZyXEL LTE4506 </t>
  </si>
  <si>
    <t xml:space="preserve"> ZyXEL Armor Z2 NBG6817 </t>
  </si>
  <si>
    <t xml:space="preserve"> ZyXEL Armor Z1 NBG6816 AC2350 </t>
  </si>
  <si>
    <t xml:space="preserve"> WifiBoxx TP-Link M5350 + Prepaid Data simkaart 250 MB </t>
  </si>
  <si>
    <t xml:space="preserve"> WifiBoxx TP-Link M5250 + Prepaid Data simkaart 250 MB </t>
  </si>
  <si>
    <t xml:space="preserve"> TP-Link Archer C5 4220K </t>
  </si>
  <si>
    <t xml:space="preserve"> Teltonika RUT905 </t>
  </si>
  <si>
    <t xml:space="preserve"> Linksys Velop (2 stations) </t>
  </si>
  <si>
    <t xml:space="preserve"> Linksys EA6200 </t>
  </si>
  <si>
    <t xml:space="preserve"> Huawei E586Es-2 </t>
  </si>
  <si>
    <t xml:space="preserve"> EnGenius EPG600 </t>
  </si>
  <si>
    <t xml:space="preserve"> DrayTek Vigor 2132FVn </t>
  </si>
  <si>
    <t xml:space="preserve"> Devolo GigaGate 9979 (uitbreiding) </t>
  </si>
  <si>
    <t xml:space="preserve"> D-Link DIR-890L </t>
  </si>
  <si>
    <t xml:space="preserve"> D-Link DIR-880L </t>
  </si>
  <si>
    <t xml:space="preserve"> D-Link DIR-879 EXO AC1900 </t>
  </si>
  <si>
    <t xml:space="preserve"> D-Link DIR-869 EXO AC1750 </t>
  </si>
  <si>
    <t xml:space="preserve"> D-Link DIR-816L </t>
  </si>
  <si>
    <t xml:space="preserve"> D-Link DIR-505 </t>
  </si>
  <si>
    <t xml:space="preserve"> Cradlepoint COR IBR600LP3-EU </t>
  </si>
  <si>
    <t>Cradlepoint</t>
  </si>
  <si>
    <t xml:space="preserve"> Cradlepoint COR IBR1100LP3-EU Rugged </t>
  </si>
  <si>
    <t xml:space="preserve"> AVM FRITZ!Box 7360 International </t>
  </si>
  <si>
    <t xml:space="preserve"> DrayTek Vigor 2760Vn-A </t>
  </si>
  <si>
    <t xml:space="preserve"> Linksys Velop (uitbreiding) </t>
  </si>
  <si>
    <t xml:space="preserve"> HP 62 Cartridge Combo 2 Pack 4 Kleuren (N9J71AE) </t>
  </si>
  <si>
    <t xml:space="preserve"> HP 364 Combo Pack (N9J73AE) </t>
  </si>
  <si>
    <t xml:space="preserve"> HP 301 Ink Cartridge Combo-pack (N9J72AE) </t>
  </si>
  <si>
    <t xml:space="preserve"> HP 302 Cartridge Zwart (F6U66AE) </t>
  </si>
  <si>
    <t xml:space="preserve"> HP 62XL Cartridge Zwart (C2P05AE) </t>
  </si>
  <si>
    <t xml:space="preserve"> HP 301 Ink Cartridge Black XL (CH563EE) </t>
  </si>
  <si>
    <t xml:space="preserve"> HP 364XL Cartridge Zwart (CN684EE) </t>
  </si>
  <si>
    <t xml:space="preserve"> HP 364XL Combo Pack 4-Kleuren (N9J74AE) </t>
  </si>
  <si>
    <t xml:space="preserve"> HP 302 Cartridge Zwart XL (F6U68AE) </t>
  </si>
  <si>
    <t xml:space="preserve"> HP 62XL Cartridge 3-Kleuren (C2P07AE) </t>
  </si>
  <si>
    <t xml:space="preserve"> HP 302 Cartridge 3-Kleuren (F6U65AE) </t>
  </si>
  <si>
    <t xml:space="preserve"> HP 302 Cartridge 3-Kleuren XL (F6U67AE) </t>
  </si>
  <si>
    <t xml:space="preserve"> HP 301 Ink Cartridge Tri-colour XL (CH564EE) </t>
  </si>
  <si>
    <t xml:space="preserve"> HP 301 Ink Cartridge Black (CH561EE) </t>
  </si>
  <si>
    <t xml:space="preserve"> HP 932/933XL Combo-pack (C2P42AE) </t>
  </si>
  <si>
    <t xml:space="preserve"> HP 364 Cartridge Zwart (CB316E) </t>
  </si>
  <si>
    <t xml:space="preserve"> Huismerk 301 4-Kleuren voor HP printers (CR340EE) </t>
  </si>
  <si>
    <t>Huismerk</t>
  </si>
  <si>
    <t xml:space="preserve"> HP 62 Cartridge Zwart (C2P04AE) </t>
  </si>
  <si>
    <t xml:space="preserve"> HP 953XL Cartridge Zwart (L0S70AE) </t>
  </si>
  <si>
    <t xml:space="preserve"> HP 301 Cartridge 3-Kleuren Pack (CH562EE) </t>
  </si>
  <si>
    <t xml:space="preserve"> HP 950/951XL Combo-pack (C2P43AE) </t>
  </si>
  <si>
    <t xml:space="preserve"> HP 903XL Geel (T6M11AE) </t>
  </si>
  <si>
    <t xml:space="preserve"> HP 903XL Cyaan (T6M03AE) </t>
  </si>
  <si>
    <t xml:space="preserve"> HP 903XL Magenta (T6M07AE) </t>
  </si>
  <si>
    <t xml:space="preserve"> HP 953XL Cartridge Geel (F6U18AE) </t>
  </si>
  <si>
    <t xml:space="preserve"> HP 364 Cartridge Cyaan (CB318EE) </t>
  </si>
  <si>
    <t xml:space="preserve"> HP 364 Cartridge Magenta (CB319EE) </t>
  </si>
  <si>
    <t xml:space="preserve"> HP 953XL Cartridge Cyaan (F6U16AE) </t>
  </si>
  <si>
    <t xml:space="preserve"> HP 950 Officejet Cartridge Zwart XL (CN045AE) </t>
  </si>
  <si>
    <t xml:space="preserve"> Huismerk 301 Cartridge Zwart XL voor HP printers (CH563EE) </t>
  </si>
  <si>
    <t xml:space="preserve"> HP 934XL Cartridge Zwart (C2P23AE) </t>
  </si>
  <si>
    <t xml:space="preserve"> Huismerk 364 Cartridge 4-Kleuren XL voor HP printers (J3M83AE) </t>
  </si>
  <si>
    <t xml:space="preserve"> HP 953 Cartridge Zwart (L0S58AE) </t>
  </si>
  <si>
    <t xml:space="preserve"> HP 304 Cartridge Zwart (N9K06AE) </t>
  </si>
  <si>
    <t xml:space="preserve"> HP 364 Cartridge Fotozwart (CB317E) </t>
  </si>
  <si>
    <t xml:space="preserve"> HP 300 Cartridge Zwart + Combo Pack 3-Kleuren (CN637EE) </t>
  </si>
  <si>
    <t xml:space="preserve"> HP 62 Cartridge 3-Kleuren (C2P06AE) </t>
  </si>
  <si>
    <t xml:space="preserve"> HP 364XL Cartridge Fotozwart (CB322EE) </t>
  </si>
  <si>
    <t xml:space="preserve"> Huismerk 364 Cartridge Zwart XL voor HP printers (CN684EE) </t>
  </si>
  <si>
    <t xml:space="preserve"> HP 903 Zwart (T6L99AE) </t>
  </si>
  <si>
    <t xml:space="preserve"> HP 350/351 Cartridge Zwart + Combo Pack 3-Kleuren (SD412EE) </t>
  </si>
  <si>
    <t xml:space="preserve"> HP 903 Magenta (T6L91AE) </t>
  </si>
  <si>
    <t xml:space="preserve"> HP 953 Cartridge Magenta (F6U13AE) </t>
  </si>
  <si>
    <t xml:space="preserve"> HP 953 Cartridge Cyaan (F6U12AE) </t>
  </si>
  <si>
    <t xml:space="preserve"> HP 21 XL Cartridge Zwart (C9351CE) </t>
  </si>
  <si>
    <t xml:space="preserve"> HP 932XL Officejet Ink Cartridge Zwart (CN053AE) </t>
  </si>
  <si>
    <t xml:space="preserve"> HP 903 Geel (T6L95AE) </t>
  </si>
  <si>
    <t xml:space="preserve"> HP 903 Cyaan (T6L87AE) </t>
  </si>
  <si>
    <t xml:space="preserve"> HP 920XL Combo Pack 4-Kleuren (C2N92AE) </t>
  </si>
  <si>
    <t xml:space="preserve"> HP 935XL Cartridge Cyaan (C2P24AE) </t>
  </si>
  <si>
    <t xml:space="preserve"> HP 907XL Zwart (T6M19AE) </t>
  </si>
  <si>
    <t xml:space="preserve"> HP 304 Cartridge 3-Kleuren Pack (N9K05AE) </t>
  </si>
  <si>
    <t xml:space="preserve"> HP 300 Cartridge Zwart (HPCC640E) </t>
  </si>
  <si>
    <t xml:space="preserve"> Huismerk 932/933 Cartridge 4-Kleuren XL voor HP printers (C2P42AE) </t>
  </si>
  <si>
    <t xml:space="preserve"> Huismerk 301 3-Kleuren XL voor HP printers (CH564EE) </t>
  </si>
  <si>
    <t xml:space="preserve"> HP 935XL Cartridge Geel (C2P26AE) </t>
  </si>
  <si>
    <t xml:space="preserve"> HP 935XL Cartridge Magenta (C2P25AE) </t>
  </si>
  <si>
    <t xml:space="preserve"> HP 338/343 Cartridge Zwart + Combo Pack 3-Kleuren (SD449EE) </t>
  </si>
  <si>
    <t xml:space="preserve"> HP 337 Black Ink Cartridge Zwart (HPC9364E) </t>
  </si>
  <si>
    <t xml:space="preserve"> Huismerk 934/935 4-Kleuren XL voor HP printers </t>
  </si>
  <si>
    <t xml:space="preserve"> HP 933XL Officejet Ink Cartridge Cyaan (CN054AE) </t>
  </si>
  <si>
    <t xml:space="preserve"> Huismerk 302 3-Kleuren XL voor HP printers (F6U67AE) </t>
  </si>
  <si>
    <t xml:space="preserve"> HP 935XL Value Pack (F6U78AE) </t>
  </si>
  <si>
    <t xml:space="preserve"> HP 363 Combo Pack 3-kleuren (CB333EE) </t>
  </si>
  <si>
    <t xml:space="preserve"> HP 364XL Cartridge Cyaan (CB323EE) </t>
  </si>
  <si>
    <t xml:space="preserve"> Huismerk 300 Zwart XL voor HP printers (CC641E) </t>
  </si>
  <si>
    <t xml:space="preserve"> HP 951 Officejet Cartridge Geel XL (CN048AE) </t>
  </si>
  <si>
    <t xml:space="preserve"> HP 363 Cartridge Lichtmagenta (C8775EE) </t>
  </si>
  <si>
    <t xml:space="preserve"> Huismerk 950/951 4-Kleuren XL voor HP printers (C2P43AE) </t>
  </si>
  <si>
    <t xml:space="preserve"> HP 940XL Combo Pack 4-Kleuren (C2N93AE) </t>
  </si>
  <si>
    <t xml:space="preserve"> HP 21 Cartridge Zwart (HPC9351A) </t>
  </si>
  <si>
    <t xml:space="preserve"> HP 951 Cartridge Cyaan (CN050AE) </t>
  </si>
  <si>
    <t xml:space="preserve"> HP 920XL Cartridge Zwart (CD975AE) </t>
  </si>
  <si>
    <t xml:space="preserve"> HP 22XL Combo Pack 3-Kleuren (C9352CE) </t>
  </si>
  <si>
    <t xml:space="preserve"> HP 913A PageWide Cartridge Zwart (L0R95AE) </t>
  </si>
  <si>
    <t xml:space="preserve"> HP 913A PageWide Cartridge Magenta (F6T78AE) </t>
  </si>
  <si>
    <t xml:space="preserve"> HP 913A PageWide Cartridge Cyaan (F6T77AE) </t>
  </si>
  <si>
    <t xml:space="preserve"> HP 22 Combo Pack 3-Kleuren (HPC9352A) </t>
  </si>
  <si>
    <t xml:space="preserve"> HP 933XL Officejet Ink Cartridge Magenta (CN055AE) </t>
  </si>
  <si>
    <t xml:space="preserve"> HP 364XL Cartridge Geel (CB325EE) </t>
  </si>
  <si>
    <t xml:space="preserve"> HP 300XL Cartridge Zwart (HPCC641E) </t>
  </si>
  <si>
    <t xml:space="preserve"> Huismerk 300 3-Kleuren XL voor HP printers (CC644E) </t>
  </si>
  <si>
    <t xml:space="preserve"> HP 971 Cyan Ink Cartridge (CN622AM) </t>
  </si>
  <si>
    <t xml:space="preserve"> HP 951XL Officejet Value Pack (CR712AE) </t>
  </si>
  <si>
    <t xml:space="preserve"> HP 933XL Officejet Ink Cartridge Geel CN056AE </t>
  </si>
  <si>
    <t xml:space="preserve"> HP 901 Cartridge Zwart (CC653AE) </t>
  </si>
  <si>
    <t xml:space="preserve"> HP 78 Cartridge 3-Kleuren (C6578D) </t>
  </si>
  <si>
    <t xml:space="preserve"> Huismerk 920 Zwart XL voor HP printers (CD975AE) </t>
  </si>
  <si>
    <t xml:space="preserve"> HP 951 Cartridge Magenta (CN051AE) </t>
  </si>
  <si>
    <t xml:space="preserve"> HP 950 Officejet Cartridge Zwart (CN049AE) </t>
  </si>
  <si>
    <t xml:space="preserve"> HP 913A PageWide Cartridge Geel (F6T79AE) </t>
  </si>
  <si>
    <t xml:space="preserve"> HP 971XL Yellow Ink Cartridge (CN628AM) </t>
  </si>
  <si>
    <t xml:space="preserve"> HP 951 Cartridge Geel (CN052AE) </t>
  </si>
  <si>
    <t xml:space="preserve"> HP 364XL Cartridge Magenta (CB324EE) </t>
  </si>
  <si>
    <t xml:space="preserve"> Huismerk 950 Zwart XL voor HP printers (CN045AE) </t>
  </si>
  <si>
    <t xml:space="preserve"> HP 971 Yellow Ink Cartridge (CN624AM) </t>
  </si>
  <si>
    <t xml:space="preserve"> HP 970 Black Ink Cartridge (CN621AM) </t>
  </si>
  <si>
    <t xml:space="preserve"> HP 953 Cartridge Geel (F6U14AE) </t>
  </si>
  <si>
    <t xml:space="preserve"> HP 951 Officejet Cartridge Magenta XL (CN047AE) </t>
  </si>
  <si>
    <t xml:space="preserve"> HP 940 Printkop Magenta/Cyan (rood/blauw) C4901A </t>
  </si>
  <si>
    <t xml:space="preserve"> HP 940 Printkop Black/Yellow (zwart/geel) C4900A </t>
  </si>
  <si>
    <t xml:space="preserve"> HP 940 Cyan XL Ink Cartridge (blauw) C4907AE </t>
  </si>
  <si>
    <t xml:space="preserve"> HP 932 Officejet Ink Cartridge Zwart (CN057AE) </t>
  </si>
  <si>
    <t xml:space="preserve"> HP 363XL Cartridge Zwart (C8719E) </t>
  </si>
  <si>
    <t xml:space="preserve"> HP 343 Combo Pack 3-kleuren (C8766EE) </t>
  </si>
  <si>
    <t xml:space="preserve"> HP 304XL Cartridge Zwart (N9K08AE) </t>
  </si>
  <si>
    <t xml:space="preserve"> HP 934 Cartridge Zwart (C2P19AE) </t>
  </si>
  <si>
    <t xml:space="preserve"> HP 920 Cartridge Zwart (CD971AE) </t>
  </si>
  <si>
    <t xml:space="preserve"> HP 343 Double Combo Pack 3-Kleuren (CB332EE) </t>
  </si>
  <si>
    <t xml:space="preserve"> HP 338 Cartridge Zwart (C8765EE) </t>
  </si>
  <si>
    <t xml:space="preserve"> HP 951XL Officejet Ink Cartridge Cyaan (CN046AE) </t>
  </si>
  <si>
    <t xml:space="preserve"> HP 363 Cartridge Lichtcyaan (C8774EE) </t>
  </si>
  <si>
    <t xml:space="preserve"> HP 339 Cartridge Zwart (C8767EE) </t>
  </si>
  <si>
    <t xml:space="preserve"> Huismerk 934 Zwart XL voor HP printers (C2P23AE) </t>
  </si>
  <si>
    <t xml:space="preserve"> Huismerk 932 Zwart XL voor HP printers (CN053AE) </t>
  </si>
  <si>
    <t xml:space="preserve"> HP 973X PageWide Cartridge Zwart (L0S07AE) </t>
  </si>
  <si>
    <t xml:space="preserve"> HP 973X PageWide Cartridge Magenta (F6T82AE) </t>
  </si>
  <si>
    <t xml:space="preserve"> HP 973X PageWide Cartridge Geel (F6T83AE) </t>
  </si>
  <si>
    <t xml:space="preserve"> HP 973X PageWide Cartridge Cyaan (F6T81AE) </t>
  </si>
  <si>
    <t xml:space="preserve"> HP 971XL Magenta Ink Cartridge (CN627AM) </t>
  </si>
  <si>
    <t xml:space="preserve"> HP 940 Yellow XL Ink Cartridge (geel) C4909A </t>
  </si>
  <si>
    <t xml:space="preserve"> HP 940 Magenta XL Ink Cartridge (rood) C4908A </t>
  </si>
  <si>
    <t xml:space="preserve"> HP 920XL Cartridge Geel (CD974AE) </t>
  </si>
  <si>
    <t xml:space="preserve"> HP 920 Magenta XL Ink Cartridge (rood) CD973AE </t>
  </si>
  <si>
    <t xml:space="preserve"> HP 920 Cyan XL Ink Cartridge CD972AE </t>
  </si>
  <si>
    <t xml:space="preserve"> HP 363 Cartridge Zwart (C8721EE) </t>
  </si>
  <si>
    <t xml:space="preserve"> HP 350XL Cartridge Zwart (HPCB336E) </t>
  </si>
  <si>
    <t xml:space="preserve"> HP 344 Double Combo Pack 3-Kleuren (C9505EE) </t>
  </si>
  <si>
    <t xml:space="preserve"> HP 300XL Combo Pack 3-Kleuren (HPCC644E) </t>
  </si>
  <si>
    <t xml:space="preserve"> Huismerk 970 Zwart XL voor HP printers (PCN625AE) </t>
  </si>
  <si>
    <t xml:space="preserve"> Huismerk 920 4-Kleuren XL voor HP printers (C2N92AE) </t>
  </si>
  <si>
    <t xml:space="preserve"> HP 971 Magenta Ink Cartridge (CN623AM) </t>
  </si>
  <si>
    <t xml:space="preserve"> HP 940 Black XL Ink Cartridge (zwart) C4906A </t>
  </si>
  <si>
    <t xml:space="preserve"> HP 901XL Cartridge Zwart (CC654AE) </t>
  </si>
  <si>
    <t xml:space="preserve"> HP 56 Cartridge Zwart (C6656GE) </t>
  </si>
  <si>
    <t xml:space="preserve"> Huismerk 338/343 4-Kleuren voor HP printers (SD449EE) </t>
  </si>
  <si>
    <t xml:space="preserve"> HP 970XL Black Ink Cartridge (CN625AE) </t>
  </si>
  <si>
    <t xml:space="preserve"> HP 711 Ink Cartridge Zwart (CZ129A) </t>
  </si>
  <si>
    <t xml:space="preserve"> HP 711 Ink Cartridge Magenta (CZ131A) </t>
  </si>
  <si>
    <t xml:space="preserve"> HP 711 Ink Cartridge Geel CZ132A </t>
  </si>
  <si>
    <t xml:space="preserve"> HP 711 Ink Cartridge Blauw (cyaan) (CZ130A) </t>
  </si>
  <si>
    <t xml:space="preserve"> HP 342 Cartridge 3-Kleuren (C9361EE) </t>
  </si>
  <si>
    <t xml:space="preserve"> Huismerk 343 3-Kleuren voor HP printers (C8766EE) </t>
  </si>
  <si>
    <t xml:space="preserve"> Huismerk 338 Zwart voor HP printers (C8765EE) </t>
  </si>
  <si>
    <t xml:space="preserve"> HP 957XL Zwart (L0R40AE) </t>
  </si>
  <si>
    <t xml:space="preserve"> HP 933XL Officejet Value Pack (CR711AE) </t>
  </si>
  <si>
    <t xml:space="preserve"> HP 650 Cartridge Zwart (CZ101A) </t>
  </si>
  <si>
    <t xml:space="preserve"> HP 56/57 Cartridge Zwart + Combo Pack 3-Kleuren (SA342AE) </t>
  </si>
  <si>
    <t xml:space="preserve"> HP 45XL Cartridge Zwart (51645AE) </t>
  </si>
  <si>
    <t xml:space="preserve"> HP 363 Cartridge Geel (C8773EE) </t>
  </si>
  <si>
    <t xml:space="preserve"> HP 363 Cartridge Cyaan (C8771EE) </t>
  </si>
  <si>
    <t xml:space="preserve"> HP 344 Combo Pack 3-Kleuren (HPC9363E) </t>
  </si>
  <si>
    <t xml:space="preserve"> HP 15 Cartridge Zwart (C6615DE) </t>
  </si>
  <si>
    <t xml:space="preserve"> HP 935 Cartridge Magenta (C2P21AE) </t>
  </si>
  <si>
    <t xml:space="preserve"> HP 935 Cartridge Cyaan (C2P20AE) </t>
  </si>
  <si>
    <t xml:space="preserve"> HP 27 Cartridge Zwart (C8727AE) </t>
  </si>
  <si>
    <t xml:space="preserve"> HP 981X Cartridge Zwart (L0R12A) </t>
  </si>
  <si>
    <t xml:space="preserve"> HP 981X Cartridge Magenta (L0R10A) </t>
  </si>
  <si>
    <t xml:space="preserve"> HP 981X Cartridge Geel (L0R11A) </t>
  </si>
  <si>
    <t xml:space="preserve"> HP 981X Cartridge Cyaan (L0R09A) </t>
  </si>
  <si>
    <t xml:space="preserve"> HP 980 Cartridge Zwart (D8J10A) </t>
  </si>
  <si>
    <t xml:space="preserve"> HP 980 Cartridge Magenta (D8J08A) </t>
  </si>
  <si>
    <t xml:space="preserve"> HP 980 Cartridge Geel (D8J09A) </t>
  </si>
  <si>
    <t xml:space="preserve"> HP 980 Cartridge Cyaan (D8J07A) </t>
  </si>
  <si>
    <t xml:space="preserve"> HP 971XL Cyan Ink Cartridge (CN626AM) </t>
  </si>
  <si>
    <t xml:space="preserve"> HP 940 Black Ink Cartridge (zwart) C4902AE </t>
  </si>
  <si>
    <t xml:space="preserve"> HP 920XL Officejet Value Pack (CH081AE) </t>
  </si>
  <si>
    <t xml:space="preserve"> HP 351XL Combo Pack 3-Kleuren (HPCB338E) </t>
  </si>
  <si>
    <t xml:space="preserve"> HP 338 Double Pack Zwart (CB331EE) </t>
  </si>
  <si>
    <t xml:space="preserve"> HP 304XL Cartridge 3-Kleuren Pack (N9K07AE) </t>
  </si>
  <si>
    <t xml:space="preserve"> HP 300 Combo Pack 4-Kleuren (SD518AE) </t>
  </si>
  <si>
    <t xml:space="preserve"> HP 981Y Cartridge Zwart (L0R16A) </t>
  </si>
  <si>
    <t xml:space="preserve"> HP 981Y Cartridge Magenta (L0R14A) </t>
  </si>
  <si>
    <t xml:space="preserve"> HP 981Y Cartridge Geel (L0R15A) </t>
  </si>
  <si>
    <t xml:space="preserve"> HP 981Y Cartridge Cyaan (L0R13A) </t>
  </si>
  <si>
    <t xml:space="preserve"> HP 981A Cartridge Zwart(J3M71A) </t>
  </si>
  <si>
    <t xml:space="preserve"> HP 981A Cartridge Magenta (J3M69A) </t>
  </si>
  <si>
    <t xml:space="preserve"> HP 981A Cartridge Geel (J3M70A) </t>
  </si>
  <si>
    <t xml:space="preserve"> HP 981A Cartridge Cyaan (J3M68A) </t>
  </si>
  <si>
    <t xml:space="preserve"> HP 88 Black XL Ink Cartridge Zwart (HPC9396A) </t>
  </si>
  <si>
    <t xml:space="preserve"> HP 85 Printkop Licht Cyaan </t>
  </si>
  <si>
    <t xml:space="preserve"> HP 85 Printkop Cyaan (C9420A) </t>
  </si>
  <si>
    <t xml:space="preserve"> HP 78XL Cartridge 3-Kleuren (C6578A) </t>
  </si>
  <si>
    <t xml:space="preserve"> HP 728 Cartridge Matzwart XXL (F9J68A) </t>
  </si>
  <si>
    <t xml:space="preserve"> HP 728 Cartridge Magenta XXL (F9K16A) </t>
  </si>
  <si>
    <t xml:space="preserve"> HP 728 Cartridge Magenta XL (F9J66A) </t>
  </si>
  <si>
    <t xml:space="preserve"> HP 728 Cartridge Magenta (F9J62A) </t>
  </si>
  <si>
    <t xml:space="preserve"> HP 728 Cartridge Geel XXL (F9K15A) </t>
  </si>
  <si>
    <t xml:space="preserve"> HP 728 Cartridge Geel XL (F9J65A) </t>
  </si>
  <si>
    <t xml:space="preserve"> HP 728 Cartridge Geel (F9J61A) </t>
  </si>
  <si>
    <t xml:space="preserve"> HP 728 Cartridge Cyaan XXL (F9K17A) </t>
  </si>
  <si>
    <t xml:space="preserve"> HP 728 Cartridge Cyaan XL (F9J67A) </t>
  </si>
  <si>
    <t xml:space="preserve"> HP 728 Cartridge Cyaan (F9J63A) </t>
  </si>
  <si>
    <t xml:space="preserve"> HP 711XL Ink Cartridge Zwart (CZ133A) </t>
  </si>
  <si>
    <t xml:space="preserve"> HP 711 Ink Cartridge Magenta 3-Pack (CZ135A) </t>
  </si>
  <si>
    <t xml:space="preserve"> HP 711 Ink Cartridge Geel 3-Pack CZ136A </t>
  </si>
  <si>
    <t xml:space="preserve"> HP 711 Ink Cartridge Blauw (cyaan) 3-Pack (CZ134A) </t>
  </si>
  <si>
    <t xml:space="preserve"> HP 57 Photo Pack 60 Vel (Q7942AE) </t>
  </si>
  <si>
    <t xml:space="preserve"> HP 57 Double Combo Pack 3-Kleuren (C9503AE) </t>
  </si>
  <si>
    <t xml:space="preserve"> HP 57 Combo Pack 3-kleuren (C6657GE) </t>
  </si>
  <si>
    <t xml:space="preserve"> HP 57 Combo Pack 3-kleuren (C6657AE) </t>
  </si>
  <si>
    <t xml:space="preserve"> HP 56 Cartridge Zwart (HPC6656A) </t>
  </si>
  <si>
    <t xml:space="preserve"> HP 56 Cartridge Zwart (C9502AE) </t>
  </si>
  <si>
    <t xml:space="preserve"> HP 363 Photo Pack 150 Vel (Q7966EE) </t>
  </si>
  <si>
    <t xml:space="preserve"> HP 351 Cartridge 3-Kleuren (CB337EE) </t>
  </si>
  <si>
    <t xml:space="preserve"> HP 339 Double Pack Zwart (C9504EE) </t>
  </si>
  <si>
    <t xml:space="preserve"> HP 336 Cartridge Zwart (C9362EE) </t>
  </si>
  <si>
    <t xml:space="preserve"> HP 300 Combo Pack 3-kleuren (HPCC643E) </t>
  </si>
  <si>
    <t xml:space="preserve"> HP 28 Tri-colour Ink Cartridge 3-Kleuren (C8728AE) </t>
  </si>
  <si>
    <t xml:space="preserve"> HP 23 Cartridge 3-Kleuren (C1823D) </t>
  </si>
  <si>
    <t xml:space="preserve"> HP 17 Cartridge 3-Kleuren (C6625A) </t>
  </si>
  <si>
    <t xml:space="preserve"> HP 11 Cartridge Magenta (C4837A) </t>
  </si>
  <si>
    <t xml:space="preserve"> HP 11 Cartridge Geel (C4838A) </t>
  </si>
  <si>
    <t xml:space="preserve"> HP 11 Cartridge Cyaan (C4836A) </t>
  </si>
  <si>
    <t xml:space="preserve"> HP 10 Cartridge Zwart (C4844A) </t>
  </si>
  <si>
    <t xml:space="preserve"> Magimix Nespresso Inissia M105 Zwart </t>
  </si>
  <si>
    <t>Magimix</t>
  </si>
  <si>
    <t xml:space="preserve"> Philips 3000 HD8821/01 </t>
  </si>
  <si>
    <t xml:space="preserve"> Philips Senseo Original + Melkopschuimer HD7819/60 Zwart </t>
  </si>
  <si>
    <t xml:space="preserve"> Philips 3000 HD8824/01 </t>
  </si>
  <si>
    <t xml:space="preserve"> Magimix Nespresso Inissia M105 Grijs </t>
  </si>
  <si>
    <t xml:space="preserve"> Magimix Nespresso U &amp; Milk M130 Zwart </t>
  </si>
  <si>
    <t xml:space="preserve"> De'Longhi Magnifica ECAM 22.110B Zwart </t>
  </si>
  <si>
    <t>De'Longhi</t>
  </si>
  <si>
    <t xml:space="preserve"> Krups Nespresso Inissia Rood XN1005 </t>
  </si>
  <si>
    <t>Krups</t>
  </si>
  <si>
    <t xml:space="preserve"> Magimix Nespresso U M130U Pure Black </t>
  </si>
  <si>
    <t xml:space="preserve"> Philips Senseo Quadrante HD7865/60 Zwart </t>
  </si>
  <si>
    <t xml:space="preserve"> Philips Grind &amp; Brew HD7765/00 </t>
  </si>
  <si>
    <t xml:space="preserve"> Krups Dolce Gusto Genio 2 KP1608 Zwart </t>
  </si>
  <si>
    <t xml:space="preserve"> Krups Dolce Gusto Piccolo KP100B </t>
  </si>
  <si>
    <t xml:space="preserve"> Philips Intense HD7697/90 Zilver </t>
  </si>
  <si>
    <t xml:space="preserve"> Krups Nespresso Inissia XN1004 Blauw </t>
  </si>
  <si>
    <t xml:space="preserve"> Philips Senseo Viva Café Zwart HD7829/60 </t>
  </si>
  <si>
    <t xml:space="preserve"> Philips Senseo Latte Duo HD7857/50 Titanium </t>
  </si>
  <si>
    <t xml:space="preserve"> Krups Nespresso Pixie XN3005 Electric Titan </t>
  </si>
  <si>
    <t xml:space="preserve"> Magimix Nespresso CitiZ &amp; Milk M190 Zwart </t>
  </si>
  <si>
    <t xml:space="preserve"> Philips Senseo Original HD7817/60 Zwart </t>
  </si>
  <si>
    <t xml:space="preserve"> Magimix Nespresso Inissia M105 Creme </t>
  </si>
  <si>
    <t xml:space="preserve"> Magimix Nespresso U M130U Mat Dark Grey </t>
  </si>
  <si>
    <t xml:space="preserve"> Krups Nespresso Citiz Zilver XN740BNL </t>
  </si>
  <si>
    <t xml:space="preserve"> Magimix Nespresso Pixie M110 Metal Grey </t>
  </si>
  <si>
    <t xml:space="preserve"> Magimix Nespresso M500 Expert &amp; Milk </t>
  </si>
  <si>
    <t xml:space="preserve"> Krups Nespresso U XN2501 Pure Cream </t>
  </si>
  <si>
    <t xml:space="preserve"> Emerio CME-110256.1 </t>
  </si>
  <si>
    <t>Emerio</t>
  </si>
  <si>
    <t xml:space="preserve"> Bosch Private TKA6643 </t>
  </si>
  <si>
    <t xml:space="preserve"> De'Longhi Nespresso Lattissima Touch EN550.B Zwart </t>
  </si>
  <si>
    <t xml:space="preserve"> Philips Senseo Quadrante HD7865/80 Rood </t>
  </si>
  <si>
    <t xml:space="preserve"> Siemens EQ.6 TE605209RW Zwart </t>
  </si>
  <si>
    <t xml:space="preserve"> Krups Nespresso Expert XN6008 Zwart </t>
  </si>
  <si>
    <t xml:space="preserve"> Philips Grind &amp; Brew HD7766/00 </t>
  </si>
  <si>
    <t xml:space="preserve"> De'Longhi Magnifica ECAM 22.110SB Zilver </t>
  </si>
  <si>
    <t xml:space="preserve"> De'Longhi Lattissima Pro EN750 Zilver </t>
  </si>
  <si>
    <t xml:space="preserve"> Saeco Incanto HD8917/01 </t>
  </si>
  <si>
    <t>Saeco</t>
  </si>
  <si>
    <t xml:space="preserve"> Philips Senseo Original HD7818/50 Zilver </t>
  </si>
  <si>
    <t xml:space="preserve"> Krups Nespresso Inissia XN1001 Wit </t>
  </si>
  <si>
    <t xml:space="preserve"> Philips Senseo Twist XL Zwart HD7871/60 </t>
  </si>
  <si>
    <t xml:space="preserve"> Krups Nespresso U XN2505 Mat Rood </t>
  </si>
  <si>
    <t xml:space="preserve"> Technivorm Moccamaster KBGT741 RVS </t>
  </si>
  <si>
    <t>Technivorm</t>
  </si>
  <si>
    <t xml:space="preserve"> Princess 249402 Zilver </t>
  </si>
  <si>
    <t>Princess</t>
  </si>
  <si>
    <t xml:space="preserve"> Philips Senseo Switch HD7892/60 Zwart </t>
  </si>
  <si>
    <t xml:space="preserve"> Saeco Incanto HD8916/01 </t>
  </si>
  <si>
    <t xml:space="preserve"> Magimix Nespresso CitiZ M195 Wit </t>
  </si>
  <si>
    <t xml:space="preserve"> Philips Senseo Original HD7817/90 Rood </t>
  </si>
  <si>
    <t xml:space="preserve"> Krups EA8150 Zwart </t>
  </si>
  <si>
    <t xml:space="preserve"> Saeco PicoBaristo HD8925/01 </t>
  </si>
  <si>
    <t xml:space="preserve"> De'Longhi Magnifica ECAM 20.110.B Zwart </t>
  </si>
  <si>
    <t xml:space="preserve"> De'Longhi EC156.B Zwart </t>
  </si>
  <si>
    <t xml:space="preserve"> Siemens Sensor for Senses TC86503 zwart </t>
  </si>
  <si>
    <t xml:space="preserve"> Krups Nespresso Citiz Cherry Red XN7405NL </t>
  </si>
  <si>
    <t xml:space="preserve"> Philips Gaia HD7547/80 Titanium </t>
  </si>
  <si>
    <t xml:space="preserve"> Philips Café Gaia HD7546/00 </t>
  </si>
  <si>
    <t xml:space="preserve"> Philips Senseo Viva Café Wit HD7829/00 </t>
  </si>
  <si>
    <t xml:space="preserve"> Inventum KZ618 </t>
  </si>
  <si>
    <t xml:space="preserve"> Magimix Nespresso CitiZ &amp; Milk M195 Zwart </t>
  </si>
  <si>
    <t xml:space="preserve"> De'Longhi Eletta Cappuccino ECAM 44.660.B Zwart </t>
  </si>
  <si>
    <t xml:space="preserve"> Siemens Sensor for Senses TC86303 Zwart </t>
  </si>
  <si>
    <t xml:space="preserve"> Krups Dolce Gusto Genio 2 KP1605 Rood </t>
  </si>
  <si>
    <t xml:space="preserve"> Philips 3000 HD8829/01 </t>
  </si>
  <si>
    <t xml:space="preserve"> Siemens EQ.6 TE617203RW </t>
  </si>
  <si>
    <t xml:space="preserve"> Siemens Sensor for Senses TC86504 Rood </t>
  </si>
  <si>
    <t xml:space="preserve"> Philips Senseo Switch HD7892/80 Rood </t>
  </si>
  <si>
    <t xml:space="preserve"> Philips Cafe Gourmet HD5407/60 Zwart </t>
  </si>
  <si>
    <t xml:space="preserve"> De'Longhi BCO 420.1 </t>
  </si>
  <si>
    <t xml:space="preserve"> Krups EA8108 Zwart </t>
  </si>
  <si>
    <t xml:space="preserve"> Philips Senseo Viva Café Donkergrijs HD7831/50 </t>
  </si>
  <si>
    <t xml:space="preserve"> Magimix Nespresso CitiZ M195 Zwart </t>
  </si>
  <si>
    <t xml:space="preserve"> Krups Nespresso Expert Milk XN6018 Zwart </t>
  </si>
  <si>
    <t xml:space="preserve"> Magimix L'Expresso &amp; Filtre Automatic 11423 Mat Chroom </t>
  </si>
  <si>
    <t xml:space="preserve"> Krups Nespresso Citiz &amp; Milk Zilver XN760B </t>
  </si>
  <si>
    <t xml:space="preserve"> Russell Hobbs Buckingham Grind &amp; Brew </t>
  </si>
  <si>
    <t>Russell</t>
  </si>
  <si>
    <t xml:space="preserve"> Krups Dolce Gusto Mini Me KP1208 Zwart </t>
  </si>
  <si>
    <t xml:space="preserve"> Siemens EQ.5 TE501201RW Zilver </t>
  </si>
  <si>
    <t xml:space="preserve"> Philips Senseo Quadrante HD7865/00 Wit </t>
  </si>
  <si>
    <t xml:space="preserve"> Philips Senseo Latte Duo HD7855/50 Zwart </t>
  </si>
  <si>
    <t xml:space="preserve"> Jura Ena Micro 5 </t>
  </si>
  <si>
    <t>Jura</t>
  </si>
  <si>
    <t xml:space="preserve"> De'Longhi Dedica EC680.M Zilver </t>
  </si>
  <si>
    <t xml:space="preserve"> Philips Senseo Viva Café Rood HD7829/80 </t>
  </si>
  <si>
    <t xml:space="preserve"> De'Longhi Nespresso Lattissima Touch EN550.R Rood </t>
  </si>
  <si>
    <t xml:space="preserve"> Philips Senseo Viva Café Roze HD7829/30 </t>
  </si>
  <si>
    <t xml:space="preserve"> Technivorm Moccamaster KBG741 AO RVS Mat </t>
  </si>
  <si>
    <t xml:space="preserve"> Philips 3100 HD8834/01 </t>
  </si>
  <si>
    <t xml:space="preserve"> Krups Nespresso Prodigio XN410T Titan </t>
  </si>
  <si>
    <t xml:space="preserve"> De'Longhi Nespresso Lattissima EN521R </t>
  </si>
  <si>
    <t xml:space="preserve"> AEG KF 5700 </t>
  </si>
  <si>
    <t xml:space="preserve"> Tefal Subito CM3608 </t>
  </si>
  <si>
    <t>Tefal</t>
  </si>
  <si>
    <t xml:space="preserve"> Jura E8 Platina </t>
  </si>
  <si>
    <t xml:space="preserve"> Philips 4000 HD8847/01 </t>
  </si>
  <si>
    <t xml:space="preserve"> De'Longhi Eletta Cappuccino Top ECAM 45.760.W Wit </t>
  </si>
  <si>
    <t xml:space="preserve"> De'Longhi ECP35.31 </t>
  </si>
  <si>
    <t xml:space="preserve"> Krups Nespresso Citiz &amp; Milk Cherry Red XN7605 </t>
  </si>
  <si>
    <t xml:space="preserve"> De'Longhi Dedica EC680.BK Zwart </t>
  </si>
  <si>
    <t xml:space="preserve"> Russell Hobbs Oxford Zilver Koffiezetapparaat </t>
  </si>
  <si>
    <t xml:space="preserve"> Krups Dolce Gusto Oblo KP1108 Zwart </t>
  </si>
  <si>
    <t xml:space="preserve"> Krups Dolce Gusto Drop Silver </t>
  </si>
  <si>
    <t xml:space="preserve"> De'Longhi Nespresso Lattissima Touch EN550.W Wit </t>
  </si>
  <si>
    <t xml:space="preserve"> De'Longhi Nespresso Lattissima Touch EN550.BM </t>
  </si>
  <si>
    <t xml:space="preserve"> Russell Hobbs Retro Classic Zwart </t>
  </si>
  <si>
    <t xml:space="preserve"> Krups Dolce Gusto Mini Me KP1201 Grijs </t>
  </si>
  <si>
    <t xml:space="preserve"> Siemens EQ.6 TE603209RW Zwart </t>
  </si>
  <si>
    <t xml:space="preserve"> Jura Impressa C60 Pianozwart </t>
  </si>
  <si>
    <t xml:space="preserve"> Jura E8 Chroom </t>
  </si>
  <si>
    <t xml:space="preserve"> De'Longhi Icona Vintage ECOV311.BG Beige </t>
  </si>
  <si>
    <t xml:space="preserve"> Tefal Subito CI3608 </t>
  </si>
  <si>
    <t xml:space="preserve"> Melitta Look IV Deluxe Zwart </t>
  </si>
  <si>
    <t>Melitta</t>
  </si>
  <si>
    <t xml:space="preserve"> Krups Dolce Gusto Movenza zwart KP6008 </t>
  </si>
  <si>
    <t xml:space="preserve"> Bosch TKA6A041 </t>
  </si>
  <si>
    <t xml:space="preserve"> Solis Grind &amp; Infuse Pro 115 Zilver </t>
  </si>
  <si>
    <t>Solis</t>
  </si>
  <si>
    <t xml:space="preserve"> Saeco Incanto HD8921/01 </t>
  </si>
  <si>
    <t xml:space="preserve"> Russell Hobbs Buckingham Zilver Koffiezetapparaat </t>
  </si>
  <si>
    <t xml:space="preserve"> Philips Senseo Viva Café Turkoois HD7829/70 </t>
  </si>
  <si>
    <t xml:space="preserve"> Krups Dolce Gusto Drop White </t>
  </si>
  <si>
    <t xml:space="preserve"> De'Longhi Nespresso Lattissima Touch EN550.S </t>
  </si>
  <si>
    <t xml:space="preserve"> De'Longhi Icona Vintage ECOV311.AZ Licht Blauw </t>
  </si>
  <si>
    <t xml:space="preserve"> Magimix Nespresso CitiZ &amp; Milk M195 Wit </t>
  </si>
  <si>
    <t xml:space="preserve"> De'Longhi Eletta Plus ECAM 44.620.S Zilver </t>
  </si>
  <si>
    <t xml:space="preserve"> Russell Hobbs Legacy Rood </t>
  </si>
  <si>
    <t xml:space="preserve"> Philips Senseo XL HD7818/20 Zwart </t>
  </si>
  <si>
    <t xml:space="preserve"> Philips Senseo Latte Duo HD7857/20 Wit </t>
  </si>
  <si>
    <t xml:space="preserve"> Francis Francis Illy Mie X7.1 Rood </t>
  </si>
  <si>
    <t>Francis</t>
  </si>
  <si>
    <t xml:space="preserve"> Siemens EQ9 TI905201RW </t>
  </si>
  <si>
    <t xml:space="preserve"> Philips Daily HD7462/20 Zilver </t>
  </si>
  <si>
    <t xml:space="preserve"> Philips Daily HD7461/40 Rood </t>
  </si>
  <si>
    <t xml:space="preserve"> Melitta Caffeo Solo Zwart </t>
  </si>
  <si>
    <t xml:space="preserve"> Krups Dolce Gusto Oblo KP1105 Rood </t>
  </si>
  <si>
    <t xml:space="preserve"> Francis Francis Illy Mie X7.1 Zwart </t>
  </si>
  <si>
    <t xml:space="preserve"> Domo DO476K Koffiezetapparaat </t>
  </si>
  <si>
    <t xml:space="preserve"> Bodum Pebo Vacuum 8 kopjes </t>
  </si>
  <si>
    <t>Bodum</t>
  </si>
  <si>
    <t xml:space="preserve"> WMF Coup Zilver </t>
  </si>
  <si>
    <t>WMF</t>
  </si>
  <si>
    <t xml:space="preserve"> Technivorm Moccamaster KBG741 AO Rood </t>
  </si>
  <si>
    <t xml:space="preserve"> Siemens EQ9 TI903209RW </t>
  </si>
  <si>
    <t xml:space="preserve"> Saeco Incanto HD8914/01 </t>
  </si>
  <si>
    <t xml:space="preserve"> Russell Hobbs Retro Ribbon Rood </t>
  </si>
  <si>
    <t xml:space="preserve"> Melitta Caffeo Solo Zilver </t>
  </si>
  <si>
    <t xml:space="preserve"> Krups Dubbel KM8508 </t>
  </si>
  <si>
    <t xml:space="preserve"> Jura E6 Zilver </t>
  </si>
  <si>
    <t xml:space="preserve"> Technivorm Moccamaster KBG741 AO Zwart </t>
  </si>
  <si>
    <t xml:space="preserve"> Technivorm Moccamaster KBG741 AO Mat Zwart </t>
  </si>
  <si>
    <t xml:space="preserve"> Russell Hobbs Legacy RVS </t>
  </si>
  <si>
    <t xml:space="preserve"> Russell Hobbs Colours Royal Blue </t>
  </si>
  <si>
    <t xml:space="preserve"> Melitta Caffeo Gourmet Zilver </t>
  </si>
  <si>
    <t xml:space="preserve"> Krups Pro Aroma KM3210 Plus </t>
  </si>
  <si>
    <t xml:space="preserve"> Espressions Junior zwart </t>
  </si>
  <si>
    <t>Espressions</t>
  </si>
  <si>
    <t xml:space="preserve"> AEG KF 7800 Zilver </t>
  </si>
  <si>
    <t xml:space="preserve"> Siemens EQ9 TI907201RW </t>
  </si>
  <si>
    <t xml:space="preserve"> Siemens EQ.8 TE809201RW Zilver </t>
  </si>
  <si>
    <t xml:space="preserve"> Jura ENA Micro 90 </t>
  </si>
  <si>
    <t xml:space="preserve"> Bosch TCA5309 </t>
  </si>
  <si>
    <t xml:space="preserve"> AEG KF3300 </t>
  </si>
  <si>
    <t xml:space="preserve"> AEG Espria Lavazza A Modo Mio LM3100RE Rood </t>
  </si>
  <si>
    <t xml:space="preserve"> Saeco PicoBaristo HD8924/01 </t>
  </si>
  <si>
    <t xml:space="preserve"> Philips Intense HD7695/90 Zilver </t>
  </si>
  <si>
    <t xml:space="preserve"> Philips Daily HD7478/20 Zilver </t>
  </si>
  <si>
    <t xml:space="preserve"> Siemens EQ.3 S500 TI305206RW </t>
  </si>
  <si>
    <t xml:space="preserve"> Krups Nespresso Pixie XN3006 Electric Red </t>
  </si>
  <si>
    <t xml:space="preserve"> KitchenAid Nespresso en Aeroccino 5KES0504 Keizerrood </t>
  </si>
  <si>
    <t>KitchenAid</t>
  </si>
  <si>
    <t xml:space="preserve"> Espressions Junior RVS </t>
  </si>
  <si>
    <t xml:space="preserve"> Smeg ECF01CREU Creme </t>
  </si>
  <si>
    <t>Smeg</t>
  </si>
  <si>
    <t xml:space="preserve"> Saeco Intelia Deluxe HD8906/01 </t>
  </si>
  <si>
    <t xml:space="preserve"> Russell Hobbs Mode Zwart </t>
  </si>
  <si>
    <t xml:space="preserve"> Russell Hobbs Illumina Thermal Zilver </t>
  </si>
  <si>
    <t xml:space="preserve"> Russell Hobbs Clarity Thermos </t>
  </si>
  <si>
    <t xml:space="preserve"> Magimix Nespresso M500 Expert </t>
  </si>
  <si>
    <t xml:space="preserve"> KitchenAid 5KCM0402 Keizerrood </t>
  </si>
  <si>
    <t xml:space="preserve"> Jura J6 Brilliant Silver </t>
  </si>
  <si>
    <t xml:space="preserve"> Jura E8 Dark Inox </t>
  </si>
  <si>
    <t xml:space="preserve"> Bosch VeroAroma TES60321RW </t>
  </si>
  <si>
    <t xml:space="preserve"> KitchenAid Nespresso 5KES0503 Wit </t>
  </si>
  <si>
    <t xml:space="preserve"> Jura A7 Wit </t>
  </si>
  <si>
    <t xml:space="preserve"> De'Longhi EC153.B Zwart </t>
  </si>
  <si>
    <t xml:space="preserve"> Siemens 300 Plus TC3A0303 Zwart </t>
  </si>
  <si>
    <t xml:space="preserve"> Quick Mill 820 Zwart </t>
  </si>
  <si>
    <t>Quick</t>
  </si>
  <si>
    <t xml:space="preserve"> Philips Daily HD7474/20 Zwart </t>
  </si>
  <si>
    <t xml:space="preserve"> Philips Aroma Swirl HD7566/20 Zilver </t>
  </si>
  <si>
    <t xml:space="preserve"> Nivona CafeRomatica 646 </t>
  </si>
  <si>
    <t>Nivona</t>
  </si>
  <si>
    <t xml:space="preserve"> Miele CM 7500 Obsidiaanzwart </t>
  </si>
  <si>
    <t xml:space="preserve"> Magimix Nespresso Prodigio M135 Silver </t>
  </si>
  <si>
    <t xml:space="preserve"> Krups Dolce Gusto Oblo KP1101 Wit </t>
  </si>
  <si>
    <t xml:space="preserve"> KitchenAid Nespresso 5KES0503 Keizerrood </t>
  </si>
  <si>
    <t xml:space="preserve"> KitchenAid 5KCM0402 Onyx Zwart </t>
  </si>
  <si>
    <t xml:space="preserve"> De'Longhi PrimaDonna Elite ECAM650.75.MS </t>
  </si>
  <si>
    <t xml:space="preserve"> De'Longhi Icona Vintage ECOV311.BK Zwart </t>
  </si>
  <si>
    <t xml:space="preserve"> Boretti B401 </t>
  </si>
  <si>
    <t>Boretti</t>
  </si>
  <si>
    <t xml:space="preserve"> Solis Caffespresso Pro + Solis Caffissima IQ Grinder </t>
  </si>
  <si>
    <t xml:space="preserve"> Russell Hobbs Legacy Zwart </t>
  </si>
  <si>
    <t xml:space="preserve"> Philips Cafe Gourmet HD5408/20 Zwart </t>
  </si>
  <si>
    <t xml:space="preserve"> Philips Cafe Gourmet HD5407/10 </t>
  </si>
  <si>
    <t xml:space="preserve"> Philips 3100 EP3550/00 </t>
  </si>
  <si>
    <t xml:space="preserve"> Nivona CafeRomatica 626 Zwart </t>
  </si>
  <si>
    <t xml:space="preserve"> Moulinex FG360D11 Subito Rood </t>
  </si>
  <si>
    <t>Moulinex</t>
  </si>
  <si>
    <t xml:space="preserve"> Melitta Easy Zwart </t>
  </si>
  <si>
    <t xml:space="preserve"> Melitta Caffeo Solo Perfect Milk Zilver </t>
  </si>
  <si>
    <t xml:space="preserve"> Krups XP3440 Zwart </t>
  </si>
  <si>
    <t xml:space="preserve"> KitchenAid Nespresso en Aeroccino 5KES0504 Onyx Zwart </t>
  </si>
  <si>
    <t xml:space="preserve"> Technivorm Moccamaster KBG741 AO Zilver </t>
  </si>
  <si>
    <t xml:space="preserve"> Saeco Intelia Deluxe HD8904/01 </t>
  </si>
  <si>
    <t xml:space="preserve"> Krups ProAroma F3090810 Zwart </t>
  </si>
  <si>
    <t xml:space="preserve"> KitchenAid Nespresso 5KES0503 Appelrood </t>
  </si>
  <si>
    <t xml:space="preserve"> KitchenAid Nespresso 5KES0503 Amandel </t>
  </si>
  <si>
    <t xml:space="preserve"> Kenwood kMix CM030GR Groen </t>
  </si>
  <si>
    <t>Kenwood</t>
  </si>
  <si>
    <t xml:space="preserve"> Francis Francis Illy Mie X7.1 Wit </t>
  </si>
  <si>
    <t xml:space="preserve"> Severin KA 4481 </t>
  </si>
  <si>
    <t xml:space="preserve"> Quick Mill 820 Rood </t>
  </si>
  <si>
    <t xml:space="preserve"> Quick Mill 3000 RVS Zilver </t>
  </si>
  <si>
    <t xml:space="preserve"> Krups EA829D </t>
  </si>
  <si>
    <t xml:space="preserve"> Krups Dolce Gusto Drop Red </t>
  </si>
  <si>
    <t xml:space="preserve"> KitchenAid Nespresso 5KES0503 Tingrijs </t>
  </si>
  <si>
    <t xml:space="preserve"> KitchenAid 5KCM0802 Zilver </t>
  </si>
  <si>
    <t xml:space="preserve"> KitchenAid 5KCM0802 Onyx Zwart </t>
  </si>
  <si>
    <t xml:space="preserve"> Jura WE8 Chroom </t>
  </si>
  <si>
    <t xml:space="preserve"> Jura F9 zwart </t>
  </si>
  <si>
    <t xml:space="preserve"> Graef Espressomachine ES702 Pivalla </t>
  </si>
  <si>
    <t>Graef</t>
  </si>
  <si>
    <t xml:space="preserve"> Francis Francis X1 Ground Rood </t>
  </si>
  <si>
    <t xml:space="preserve"> Francis Francis illy Y5 Satin </t>
  </si>
  <si>
    <t xml:space="preserve"> Francis Francis illy IPSO X9 zwart </t>
  </si>
  <si>
    <t xml:space="preserve"> Francis Francis illy IPSO X9 chroom </t>
  </si>
  <si>
    <t xml:space="preserve"> De'Longhi PrimaDonna Elite ECAM650.55MS </t>
  </si>
  <si>
    <t xml:space="preserve"> Boretti B402 </t>
  </si>
  <si>
    <t xml:space="preserve"> Smeg ECF01PBEU Pastelblauw </t>
  </si>
  <si>
    <t xml:space="preserve"> Magimix Nespresso Pixie Clips M110 Wit &amp; Rood </t>
  </si>
  <si>
    <t xml:space="preserve"> Krups EA8298 Zwart </t>
  </si>
  <si>
    <t xml:space="preserve"> KitchenAid Nespresso en Aeroccino 5KES0504 Tingrijs </t>
  </si>
  <si>
    <t xml:space="preserve"> DeLonghi Distinta ECI34.BZ </t>
  </si>
  <si>
    <t>DeLonghi</t>
  </si>
  <si>
    <t xml:space="preserve"> AEG Espria Lavazza A Modo Mio LM3100BK Zwart </t>
  </si>
  <si>
    <t xml:space="preserve"> Technivorm Moccamaster One Cup Zilver </t>
  </si>
  <si>
    <t xml:space="preserve"> Solis Caffespresso Pro 117 Zilver </t>
  </si>
  <si>
    <t xml:space="preserve"> Philips Intense HD7685/90 Zwart </t>
  </si>
  <si>
    <t xml:space="preserve"> Philips 3000 HD8827/01 </t>
  </si>
  <si>
    <t xml:space="preserve"> Miele CM 6350 Obsidiaanzwart </t>
  </si>
  <si>
    <t xml:space="preserve"> Miele CM 6150 Obsidiaanzwart </t>
  </si>
  <si>
    <t xml:space="preserve"> Melitta Caffeo CI Zwart </t>
  </si>
  <si>
    <t xml:space="preserve"> Melitta Aroma Signature Zwart </t>
  </si>
  <si>
    <t xml:space="preserve"> Krups EA816031 </t>
  </si>
  <si>
    <t xml:space="preserve"> Krups Dolce Gusto Movenza Silver KP600E </t>
  </si>
  <si>
    <t xml:space="preserve"> Jura A1 Piano White </t>
  </si>
  <si>
    <t xml:space="preserve"> Inventum KZ612 </t>
  </si>
  <si>
    <t xml:space="preserve"> DeLonghi Distinta ECI341.CP </t>
  </si>
  <si>
    <t xml:space="preserve"> Chemex Classic CM-8A 8 kops </t>
  </si>
  <si>
    <t>Chemex</t>
  </si>
  <si>
    <t xml:space="preserve"> WMF Stelio Aroma Thermo Zilver </t>
  </si>
  <si>
    <t xml:space="preserve"> WMF BUENO </t>
  </si>
  <si>
    <t xml:space="preserve"> WMF AromaMaster </t>
  </si>
  <si>
    <t xml:space="preserve"> Technivorm Moccamaster KBG741 AO Oranje </t>
  </si>
  <si>
    <t xml:space="preserve"> SOLIS Barista Perfect Pro </t>
  </si>
  <si>
    <t>SOLIS</t>
  </si>
  <si>
    <t xml:space="preserve"> Smeg ECF01RDEU Rood </t>
  </si>
  <si>
    <t xml:space="preserve"> Smeg ECF01BLEU Zwart </t>
  </si>
  <si>
    <t xml:space="preserve"> Siemens EQ.8 TE806201RW Zilver </t>
  </si>
  <si>
    <t xml:space="preserve"> Siemens EQ.6 TE615209RW </t>
  </si>
  <si>
    <t xml:space="preserve"> Severin KA 4489 </t>
  </si>
  <si>
    <t xml:space="preserve"> Delicious. 60 Slow Recepten - Valli Little </t>
  </si>
  <si>
    <t>Delicious.</t>
  </si>
  <si>
    <t xml:space="preserve"> Groen &amp; Gezond - M. Sinclair </t>
  </si>
  <si>
    <t>Groen</t>
  </si>
  <si>
    <t xml:space="preserve"> Meesterlijk Brood - Robert van Beckhoven </t>
  </si>
  <si>
    <t>Meesterlijk</t>
  </si>
  <si>
    <t xml:space="preserve"> Jamie Oliver in 15 minuten - Jamie Oliver </t>
  </si>
  <si>
    <t>Jamie</t>
  </si>
  <si>
    <t xml:space="preserve"> Het Voedselzandloper Kookboek - Kris Verburgh &amp; Pauline Weuring </t>
  </si>
  <si>
    <t>Het</t>
  </si>
  <si>
    <t xml:space="preserve"> De Zilveren Lepel </t>
  </si>
  <si>
    <t>De</t>
  </si>
  <si>
    <t xml:space="preserve"> Jamie's Super Food - Jamie Oliver </t>
  </si>
  <si>
    <t>Jamie's</t>
  </si>
  <si>
    <t xml:space="preserve"> Power Sapjes en Smoothies - Feel Good </t>
  </si>
  <si>
    <t>Power</t>
  </si>
  <si>
    <t xml:space="preserve"> In Gietijzeren Pannen </t>
  </si>
  <si>
    <t>In</t>
  </si>
  <si>
    <t xml:space="preserve"> Bakbijbel - Rutger van den Broek </t>
  </si>
  <si>
    <t>Bakbijbel</t>
  </si>
  <si>
    <t xml:space="preserve"> Jamie's Comfort Food - Jamie Oliver </t>
  </si>
  <si>
    <t xml:space="preserve"> Hemelse Soepen - N. Pisani &amp; K. Adams </t>
  </si>
  <si>
    <t>Hemelse</t>
  </si>
  <si>
    <t xml:space="preserve"> De Zilveren Lepel voor Kinderen </t>
  </si>
  <si>
    <t xml:space="preserve"> Home Made - Yvette van Boven </t>
  </si>
  <si>
    <t>Home</t>
  </si>
  <si>
    <t xml:space="preserve"> Het lekkerste van Guus en Dick - Meeuwis en Middelweerd </t>
  </si>
  <si>
    <t xml:space="preserve"> Pizza om zelf thuis te maken - Giuseppe Mascoli &amp; Bridget Hugo </t>
  </si>
  <si>
    <t>Pizza</t>
  </si>
  <si>
    <t xml:space="preserve"> IJstijd - Kees Raat </t>
  </si>
  <si>
    <t>IJstijd</t>
  </si>
  <si>
    <t xml:space="preserve"> Het Krokettenboek - Johannes van Dam </t>
  </si>
  <si>
    <t xml:space="preserve"> Het Boek van Jet - Jet van Nieuwkerk </t>
  </si>
  <si>
    <t xml:space="preserve"> Gezond Genieten! - Amber Albarda </t>
  </si>
  <si>
    <t>Gezond</t>
  </si>
  <si>
    <t xml:space="preserve"> Eet jezelf mooi, slank &amp; gelukkig kookboek - Amber Albarda </t>
  </si>
  <si>
    <t>Eet</t>
  </si>
  <si>
    <t xml:space="preserve"> De Nieuwe Makkelijk Maaltijd - 24 Kitchen </t>
  </si>
  <si>
    <t xml:space="preserve"> Smokey Goodness - Jord Althuizen </t>
  </si>
  <si>
    <t>Smokey</t>
  </si>
  <si>
    <t xml:space="preserve"> Rudolph Kookt - Rudolph van Veen </t>
  </si>
  <si>
    <t>Rudolph</t>
  </si>
  <si>
    <t xml:space="preserve"> Rudolph's Bakery - Rudolph van Veen </t>
  </si>
  <si>
    <t>Rudolph's</t>
  </si>
  <si>
    <t xml:space="preserve"> Plenty kookboek - Yotam Ottolenghi </t>
  </si>
  <si>
    <t>Plenty</t>
  </si>
  <si>
    <t xml:space="preserve"> On The Go - Rens Kroes </t>
  </si>
  <si>
    <t>On</t>
  </si>
  <si>
    <t xml:space="preserve"> Matt Preston's 100 beste recepten </t>
  </si>
  <si>
    <t>Matt</t>
  </si>
  <si>
    <t xml:space="preserve"> Lekker Hollands </t>
  </si>
  <si>
    <t>Lekker</t>
  </si>
  <si>
    <t xml:space="preserve"> Delicious. 60 Spicy Recepten - Valli Little </t>
  </si>
  <si>
    <t xml:space="preserve"> Chicks Love Food, Het Skinny Six Kookboek </t>
  </si>
  <si>
    <t>Chicks</t>
  </si>
  <si>
    <t xml:space="preserve"> Chicks Love Food, Het Meal Planning Kookboek </t>
  </si>
  <si>
    <t xml:space="preserve"> BBQBijbel - Julius Jaspers </t>
  </si>
  <si>
    <t>BBQBijbel</t>
  </si>
  <si>
    <t xml:space="preserve"> Veggiestan - Sally Butcher </t>
  </si>
  <si>
    <t>Veggiestan</t>
  </si>
  <si>
    <t xml:space="preserve"> Uit Pauline's Keuken - Pauline Weuring </t>
  </si>
  <si>
    <t>Uit</t>
  </si>
  <si>
    <t xml:space="preserve"> The Naked Chef Is Terug - Jamie Oliver </t>
  </si>
  <si>
    <t>The</t>
  </si>
  <si>
    <t xml:space="preserve"> The Dumpling Sisters - A. &amp; J. Zhang </t>
  </si>
  <si>
    <t xml:space="preserve"> Super food voor familie en vrienden - Jamie Oliver </t>
  </si>
  <si>
    <t>Super</t>
  </si>
  <si>
    <t xml:space="preserve"> Simply Nigella - Nigella Lawson </t>
  </si>
  <si>
    <t>Simply</t>
  </si>
  <si>
    <t xml:space="preserve"> Rudolph's Cupcakes Compleet - Rudolph van Veen </t>
  </si>
  <si>
    <t xml:space="preserve"> Rudolph En De Jonge Bakkers - Rudolph van Veen </t>
  </si>
  <si>
    <t xml:space="preserve"> Puur! Een Nieuwe kijk op de Bereidingen - H. Tzschirner </t>
  </si>
  <si>
    <t>Puur!</t>
  </si>
  <si>
    <t xml:space="preserve"> Powerfood - Van Friesland naar New York - Rens Kroes </t>
  </si>
  <si>
    <t>Powerfood</t>
  </si>
  <si>
    <t xml:space="preserve"> Powerfood - Rens Kroes </t>
  </si>
  <si>
    <t xml:space="preserve"> Plenty More - Yotam Ottolenghi </t>
  </si>
  <si>
    <t xml:space="preserve"> Pizza - De Zilveren Lepel Kookschool </t>
  </si>
  <si>
    <t xml:space="preserve"> Patisserie - Hidde de Brabander </t>
  </si>
  <si>
    <t>Patisserie</t>
  </si>
  <si>
    <t xml:space="preserve"> NOPI - Y. Ottolenghi &amp; S. Tamimi </t>
  </si>
  <si>
    <t>NOPI</t>
  </si>
  <si>
    <t xml:space="preserve"> Nog Meer Uit Van Bovens Oven - Yvette van Boven </t>
  </si>
  <si>
    <t>Nog</t>
  </si>
  <si>
    <t xml:space="preserve"> Nieuwe Klassiekers - Donna Hay </t>
  </si>
  <si>
    <t>Nieuwe</t>
  </si>
  <si>
    <t xml:space="preserve"> Minibijbel Stoof- En Ovenschotels </t>
  </si>
  <si>
    <t>Minibijbel</t>
  </si>
  <si>
    <t xml:space="preserve"> Life in Balance - Donna Hay </t>
  </si>
  <si>
    <t>Life</t>
  </si>
  <si>
    <t xml:space="preserve"> Lekker Miljuschka - Miljuschka Witzenhausen </t>
  </si>
  <si>
    <t xml:space="preserve"> Killerbody Dieet - Fajah Lourens </t>
  </si>
  <si>
    <t>Killerbody</t>
  </si>
  <si>
    <t xml:space="preserve"> Jeruzalem - Yotam Ottolenghi </t>
  </si>
  <si>
    <t>Jeruzalem</t>
  </si>
  <si>
    <t xml:space="preserve"> Jamie Oliver in 30 minuten - Jamie Oliver </t>
  </si>
  <si>
    <t xml:space="preserve"> In 20 minuten van XL naar S - Mieke Kosters </t>
  </si>
  <si>
    <t xml:space="preserve"> Hoe Word Ik Een Goddelijke Huisvrouw? - Nigella Lawson </t>
  </si>
  <si>
    <t>Hoe</t>
  </si>
  <si>
    <t xml:space="preserve"> Het Vegan Kookboek - Adele McConnell </t>
  </si>
  <si>
    <t xml:space="preserve"> Het Grote Kleine Hapjesboek - Benoît Molin </t>
  </si>
  <si>
    <t xml:space="preserve"> Heerlijk Italiaans - Roberta Pagnier &amp; Giovanni Caminita </t>
  </si>
  <si>
    <t>Heerlijk</t>
  </si>
  <si>
    <t xml:space="preserve"> Heel Holland Bakt Mee - Heel Holland Bakt </t>
  </si>
  <si>
    <t>Heel</t>
  </si>
  <si>
    <t xml:space="preserve"> Heel Holland Bakt Brood - Robèrt van Beckhoven </t>
  </si>
  <si>
    <t xml:space="preserve"> Hanoi Saigon - Mido, Jean-Phi &amp; Hando Youssouf </t>
  </si>
  <si>
    <t>Hanoi</t>
  </si>
  <si>
    <t xml:space="preserve"> Groentebijbel - Mari Maris </t>
  </si>
  <si>
    <t>Groentebijbel</t>
  </si>
  <si>
    <t xml:space="preserve"> Groene Sapjes - Fern Green </t>
  </si>
  <si>
    <t>Groene</t>
  </si>
  <si>
    <t xml:space="preserve"> Grillchef 4 seasons </t>
  </si>
  <si>
    <t>Grillchef</t>
  </si>
  <si>
    <t xml:space="preserve"> Griekse Eilanden - Rebecca Seal </t>
  </si>
  <si>
    <t>Griekse</t>
  </si>
  <si>
    <t xml:space="preserve"> Feest! - 24 Kitchen </t>
  </si>
  <si>
    <t>Feest!</t>
  </si>
  <si>
    <t xml:space="preserve"> Fast, Fresh, Simple - Donna Hay </t>
  </si>
  <si>
    <t>Fast,</t>
  </si>
  <si>
    <t xml:space="preserve"> Elke Dag Ella - Ella Mills-Woodward </t>
  </si>
  <si>
    <t>Elke</t>
  </si>
  <si>
    <t xml:space="preserve"> Echte Mannen Dieet 2 - S. King &amp; D. Myers </t>
  </si>
  <si>
    <t>Echte</t>
  </si>
  <si>
    <t xml:space="preserve"> Easy Peasy Lunchbox - v.d. Heuvel &amp; v. Haaren </t>
  </si>
  <si>
    <t>Easy</t>
  </si>
  <si>
    <t xml:space="preserve"> Donald Duck Kookboek - A. Neubauer </t>
  </si>
  <si>
    <t>Donald</t>
  </si>
  <si>
    <t xml:space="preserve"> Dolci - De Zilveren Lepel Kookschool </t>
  </si>
  <si>
    <t>Dolci</t>
  </si>
  <si>
    <t xml:space="preserve"> Delicious. 60 Zoete recepten - Valli Little </t>
  </si>
  <si>
    <t xml:space="preserve"> Delicious. 10 jaar </t>
  </si>
  <si>
    <t xml:space="preserve"> De Zilveren Lepel Quick &amp; Easy </t>
  </si>
  <si>
    <t xml:space="preserve"> De Smaakbijbel - Niki Segnit </t>
  </si>
  <si>
    <t xml:space="preserve"> De Perfecte Steak - Marcus Polman </t>
  </si>
  <si>
    <t xml:space="preserve"> De Perfecte Preston - Matt Preston </t>
  </si>
  <si>
    <t xml:space="preserve"> De Makkelijke Maaltijd - 24 Kitchen </t>
  </si>
  <si>
    <t xml:space="preserve"> De Basis Van Het Koken - Jamie Oliver </t>
  </si>
  <si>
    <t xml:space="preserve"> Cobb Op de Cobb Kookboek </t>
  </si>
  <si>
    <t>Cobb</t>
  </si>
  <si>
    <t xml:space="preserve"> All-day Breakfast - D. Kortlever </t>
  </si>
  <si>
    <t>All-day</t>
  </si>
  <si>
    <t xml:space="preserve"> 100% Suikervrij - Carola van Bemmelen </t>
  </si>
  <si>
    <t xml:space="preserve"> Philips HR7762 Viva foodprocessor </t>
  </si>
  <si>
    <t xml:space="preserve"> Philips HR7778 Avance Collection </t>
  </si>
  <si>
    <t xml:space="preserve"> Bosch MUM48A1 </t>
  </si>
  <si>
    <t xml:space="preserve"> Philips HR7769/00 Viva+ foodprocessor </t>
  </si>
  <si>
    <t xml:space="preserve"> Philips HR7627 Daily </t>
  </si>
  <si>
    <t xml:space="preserve"> Bosch MCM68861 </t>
  </si>
  <si>
    <t xml:space="preserve"> KitchenAid Artisan Mixer 5KSM125 Keizerrood </t>
  </si>
  <si>
    <t xml:space="preserve"> Bosch MCM3501M </t>
  </si>
  <si>
    <t xml:space="preserve"> Kenwood MX311 Patissier </t>
  </si>
  <si>
    <t xml:space="preserve"> Kenwood Multipro Excel FPM902 </t>
  </si>
  <si>
    <t xml:space="preserve"> Kenwood FPM270 </t>
  </si>
  <si>
    <t xml:space="preserve"> Kenwood FPM250 </t>
  </si>
  <si>
    <t xml:space="preserve"> Kenwood KM287 Prospero </t>
  </si>
  <si>
    <t xml:space="preserve"> Magimix Compact 3200 XL Mat Chroom </t>
  </si>
  <si>
    <t xml:space="preserve"> KitchenAid Foodprocessor Keizerrood 2,1 L </t>
  </si>
  <si>
    <t xml:space="preserve"> KitchenAid Artisan Mixer 5KSM175PS Appelrood </t>
  </si>
  <si>
    <t xml:space="preserve"> Bosch MUM57B22 </t>
  </si>
  <si>
    <t xml:space="preserve"> Bosch MCM4200 </t>
  </si>
  <si>
    <t xml:space="preserve"> Bosch MUM58720 CreationLine </t>
  </si>
  <si>
    <t xml:space="preserve"> Bosch MCM64060 </t>
  </si>
  <si>
    <t xml:space="preserve"> Tristar Keukenmixer MX-4170 </t>
  </si>
  <si>
    <t xml:space="preserve"> KitchenAid Artisan Mixer 5KSM175PS Pistache </t>
  </si>
  <si>
    <t xml:space="preserve"> Kenwood Multipro Home FDP623WH </t>
  </si>
  <si>
    <t xml:space="preserve"> Kenwood kMix KMX51G </t>
  </si>
  <si>
    <t xml:space="preserve"> Kenwood MX312 Patissier </t>
  </si>
  <si>
    <t xml:space="preserve"> Bosch MUM59M55 </t>
  </si>
  <si>
    <t xml:space="preserve"> Bosch MUM4405 </t>
  </si>
  <si>
    <t xml:space="preserve"> Tristar Keukenmachine MX-4181 </t>
  </si>
  <si>
    <t xml:space="preserve"> Bosch MUM4880 </t>
  </si>
  <si>
    <t xml:space="preserve"> Kenwood Multipro Classic FDM786 </t>
  </si>
  <si>
    <t xml:space="preserve"> KitchenAid Artisan Mixer 5KSM175PS IJsblauw </t>
  </si>
  <si>
    <t xml:space="preserve"> Tefal Masterchef Gourmet Zilver QB505D </t>
  </si>
  <si>
    <t xml:space="preserve"> Princess Keukenmixer Deluxe </t>
  </si>
  <si>
    <t xml:space="preserve"> Magimix Cuisine Systeme 4200 XL Chroom </t>
  </si>
  <si>
    <t xml:space="preserve"> Magimix Compact 3200 XL Rood </t>
  </si>
  <si>
    <t xml:space="preserve"> Kenwood kMix KMX50BK </t>
  </si>
  <si>
    <t xml:space="preserve"> Philips Viva Collection Mixer HR3741/00 </t>
  </si>
  <si>
    <t xml:space="preserve"> Magimix Le Mini Plus Chroom </t>
  </si>
  <si>
    <t xml:space="preserve"> Tefal QB404H </t>
  </si>
  <si>
    <t xml:space="preserve"> Sencor STM 3620WH </t>
  </si>
  <si>
    <t>Sencor</t>
  </si>
  <si>
    <t xml:space="preserve"> Princess Foodprocessor </t>
  </si>
  <si>
    <t xml:space="preserve"> Kenwood KVC7320S Chef Titanium </t>
  </si>
  <si>
    <t xml:space="preserve"> Bosch MUM58243 </t>
  </si>
  <si>
    <t xml:space="preserve"> Bosch MUM48CR1 </t>
  </si>
  <si>
    <t xml:space="preserve"> Philips HR7776 Avance Collection </t>
  </si>
  <si>
    <t xml:space="preserve"> Magimix Le Mini Plus Mat Chroom </t>
  </si>
  <si>
    <t xml:space="preserve"> Kenwood KM096 Major Cooking Chef </t>
  </si>
  <si>
    <t xml:space="preserve"> Kenwood FGP203WG Spiralizer </t>
  </si>
  <si>
    <t xml:space="preserve"> Bosch MUMXL20T </t>
  </si>
  <si>
    <t xml:space="preserve"> Tristar Keukenmixer MX-4161 </t>
  </si>
  <si>
    <t xml:space="preserve"> Domo DO9070KR </t>
  </si>
  <si>
    <t xml:space="preserve"> Russell Hobbs Desire Keukenmachine </t>
  </si>
  <si>
    <t xml:space="preserve"> Russell Hobbs Aura Keukenmachine </t>
  </si>
  <si>
    <t xml:space="preserve"> Magimix Cuisine Systeme 5200 XL Mat Chroom </t>
  </si>
  <si>
    <t xml:space="preserve"> KitchenAid Artisan Mixer 5KSM175PS Tingrijs </t>
  </si>
  <si>
    <t xml:space="preserve"> Tristar MX-4185 </t>
  </si>
  <si>
    <t xml:space="preserve"> Philips HR7777 Avance </t>
  </si>
  <si>
    <t xml:space="preserve"> Magimix Cuisine Systeme 5200 XL Premium Chroom </t>
  </si>
  <si>
    <t xml:space="preserve"> Kenwood KM282 Prospero </t>
  </si>
  <si>
    <t xml:space="preserve"> Tristar Keukenmixer MX-4162 </t>
  </si>
  <si>
    <t xml:space="preserve"> Solis Kitchen Queen Pro Type 808 </t>
  </si>
  <si>
    <t xml:space="preserve"> Magimix Le Mini Plus Rood </t>
  </si>
  <si>
    <t xml:space="preserve"> Magimix Le Mini Plus Groen </t>
  </si>
  <si>
    <t xml:space="preserve"> KitchenAid Artisan Mixer 5KSM125 Contourzilver </t>
  </si>
  <si>
    <t xml:space="preserve"> Kenwood KMC570008 Chef Premier + Vleesmolen </t>
  </si>
  <si>
    <t xml:space="preserve"> Bosch MUM50136 </t>
  </si>
  <si>
    <t xml:space="preserve"> Tefal Masterchef Gourmet Premium Zilver QB602H </t>
  </si>
  <si>
    <t xml:space="preserve"> Tefal Cuisine Companion </t>
  </si>
  <si>
    <t xml:space="preserve"> Moulinex DJ812510 Fresh Express Max </t>
  </si>
  <si>
    <t xml:space="preserve"> Moulinex DJ7535 Fresh Express 3 in 1 </t>
  </si>
  <si>
    <t xml:space="preserve"> Magimix Cuisine Systeme 4200 XL Zwart </t>
  </si>
  <si>
    <t xml:space="preserve"> Magimix Cuisine Systeme 4200 XL Rood </t>
  </si>
  <si>
    <t xml:space="preserve"> KitchenAid Foodprocessor Amandelwit 2,1 L </t>
  </si>
  <si>
    <t xml:space="preserve"> KitchenAid Artisan Mixer 5KSM175PS Turkoois </t>
  </si>
  <si>
    <t xml:space="preserve"> KitchenAid Artisan Mixer 5KSM175PS Frambozenijs </t>
  </si>
  <si>
    <t xml:space="preserve"> KitchenAid Artisan Mixer 5KSM175PS Cafe Latte </t>
  </si>
  <si>
    <t xml:space="preserve"> KitchenAid Artisan Mixer 5KSM125 Amandelwit </t>
  </si>
  <si>
    <t xml:space="preserve"> Kenwood FPP220 </t>
  </si>
  <si>
    <t xml:space="preserve"> Kenwood Chef KVC3170S </t>
  </si>
  <si>
    <t xml:space="preserve"> Emerio KM-109926 </t>
  </si>
  <si>
    <t xml:space="preserve"> Domo DO9077KR </t>
  </si>
  <si>
    <t xml:space="preserve"> Cuisinart CH4DCE </t>
  </si>
  <si>
    <t>Cuisinart</t>
  </si>
  <si>
    <t xml:space="preserve"> AEG KM4700 Ultramix </t>
  </si>
  <si>
    <t xml:space="preserve"> Philips HR7629 Daily </t>
  </si>
  <si>
    <t xml:space="preserve"> KitchenAid Artisan Mixer 5KSM175PS Bosbes </t>
  </si>
  <si>
    <t xml:space="preserve"> KitchenAid Artisan Mixer 5KSM125 Onyx Zwart </t>
  </si>
  <si>
    <t xml:space="preserve"> Emerio KM-104749.2 </t>
  </si>
  <si>
    <t xml:space="preserve"> Bosch MUMXL20C </t>
  </si>
  <si>
    <t xml:space="preserve"> Bosch MUM58234 </t>
  </si>
  <si>
    <t xml:space="preserve"> Tristar MX-4168 </t>
  </si>
  <si>
    <t xml:space="preserve"> SMEG SMF01RDEU Rood </t>
  </si>
  <si>
    <t xml:space="preserve"> SMEG SMF01BLEU Zwart </t>
  </si>
  <si>
    <t xml:space="preserve"> Sencor STM 3628RS </t>
  </si>
  <si>
    <t xml:space="preserve"> Sencor STM 3627TQ </t>
  </si>
  <si>
    <t xml:space="preserve"> Russell Hobbs Illumina </t>
  </si>
  <si>
    <t xml:space="preserve"> Magimix Le Mini Plus Zwart </t>
  </si>
  <si>
    <t xml:space="preserve"> Magimix Cook Expert Chroom </t>
  </si>
  <si>
    <t xml:space="preserve"> Magimix Compact 3200 XL Zwart </t>
  </si>
  <si>
    <t xml:space="preserve"> KitchenAid Heavy Duty K5 Mixer Keizerrood </t>
  </si>
  <si>
    <t xml:space="preserve"> KitchenAid Foodprocessor Keizerrood 3,1 L </t>
  </si>
  <si>
    <t xml:space="preserve"> KitchenAid Artisan Mixer Bowl-Lift 6,9L Parelmoer </t>
  </si>
  <si>
    <t xml:space="preserve"> KitchenAid Artisan Mixer 5KSM175PS Gouden Nectar </t>
  </si>
  <si>
    <t xml:space="preserve"> KitchenAid Artisan Foodprocessor Appelrood </t>
  </si>
  <si>
    <t xml:space="preserve"> KitchenAid Artisan Cookprocessor Tingrijs </t>
  </si>
  <si>
    <t xml:space="preserve"> Kenwood KM336 Chef Classic </t>
  </si>
  <si>
    <t xml:space="preserve"> Bosch MCM62020 </t>
  </si>
  <si>
    <t xml:space="preserve"> Solis Kitchen Queen Pro Type 808 Zwart </t>
  </si>
  <si>
    <t xml:space="preserve"> Russell Hobbs Aura Slice and Go Plus Foodprocessor </t>
  </si>
  <si>
    <t xml:space="preserve"> ProfiCook KM1063 </t>
  </si>
  <si>
    <t>ProfiCook</t>
  </si>
  <si>
    <t xml:space="preserve"> Philips Avance HR7950/00 </t>
  </si>
  <si>
    <t xml:space="preserve"> Magimix Le Mini Plus Oranje </t>
  </si>
  <si>
    <t xml:space="preserve"> Magimix Cuisine Systeme 5200 XL Premium Wit </t>
  </si>
  <si>
    <t xml:space="preserve"> KitchenAid Foodprocessor Zilver 2,1 L </t>
  </si>
  <si>
    <t xml:space="preserve"> KitchenAid Artisan Mini Mixer 5KSM3311X Matzwart </t>
  </si>
  <si>
    <t xml:space="preserve"> Kenwood KVC5320S Chef Elite </t>
  </si>
  <si>
    <t xml:space="preserve"> Emerio KM-104749.1 </t>
  </si>
  <si>
    <t xml:space="preserve"> Bosch MCM3200W </t>
  </si>
  <si>
    <t xml:space="preserve"> WMF Profi Plus Keukenmachine Wit </t>
  </si>
  <si>
    <t xml:space="preserve"> WMF Profi Plus Keukenmachine Grijs </t>
  </si>
  <si>
    <t xml:space="preserve"> WMF Kult X </t>
  </si>
  <si>
    <t xml:space="preserve"> Tristar MX-4167 </t>
  </si>
  <si>
    <t xml:space="preserve"> Tristar MX-4163 </t>
  </si>
  <si>
    <t xml:space="preserve"> SMEG SMF01SVEU Zilver </t>
  </si>
  <si>
    <t xml:space="preserve"> SMEG SMF01PBEU Lichtblauw </t>
  </si>
  <si>
    <t xml:space="preserve"> SMEG SMF01CREU Creme </t>
  </si>
  <si>
    <t xml:space="preserve"> Sencor STM 3624RD </t>
  </si>
  <si>
    <t xml:space="preserve"> Russell Hobbs Performance Pro Foodprocessor </t>
  </si>
  <si>
    <t xml:space="preserve"> ProfiCook MKM 1074 </t>
  </si>
  <si>
    <t xml:space="preserve"> Magimix Multifunctionele Pâtissier Zwart </t>
  </si>
  <si>
    <t xml:space="preserve"> Magimix Multifunctionele Pâtissier Rood </t>
  </si>
  <si>
    <t xml:space="preserve"> Magimix Multifunctionele Pâtissier Mat Chroom </t>
  </si>
  <si>
    <t xml:space="preserve"> Magimix Le Mini Plus Wit </t>
  </si>
  <si>
    <t xml:space="preserve"> Magimix Le Mini Plus Roze </t>
  </si>
  <si>
    <t xml:space="preserve"> Magimix Le Mini Plus Geel </t>
  </si>
  <si>
    <t xml:space="preserve"> Magimix Le Mini Plus Creme </t>
  </si>
  <si>
    <t xml:space="preserve"> Magimix Le Mini Plus Blauw </t>
  </si>
  <si>
    <t xml:space="preserve"> Magimix Cuisine Systeme 5200 XL Premium Oranje </t>
  </si>
  <si>
    <t xml:space="preserve"> Magimix Cuisine Systeme 5200 XL Premium Creme </t>
  </si>
  <si>
    <t xml:space="preserve"> Magimix Cook Expert Zwart </t>
  </si>
  <si>
    <t xml:space="preserve"> Magimix Cook Expert Rood </t>
  </si>
  <si>
    <t xml:space="preserve"> Magimix Compact 3200 XL Chroom </t>
  </si>
  <si>
    <t xml:space="preserve"> KitchenAid Foodprocessor Zilver 3,1 L </t>
  </si>
  <si>
    <t xml:space="preserve"> KitchenAid Foodprocessor Onyx Zwart 3,1 L </t>
  </si>
  <si>
    <t xml:space="preserve"> KitchenAid Foodprocessor Onyx Zwart 2,1 L </t>
  </si>
  <si>
    <t xml:space="preserve"> KitchenAid Foodprocessor Amandelwit 3,1 L </t>
  </si>
  <si>
    <t xml:space="preserve"> KitchenAid Artisan Mixer Bowl-Lift 6,9L Tingrijs </t>
  </si>
  <si>
    <t xml:space="preserve"> KitchenAid Artisan Mixer 5KSM175PS Wit </t>
  </si>
  <si>
    <t xml:space="preserve"> KitchenAid Artisan Mixer 5KSM175PS Pruim </t>
  </si>
  <si>
    <t xml:space="preserve"> KitchenAid Artisan Mixer 5KSM175PS Oranje </t>
  </si>
  <si>
    <t xml:space="preserve"> KitchenAid Artisan Mixer 5KSM175PS Geborsteld Nikkel </t>
  </si>
  <si>
    <t xml:space="preserve"> KitchenAid Artisan Mixer 5KSM175PS Fuchsia </t>
  </si>
  <si>
    <t xml:space="preserve"> KitchenAid Artisan Mixer 5KSM175PS Espresso </t>
  </si>
  <si>
    <t xml:space="preserve"> KitchenAid Artisan Mini Mixer 5KSM3311X Twilight Blue </t>
  </si>
  <si>
    <t xml:space="preserve"> KitchenAid Artisan Mini Mixer 5KSM3311X Mat Grijs </t>
  </si>
  <si>
    <t xml:space="preserve"> KitchenAid Artisan Mini Mixer 5KSM3311X Hot Sauce </t>
  </si>
  <si>
    <t xml:space="preserve"> KitchenAid Artisan Mini Mixer 5KSM3311X Honeydew </t>
  </si>
  <si>
    <t xml:space="preserve"> KitchenAid Artisan Mini Mixer 5KSM3311X Guava Glaze </t>
  </si>
  <si>
    <t xml:space="preserve"> KitchenAid Artisan Foodprocessor Parelmoer </t>
  </si>
  <si>
    <t xml:space="preserve"> KitchenAid Artisan Foodprocessor Amandelwit </t>
  </si>
  <si>
    <t xml:space="preserve"> KitchenAid Artisan Cookprocessor Onyx Zwart </t>
  </si>
  <si>
    <t xml:space="preserve"> KitchenAid Artisan Cookprocessor Keizerrood </t>
  </si>
  <si>
    <t xml:space="preserve"> KitchenAid Artisan Cookprocessor Appelrood </t>
  </si>
  <si>
    <t xml:space="preserve"> KitchenAid Artisan Cookprocessor Amandelwit </t>
  </si>
  <si>
    <t xml:space="preserve"> Kenwood kMix KMX50GR </t>
  </si>
  <si>
    <t xml:space="preserve"> Kenwood kMix KMX50BL </t>
  </si>
  <si>
    <t xml:space="preserve"> Kenwood KHH321WH Multione </t>
  </si>
  <si>
    <t xml:space="preserve"> Kenwood KHH300WH Multione </t>
  </si>
  <si>
    <t xml:space="preserve"> Kenwood CCC200WH kCook </t>
  </si>
  <si>
    <t xml:space="preserve"> Domo DO9111KR zwart </t>
  </si>
  <si>
    <t xml:space="preserve"> Domo DO9109KR rood </t>
  </si>
  <si>
    <t xml:space="preserve"> Domo DO9075KR oranje </t>
  </si>
  <si>
    <t xml:space="preserve"> Domo DO9074KR groen </t>
  </si>
  <si>
    <t xml:space="preserve"> Braun FP5150BK </t>
  </si>
  <si>
    <t>Braun</t>
  </si>
  <si>
    <t xml:space="preserve"> Brabantia BBEK1113B </t>
  </si>
  <si>
    <t>Brabantia</t>
  </si>
  <si>
    <t xml:space="preserve"> Bosch MUM9Y35S12 </t>
  </si>
  <si>
    <t xml:space="preserve"> Bosch MUM58244 </t>
  </si>
  <si>
    <t xml:space="preserve"> Bestron AKM500 </t>
  </si>
  <si>
    <t xml:space="preserve"> AEG Ultramix KM4900 </t>
  </si>
  <si>
    <t xml:space="preserve"> Canon EOS 1300D + 18-55mm IS II </t>
  </si>
  <si>
    <t xml:space="preserve"> Canon 1300D + 18-55mm + Geheugen + Tas + Accu </t>
  </si>
  <si>
    <t xml:space="preserve"> Nikon D3300 Zwart + AF-P DX 18-55mm F/3.5-5.6G VR </t>
  </si>
  <si>
    <t>Nikon</t>
  </si>
  <si>
    <t xml:space="preserve"> Nikon D3300 + AF-P DX 18-55mm + Geheugen + Tas </t>
  </si>
  <si>
    <t xml:space="preserve"> Canon EOS 1300D + 18-55mm III </t>
  </si>
  <si>
    <t xml:space="preserve"> Canon EOS 80D Body </t>
  </si>
  <si>
    <t xml:space="preserve"> Nikon D3300 + AF-S 18-105mm f/3.5-5.6G ED VR </t>
  </si>
  <si>
    <t xml:space="preserve"> Nikon D5300 + AF-S 18-105mm f/3.5-5.6G ED VR </t>
  </si>
  <si>
    <t xml:space="preserve"> Canon EOS 80D + EF-S 18-135mm IS USM </t>
  </si>
  <si>
    <t xml:space="preserve"> Canon EOS 1300D Body </t>
  </si>
  <si>
    <t xml:space="preserve"> Nikon D3400 AF-P + 18-55mm VR </t>
  </si>
  <si>
    <t xml:space="preserve"> Nikon D3300 Rood + AF-P DX 18-55mm F/3.5-5.6G VR </t>
  </si>
  <si>
    <t xml:space="preserve"> Canon EOS 750D Body </t>
  </si>
  <si>
    <t xml:space="preserve"> Nikon D7200 Body </t>
  </si>
  <si>
    <t xml:space="preserve"> Canon EOS 80D + EF-S 18-55mm IS STM </t>
  </si>
  <si>
    <t xml:space="preserve"> Canon EOS 760D Body </t>
  </si>
  <si>
    <t xml:space="preserve"> Nikon D5600 Kit + AF-S DX 18-105 VR </t>
  </si>
  <si>
    <t xml:space="preserve"> Nikon D3300 Grijs + AF-P DX 18-55mm F/3.5-5.6G VR </t>
  </si>
  <si>
    <t xml:space="preserve"> Canon EOS 750D + EF-S 18-135MM F/3.5-5.6 IS STM </t>
  </si>
  <si>
    <t xml:space="preserve"> Nikon D750 Body </t>
  </si>
  <si>
    <t xml:space="preserve"> Nikon D5500 + AF-S 18-105mm f/3.5-5.6 ED VR </t>
  </si>
  <si>
    <t xml:space="preserve"> Canon EOS 700D + EF-S 18-135mm f/3.5-5.6 IS STM </t>
  </si>
  <si>
    <t xml:space="preserve"> Nikon D5600 Kit + AF-P 18-55 VR </t>
  </si>
  <si>
    <t xml:space="preserve"> Nikon D3400 AF-S + 18-105 mm VR </t>
  </si>
  <si>
    <t xml:space="preserve"> Canon EOS 5D Mark IV Body </t>
  </si>
  <si>
    <t xml:space="preserve"> Nikon D7200 + AF-S 18-140mm f/3.5-5.6 G ED VR </t>
  </si>
  <si>
    <t xml:space="preserve"> Nikon D5500 AF-P 18-55 VR+55-200 VR II+16GB+Tas </t>
  </si>
  <si>
    <t xml:space="preserve"> Nikon D5300 body rood </t>
  </si>
  <si>
    <t xml:space="preserve"> Nikon D3300 Body Rood </t>
  </si>
  <si>
    <t xml:space="preserve"> Canon EOS 5D Mark III Body </t>
  </si>
  <si>
    <t xml:space="preserve"> Sony Alpha A68 Body </t>
  </si>
  <si>
    <t xml:space="preserve"> Nikon D610 Body </t>
  </si>
  <si>
    <t xml:space="preserve"> Nikon D5300 Rood + AF-P DX 18-55mm F/3.5-5.6G VR </t>
  </si>
  <si>
    <t xml:space="preserve"> Canon EOS 6D Body </t>
  </si>
  <si>
    <t xml:space="preserve"> Canon EOS 1300D BLACK + EF-S 18-55 DC III + 50MM 1.8 STM </t>
  </si>
  <si>
    <t xml:space="preserve"> Pentax K-S2 + 18-50mm WR zwart </t>
  </si>
  <si>
    <t>Pentax</t>
  </si>
  <si>
    <t xml:space="preserve"> Nikon D7100 + AF-S DX VR 18-105mm </t>
  </si>
  <si>
    <t xml:space="preserve"> Nikon D500 Body </t>
  </si>
  <si>
    <t xml:space="preserve"> Nikon D5600 Body </t>
  </si>
  <si>
    <t xml:space="preserve"> Nikon D3400 Rood AF-P + 18-55mm VR </t>
  </si>
  <si>
    <t xml:space="preserve"> Canon EOS 7D Mark II Body </t>
  </si>
  <si>
    <t xml:space="preserve"> Sony Alpha SLT-A77II + 18-135mm f/3.5-5.6 </t>
  </si>
  <si>
    <t xml:space="preserve"> Sony Alpha SLT-A77II + 16-50mm f/2.8-22 </t>
  </si>
  <si>
    <t xml:space="preserve"> Sony Alpha SLT-A77II </t>
  </si>
  <si>
    <t xml:space="preserve"> Sony Alpha A68 + DT 18-55mm f/3.5-5.6 SAM II </t>
  </si>
  <si>
    <t xml:space="preserve"> Pentax KP Body Zwart </t>
  </si>
  <si>
    <t xml:space="preserve"> Pentax KP Body Zilver </t>
  </si>
  <si>
    <t xml:space="preserve"> Pentax K-S2 body zwart </t>
  </si>
  <si>
    <t xml:space="preserve"> Pentax K-70 Zwart + SMC DA 18-135mm F/3.5-5.6 ED AL DC WR </t>
  </si>
  <si>
    <t xml:space="preserve"> Pentax K-70 Body Zwart </t>
  </si>
  <si>
    <t xml:space="preserve"> Pentax K-3 + 18-55mm f/3.5-5.6 + 50-200mm f/4-5.6 </t>
  </si>
  <si>
    <t xml:space="preserve"> Pentax K-1 Body </t>
  </si>
  <si>
    <t xml:space="preserve"> Nikon D7200 + AF-S 18-105mm f/3.5-5.6 G ED VR </t>
  </si>
  <si>
    <t xml:space="preserve"> Nikon D610 + AF-S 24-85mm f/3.5-4.5G ED VR </t>
  </si>
  <si>
    <t xml:space="preserve"> Nikon D500 + AF-S DX 16-80mm </t>
  </si>
  <si>
    <t xml:space="preserve"> Canon EOS 7D Mark II Body + W-E1 wifi adapter </t>
  </si>
  <si>
    <t xml:space="preserve"> Canon EOS 6D + 24-105mm IS STM </t>
  </si>
  <si>
    <t xml:space="preserve"> Samsung microSDXC Evo+ 128 GB Class 10 + SD Adapter </t>
  </si>
  <si>
    <t xml:space="preserve"> SanDisk microSDHC Ultra 32 GB Class 10 + SD Adapter </t>
  </si>
  <si>
    <t>SanDisk</t>
  </si>
  <si>
    <t xml:space="preserve"> 2 X SanDisk microSDHC Ultra 32 GB Class 10 </t>
  </si>
  <si>
    <t xml:space="preserve"> SanDisk microSDHC Ultra 16 GB Class 10 + SD Adapter </t>
  </si>
  <si>
    <t xml:space="preserve"> SanDisk microSDHC 16 GB + SD Adapter Duo Pack </t>
  </si>
  <si>
    <t xml:space="preserve"> Sandisk SDHC Ultra 32GB 48MB/s Class 10 </t>
  </si>
  <si>
    <t>Sandisk</t>
  </si>
  <si>
    <t xml:space="preserve"> Sandisk SDHC Extreme 32GB 90MB/s Class 10 </t>
  </si>
  <si>
    <t xml:space="preserve"> SanDisk MicroSDXC Extreme 64 GB Class 10 </t>
  </si>
  <si>
    <t xml:space="preserve"> Samsung microSDXC Evo+ 64 GB Class 10 + SD Adapter </t>
  </si>
  <si>
    <t xml:space="preserve"> SanDisk MicroSDHC Extreme 32GB 90MB/s Class 10 </t>
  </si>
  <si>
    <t xml:space="preserve"> Sandisk SDHC Ultra 16GB 48MB/s Class 10 </t>
  </si>
  <si>
    <t xml:space="preserve"> Samsung micro SDHC Evo+ 32 GB Class 10 + SD Adapter </t>
  </si>
  <si>
    <t xml:space="preserve"> Sandisk SDXC Extreme 64GB 90MB/s Class 10 </t>
  </si>
  <si>
    <t xml:space="preserve"> SanDisk microSDXC Ultra 64 GB Class 10 + SD Adapter </t>
  </si>
  <si>
    <t xml:space="preserve"> SanDisk microSDXC Ultra 128 GB Class 10 + SD Adapter </t>
  </si>
  <si>
    <t xml:space="preserve"> Sandisk SDXC Ultra 64GB 48MB/s Class 10 </t>
  </si>
  <si>
    <t xml:space="preserve"> Samsung microSDHC Evo 16 GB Class 10 + SD Adapter </t>
  </si>
  <si>
    <t xml:space="preserve"> Sandisk MicroSDXC Extreme 128GB 90MB/s CL10 </t>
  </si>
  <si>
    <t xml:space="preserve"> Sandisk SDHC Extreme Pro 32GB 95MB/S Class 10 </t>
  </si>
  <si>
    <t xml:space="preserve"> Sandisk SDXC Extreme Pro 64GB 95MB/S Class 10 </t>
  </si>
  <si>
    <t xml:space="preserve"> Sandisk SDHC Extreme 16GB 90MB/s Class 10 </t>
  </si>
  <si>
    <t xml:space="preserve"> Samsung microSDXC Pro Plus 64 GB Class 10 + SD Adapter </t>
  </si>
  <si>
    <t xml:space="preserve"> Sandisk SDXC Extreme 128GB 90MB/s Class 10 </t>
  </si>
  <si>
    <t xml:space="preserve"> Sandisk SDXC Extreme Pro 128GB 95MB/S Class 10 </t>
  </si>
  <si>
    <t xml:space="preserve"> Bresser Hunter 10x25 Dakkant </t>
  </si>
  <si>
    <t>Bresser</t>
  </si>
  <si>
    <t xml:space="preserve"> Bresser Hunter 10x50 Porro </t>
  </si>
  <si>
    <t xml:space="preserve"> Vortex Diamondback 8x42 Nieuw </t>
  </si>
  <si>
    <t>Vortex</t>
  </si>
  <si>
    <t xml:space="preserve"> Vortex Solo 10x36 </t>
  </si>
  <si>
    <t xml:space="preserve"> Barr &amp; Stroud Sahara 8x42 </t>
  </si>
  <si>
    <t>Barr</t>
  </si>
  <si>
    <t xml:space="preserve"> Bresser Hunter 16x50 Porro </t>
  </si>
  <si>
    <t xml:space="preserve"> Barr &amp; Stroud Skyline 10x42 </t>
  </si>
  <si>
    <t xml:space="preserve"> Olympus Classic 10x50 DPS-I </t>
  </si>
  <si>
    <t>Olympus</t>
  </si>
  <si>
    <t xml:space="preserve"> Vortex Solo 8x36 </t>
  </si>
  <si>
    <t xml:space="preserve"> Bushnell Legend Ultra HD ED 8x42 </t>
  </si>
  <si>
    <t>Bushnell</t>
  </si>
  <si>
    <t xml:space="preserve"> Olympus DPS I 8x40 </t>
  </si>
  <si>
    <t xml:space="preserve"> Vortex Diamondback 10x42 Nieuw </t>
  </si>
  <si>
    <t xml:space="preserve"> Konus Titanium Evo OH 8x42 WP </t>
  </si>
  <si>
    <t>Konus</t>
  </si>
  <si>
    <t xml:space="preserve"> Barr &amp; Stroud Sierra 8x42 </t>
  </si>
  <si>
    <t xml:space="preserve"> Nikon Prostaff 7S 8x30 </t>
  </si>
  <si>
    <t xml:space="preserve"> Nikon Aculon A211 10x42 </t>
  </si>
  <si>
    <t xml:space="preserve"> Vortex Solo 8x25 </t>
  </si>
  <si>
    <t xml:space="preserve"> Barr &amp; Stroud Sahara 12x50 </t>
  </si>
  <si>
    <t xml:space="preserve"> Steiner Safari UltraSharp 10x26 </t>
  </si>
  <si>
    <t>Steiner</t>
  </si>
  <si>
    <t xml:space="preserve"> Steiner Navigator Pro 7x50 </t>
  </si>
  <si>
    <t xml:space="preserve"> Bresser Hunter 8x21 Dakkant </t>
  </si>
  <si>
    <t xml:space="preserve"> Vortex Crossfire 10x50 </t>
  </si>
  <si>
    <t xml:space="preserve"> Yukon Night Vision Scope Exelon 4x50 </t>
  </si>
  <si>
    <t>Yukon</t>
  </si>
  <si>
    <t xml:space="preserve"> Pentax Papilio II 6,5x21 </t>
  </si>
  <si>
    <t xml:space="preserve"> Nikon Monarch 7 8x42 </t>
  </si>
  <si>
    <t xml:space="preserve"> Vortex Vulture HD 8x56 </t>
  </si>
  <si>
    <t xml:space="preserve"> Vortex Diamondback 8x32 Nieuw </t>
  </si>
  <si>
    <t xml:space="preserve"> Optisan Litec R 10x42 </t>
  </si>
  <si>
    <t>Optisan</t>
  </si>
  <si>
    <t xml:space="preserve"> Nikon Prostaff 7S 10x30 </t>
  </si>
  <si>
    <t xml:space="preserve"> Nikon Prostaff 5 10x42 </t>
  </si>
  <si>
    <t xml:space="preserve"> Nikon Monarch 5 10x42 </t>
  </si>
  <si>
    <t xml:space="preserve"> Konus Supreme-2 8x26 </t>
  </si>
  <si>
    <t xml:space="preserve"> Helios Fieldmaster 12x50 </t>
  </si>
  <si>
    <t>Helios</t>
  </si>
  <si>
    <t xml:space="preserve"> Denver NVI-500 5x40 monoculair </t>
  </si>
  <si>
    <t xml:space="preserve"> Bynolyt Stork 8x42 </t>
  </si>
  <si>
    <t>Bynolyt</t>
  </si>
  <si>
    <t xml:space="preserve"> Bynolyt Sparrow WPR 8x32 </t>
  </si>
  <si>
    <t xml:space="preserve"> Bresser Spotting Scope Pirsch 20-60x80 </t>
  </si>
  <si>
    <t xml:space="preserve"> Bresser Hunter 8x40 Porro </t>
  </si>
  <si>
    <t xml:space="preserve"> Bresser Hunter 7x50 Porro </t>
  </si>
  <si>
    <t xml:space="preserve"> Barr &amp; Stroud Sahara 20-60x80 </t>
  </si>
  <si>
    <t xml:space="preserve"> Optisan Litec R 8x42 </t>
  </si>
  <si>
    <t xml:space="preserve"> Nikon Aculon A211 7x50 </t>
  </si>
  <si>
    <t xml:space="preserve"> Nikon Sportstar EX 8x25 Zwart </t>
  </si>
  <si>
    <t xml:space="preserve"> Vortex Viper HD 10x42 </t>
  </si>
  <si>
    <t xml:space="preserve"> Vortex Vanquish 8x26 </t>
  </si>
  <si>
    <t xml:space="preserve"> Vortex Crossfire 10x42 </t>
  </si>
  <si>
    <t xml:space="preserve"> Olympus PCI 8x25 </t>
  </si>
  <si>
    <t xml:space="preserve"> Nikon Prostaff 5 8x42 </t>
  </si>
  <si>
    <t xml:space="preserve"> Nikon Prostaff 5 10x50 </t>
  </si>
  <si>
    <t xml:space="preserve"> Nikon Aculon T01 8x21 white </t>
  </si>
  <si>
    <t xml:space="preserve"> Konus Titanium Evo OH 10x42 WP </t>
  </si>
  <si>
    <t xml:space="preserve"> Bushnell Legend L-series 8x42 </t>
  </si>
  <si>
    <t xml:space="preserve"> Bresser Scala 3x25 LBC Toneelkijker </t>
  </si>
  <si>
    <t xml:space="preserve"> Barr &amp; Stroud Sierra 10x42 </t>
  </si>
  <si>
    <t xml:space="preserve"> Barr &amp; Stroud Sahara 10x42 </t>
  </si>
  <si>
    <t xml:space="preserve"> Barr &amp; Stroud Sahara 10x25 </t>
  </si>
  <si>
    <t xml:space="preserve"> Vortex Crossfire 12x50 </t>
  </si>
  <si>
    <t xml:space="preserve"> Nikon Prostaff 5 12x50 </t>
  </si>
  <si>
    <t xml:space="preserve"> Vortex Solo Tactical R/T 8x36 </t>
  </si>
  <si>
    <t xml:space="preserve"> Vortex Solo 10x25 </t>
  </si>
  <si>
    <t xml:space="preserve"> Steiner Safari UltraSharp 8x22 </t>
  </si>
  <si>
    <t xml:space="preserve"> Steiner Ranger Xtreme 8x56 </t>
  </si>
  <si>
    <t xml:space="preserve"> Optisan Litec CR 8x22 </t>
  </si>
  <si>
    <t xml:space="preserve"> Olympus 10x21 DPC I Silver </t>
  </si>
  <si>
    <t xml:space="preserve"> Nikon Sportstar EX 10x25 Zwart </t>
  </si>
  <si>
    <t xml:space="preserve"> Nikon Aculon A211 8x42 </t>
  </si>
  <si>
    <t xml:space="preserve"> Meopta MeoPro 10x42 HD </t>
  </si>
  <si>
    <t>Meopta</t>
  </si>
  <si>
    <t xml:space="preserve"> Konus Konusvue 7x50 </t>
  </si>
  <si>
    <t xml:space="preserve"> Konus Basic 8x21 </t>
  </si>
  <si>
    <t xml:space="preserve"> Bynolyt Tern 10x45 </t>
  </si>
  <si>
    <t xml:space="preserve"> Bushnell Legend Ultra HD ED 10x42 </t>
  </si>
  <si>
    <t xml:space="preserve"> Barr &amp; Stroud Sierra 10x50 </t>
  </si>
  <si>
    <t xml:space="preserve"> Yukon NVMT Spartan 1x24 </t>
  </si>
  <si>
    <t xml:space="preserve"> Vortex Vulture HD 10x56 </t>
  </si>
  <si>
    <t xml:space="preserve"> Vortex Vanquish 10x26 </t>
  </si>
  <si>
    <t xml:space="preserve"> Vortex Talon HD 8x42 </t>
  </si>
  <si>
    <t xml:space="preserve"> Vortex Talon HD 10x42 </t>
  </si>
  <si>
    <t xml:space="preserve"> Vortex Raptor 8,5x32 </t>
  </si>
  <si>
    <t xml:space="preserve"> Vortex Raptor 6,5x32 </t>
  </si>
  <si>
    <t xml:space="preserve"> Vortex Diamondback 8x28 Nieuw </t>
  </si>
  <si>
    <t xml:space="preserve"> Vortex Diamondback 12x50 Nieuw </t>
  </si>
  <si>
    <t xml:space="preserve"> Vortex Diamondback 10x28 Nieuw </t>
  </si>
  <si>
    <t xml:space="preserve"> Vortex Crossfire 8x42 </t>
  </si>
  <si>
    <t xml:space="preserve"> Steiner Wildlife XP 10,5x28 </t>
  </si>
  <si>
    <t xml:space="preserve"> Steiner SkyHawk 3.0 8x32 </t>
  </si>
  <si>
    <t xml:space="preserve"> Steiner SkyHawk 3.0 10x42 </t>
  </si>
  <si>
    <t xml:space="preserve"> Steiner Safari UltraSharp 8x30 </t>
  </si>
  <si>
    <t xml:space="preserve"> Steiner Safari UltraSharp 10x30 </t>
  </si>
  <si>
    <t xml:space="preserve"> Steiner Ranger Xtreme 8x42 </t>
  </si>
  <si>
    <t xml:space="preserve"> Steiner Ranger Xtreme 8x32 </t>
  </si>
  <si>
    <t xml:space="preserve"> Steiner Ranger Xtreme 10x42 </t>
  </si>
  <si>
    <t xml:space="preserve"> Steiner Navigator Pro 7x50 Kompas Z2 </t>
  </si>
  <si>
    <t xml:space="preserve"> Steiner Navigator Pro 7x30 Kompas Z2 </t>
  </si>
  <si>
    <t xml:space="preserve"> Steiner Commander 7x50 Kompas </t>
  </si>
  <si>
    <t xml:space="preserve"> Steiner Commander 7x50 </t>
  </si>
  <si>
    <t xml:space="preserve"> Pentax SP 8x40 </t>
  </si>
  <si>
    <t xml:space="preserve"> Pentax SP 16x50 </t>
  </si>
  <si>
    <t xml:space="preserve"> Optisan Litec P 7x50 </t>
  </si>
  <si>
    <t xml:space="preserve"> Optisan Litec CR 8x32 </t>
  </si>
  <si>
    <t xml:space="preserve"> Olympus WP II 10x25 </t>
  </si>
  <si>
    <t xml:space="preserve"> Olympus Premium 10x42 EXPS I </t>
  </si>
  <si>
    <t xml:space="preserve"> Olympus 10x21RC II WP </t>
  </si>
  <si>
    <t xml:space="preserve"> Olympus 10-30x25 Zoom PC I </t>
  </si>
  <si>
    <t xml:space="preserve"> Nikon Prostaff 7S 8x42 </t>
  </si>
  <si>
    <t xml:space="preserve"> Nikon Monarch 7 10x42 </t>
  </si>
  <si>
    <t xml:space="preserve"> Nikon Monarch 5 8x42 </t>
  </si>
  <si>
    <t xml:space="preserve"> Nikon Aculon T01 8x21 Orange </t>
  </si>
  <si>
    <t xml:space="preserve"> Nikon Aculon T01 8x21 Blue </t>
  </si>
  <si>
    <t xml:space="preserve"> Nikon Aculon T01 10x21 Zwart </t>
  </si>
  <si>
    <t xml:space="preserve"> Nikon Aculon T01 10x21 Red </t>
  </si>
  <si>
    <t xml:space="preserve"> Leica Trinovid 8x42 HD </t>
  </si>
  <si>
    <t>Leica</t>
  </si>
  <si>
    <t xml:space="preserve"> Leica Trinovid 10x42 HD </t>
  </si>
  <si>
    <t xml:space="preserve"> Konus Supreme-2 10x26 </t>
  </si>
  <si>
    <t xml:space="preserve"> Konus Spotting Scope Konuspot-80 20-60x80 </t>
  </si>
  <si>
    <t xml:space="preserve"> Konus Sporty 7x50 Fix Focus </t>
  </si>
  <si>
    <t xml:space="preserve"> Konus Giant 20x80 </t>
  </si>
  <si>
    <t xml:space="preserve"> Konus Basic 10x25 </t>
  </si>
  <si>
    <t xml:space="preserve"> Helios Fieldmaster 16x50 </t>
  </si>
  <si>
    <t xml:space="preserve"> Bynolyt Stork 10x42 </t>
  </si>
  <si>
    <t xml:space="preserve"> Bynolyt Sparrow WPR 10x32 </t>
  </si>
  <si>
    <t xml:space="preserve"> Bynolyt Sparrow WPR 10x25 </t>
  </si>
  <si>
    <t xml:space="preserve"> Bushnell Powerview 8x42 </t>
  </si>
  <si>
    <t xml:space="preserve"> Bushnell Powerview 8x32 </t>
  </si>
  <si>
    <t xml:space="preserve"> Bushnell Legend M-series 8x42 </t>
  </si>
  <si>
    <t xml:space="preserve"> Bushnell Legend E-series 8x42 </t>
  </si>
  <si>
    <t xml:space="preserve"> Bushnell Legend E-series 10x42 </t>
  </si>
  <si>
    <t xml:space="preserve"> Bushnell H2O 8x42 </t>
  </si>
  <si>
    <t xml:space="preserve"> Bushnell H2O 10x42 </t>
  </si>
  <si>
    <t xml:space="preserve"> Bushnell Excursion HD 8x42 </t>
  </si>
  <si>
    <t xml:space="preserve"> Bushnell Excursion HD 10x42 </t>
  </si>
  <si>
    <t xml:space="preserve"> Bushnell 10X42 Legend M-Series Zwart </t>
  </si>
  <si>
    <t xml:space="preserve"> Bushnell 10X42 Legend L-Series Zwart </t>
  </si>
  <si>
    <t xml:space="preserve"> Bresser Spezial-Jagd 8x56 </t>
  </si>
  <si>
    <t xml:space="preserve"> Bresser Scala 3x27 GB Toneelkijker </t>
  </si>
  <si>
    <t xml:space="preserve"> Bresser Condor 8x56 </t>
  </si>
  <si>
    <t xml:space="preserve"> Bresser Condor 10x50 </t>
  </si>
  <si>
    <t xml:space="preserve"> Bresser Condor 10x42 </t>
  </si>
  <si>
    <t xml:space="preserve"> Barr &amp; Stroud Sierra 10x32 </t>
  </si>
  <si>
    <t xml:space="preserve"> Barr &amp; Stroud Series4 8x42 ED </t>
  </si>
  <si>
    <t xml:space="preserve"> Barr &amp; Stroud Series4 10x42 ED </t>
  </si>
  <si>
    <t xml:space="preserve"> Barr &amp; Stroud Savannah 12x56 </t>
  </si>
  <si>
    <t xml:space="preserve"> Polar M400 Black HR </t>
  </si>
  <si>
    <t>Polar</t>
  </si>
  <si>
    <t xml:space="preserve"> Garmin Vivoactive HR Zwart </t>
  </si>
  <si>
    <t>Garmin</t>
  </si>
  <si>
    <t xml:space="preserve"> TomTom Runner Black </t>
  </si>
  <si>
    <t>TomTom</t>
  </si>
  <si>
    <t xml:space="preserve"> Garmin Forerunner 235 HRM Zwart/Grijs </t>
  </si>
  <si>
    <t xml:space="preserve"> TomTom Runner 3 Cardio Black/Green - L </t>
  </si>
  <si>
    <t xml:space="preserve"> Polar M400 Red HR </t>
  </si>
  <si>
    <t xml:space="preserve"> TomTom Runner 2 Cardio + Music Black/Anthracite - L </t>
  </si>
  <si>
    <t xml:space="preserve"> Polar M400 Black </t>
  </si>
  <si>
    <t xml:space="preserve"> TomTom Spark Multisport HRM </t>
  </si>
  <si>
    <t xml:space="preserve"> Garmin Vivoactive HR Zwart - XL </t>
  </si>
  <si>
    <t xml:space="preserve"> Polar M400 White HR </t>
  </si>
  <si>
    <t xml:space="preserve"> Polar M200 Black </t>
  </si>
  <si>
    <t xml:space="preserve"> Polar FT1 </t>
  </si>
  <si>
    <t xml:space="preserve"> TomTom Runner 2 Cardio + Music + Headphones Sky Captain - L </t>
  </si>
  <si>
    <t xml:space="preserve"> TomTom Spark 3 Cardio Black - L </t>
  </si>
  <si>
    <t xml:space="preserve"> TomTom Runner 3 Black/Green - L </t>
  </si>
  <si>
    <t xml:space="preserve"> Polar M600 Black </t>
  </si>
  <si>
    <t xml:space="preserve"> TomTom Adventurer Black </t>
  </si>
  <si>
    <t xml:space="preserve"> Garmin Fenix 3 HR Silver </t>
  </si>
  <si>
    <t xml:space="preserve"> TomTom Runner 3 Cardio Black/Green - S </t>
  </si>
  <si>
    <t xml:space="preserve"> TomTom Runner 3 Cardio Dark Pink/Orange - S </t>
  </si>
  <si>
    <t xml:space="preserve"> TomTom Runner 3 Cardio + Music + Headphone Black/Green - L </t>
  </si>
  <si>
    <t xml:space="preserve"> Polar M400 Blue HR </t>
  </si>
  <si>
    <t xml:space="preserve"> Garmin Forerunner 25 HRM Zwart/Blauw - Large </t>
  </si>
  <si>
    <t xml:space="preserve"> TomTom Runner 3 Cardio + Music Dark Pink/Orange -S </t>
  </si>
  <si>
    <t xml:space="preserve"> Polar A300 Black HR </t>
  </si>
  <si>
    <t xml:space="preserve"> TomTom Spark 3 Cardio Black - S </t>
  </si>
  <si>
    <t xml:space="preserve"> TomTom Adventurer Orange </t>
  </si>
  <si>
    <t xml:space="preserve"> Garmin Forerunner 235 HRM IJsblauw/Zwart </t>
  </si>
  <si>
    <t xml:space="preserve"> Garmin Forerunner 35 Frost Blue </t>
  </si>
  <si>
    <t xml:space="preserve"> TomTom Spark 3 Music + Headphones Black - S </t>
  </si>
  <si>
    <t xml:space="preserve"> TomTom Runner 3 Music + Headphones Black/Green - L </t>
  </si>
  <si>
    <t xml:space="preserve"> Suunto Ambit3 Peak Black HR </t>
  </si>
  <si>
    <t>Suunto</t>
  </si>
  <si>
    <t xml:space="preserve"> TomTom Runner 3 Cardio + Music + Headphone Black/Green - S </t>
  </si>
  <si>
    <t xml:space="preserve"> Garmin Forerunner 735XT Zwart </t>
  </si>
  <si>
    <t xml:space="preserve"> TomTom Runner 2 Cardio + Music Scuba Blue/Red - L </t>
  </si>
  <si>
    <t xml:space="preserve"> Polar M200 Red M/L </t>
  </si>
  <si>
    <t xml:space="preserve"> Sigma PC 3.11 Zwart </t>
  </si>
  <si>
    <t>Sigma</t>
  </si>
  <si>
    <t xml:space="preserve"> Garmin Forerunner 735XT Tri Bundel Zwart </t>
  </si>
  <si>
    <t xml:space="preserve"> Garmin fenix 3 Performer Bundel Sapphire </t>
  </si>
  <si>
    <t xml:space="preserve"> TomTom Runner 3 Music + Headphones Black/Green - S </t>
  </si>
  <si>
    <t xml:space="preserve"> TomTom Runner 3 Black/Green - S </t>
  </si>
  <si>
    <t xml:space="preserve"> Garmin Forerunner 235 HRM Zwart/Marsala rood </t>
  </si>
  <si>
    <t xml:space="preserve"> Garmin Forerunner 230 Zwart/Wit </t>
  </si>
  <si>
    <t xml:space="preserve"> Garmin fenix 3 Performer Bundel Silver </t>
  </si>
  <si>
    <t xml:space="preserve"> TomTom Spark 3 Cardio + Music + Headphones Black - L </t>
  </si>
  <si>
    <t xml:space="preserve"> TomTom Runner 3 Dark Pink/Orange - S </t>
  </si>
  <si>
    <t xml:space="preserve"> TomTom Golfer Black </t>
  </si>
  <si>
    <t xml:space="preserve"> Suunto M2 Fuchsia Dames </t>
  </si>
  <si>
    <t xml:space="preserve"> Polar A300 White HR </t>
  </si>
  <si>
    <t xml:space="preserve"> Garmin Forerunner 35 Black </t>
  </si>
  <si>
    <t xml:space="preserve"> TomTom Spark 3 Cardio Aqua - S </t>
  </si>
  <si>
    <t xml:space="preserve"> Sigma PC 22.13 Heren Grijs </t>
  </si>
  <si>
    <t xml:space="preserve"> TomTom Spark 3 Music + Headphones Black - L </t>
  </si>
  <si>
    <t xml:space="preserve"> TomTom Runner 3 Cardio + Music Black/Green - L </t>
  </si>
  <si>
    <t xml:space="preserve"> TomTom Golfer Scuba Blue / Sky Captain </t>
  </si>
  <si>
    <t xml:space="preserve"> TomTom Golfer 2 Grey - L </t>
  </si>
  <si>
    <t xml:space="preserve"> Garmin Forerunner 920XT Blauw/Zwart + HRM-Run </t>
  </si>
  <si>
    <t xml:space="preserve"> Garmin Forerunner 35 White </t>
  </si>
  <si>
    <t xml:space="preserve"> TomTom Golfer Dark Grey </t>
  </si>
  <si>
    <t xml:space="preserve"> Garmin Forerunner 230 HRM Zwart/Wit </t>
  </si>
  <si>
    <t xml:space="preserve"> TomTom Spark Cardio + Music + Headphones Black - L </t>
  </si>
  <si>
    <t xml:space="preserve"> TomTom Spark 3 Cardio + Music Black - L </t>
  </si>
  <si>
    <t xml:space="preserve"> TomTom Runner 3 Cardio + Music Black/Green - S </t>
  </si>
  <si>
    <t xml:space="preserve"> TomTom Golfer White </t>
  </si>
  <si>
    <t xml:space="preserve"> Timex Ironman Run x20 GPS Bright Blue </t>
  </si>
  <si>
    <t>Timex</t>
  </si>
  <si>
    <t xml:space="preserve"> Sigma PC 10.11 Grijs </t>
  </si>
  <si>
    <t xml:space="preserve"> Garmin fenix 3 Sapphire </t>
  </si>
  <si>
    <t xml:space="preserve"> TomTom Spark Black - L </t>
  </si>
  <si>
    <t xml:space="preserve"> TomTom Golfer 2 Black - L </t>
  </si>
  <si>
    <t xml:space="preserve"> Suunto Traverse Graphite </t>
  </si>
  <si>
    <t xml:space="preserve"> Sigma PC 3.11 Blauw </t>
  </si>
  <si>
    <t xml:space="preserve"> Garmin Forerunner 735XT Tri Bundel Frost Blauw </t>
  </si>
  <si>
    <t xml:space="preserve"> Garmin Forerunner 25 Zwart/Rood - Large </t>
  </si>
  <si>
    <t xml:space="preserve"> TomTom Spark Cardio + Music Premium Edition Black - L </t>
  </si>
  <si>
    <t xml:space="preserve"> TomTom Spark 3 Cardio + Music Aqua - S </t>
  </si>
  <si>
    <t xml:space="preserve"> TomTom Golfer 2 Black - S </t>
  </si>
  <si>
    <t xml:space="preserve"> Timex Ironman Run x20 GPS Magenta </t>
  </si>
  <si>
    <t xml:space="preserve"> Suunto Spartan Ultra White HR </t>
  </si>
  <si>
    <t xml:space="preserve"> Suunto Spartan Ultra Stealth Titanium </t>
  </si>
  <si>
    <t xml:space="preserve"> Suunto Spartan Sport Sakura Chest HR </t>
  </si>
  <si>
    <t xml:space="preserve"> Suunto Core Brushed Steel </t>
  </si>
  <si>
    <t xml:space="preserve"> Polar M400 Blue </t>
  </si>
  <si>
    <t xml:space="preserve"> Polar A300 White </t>
  </si>
  <si>
    <t xml:space="preserve"> Garmin Forerunner 25 HRM Wit/Roze - Small </t>
  </si>
  <si>
    <t xml:space="preserve"> TomTom Spark 3 Cardio + Music + Headphones Black - S </t>
  </si>
  <si>
    <t xml:space="preserve"> TomTom Spark 3 Black - L </t>
  </si>
  <si>
    <t xml:space="preserve"> Sigma PC 26.14 Zwart </t>
  </si>
  <si>
    <t xml:space="preserve"> TomTom Golfer Premium </t>
  </si>
  <si>
    <t xml:space="preserve"> Suunto Traverse Amber </t>
  </si>
  <si>
    <t xml:space="preserve"> Sigma PC 15.11 Blauw </t>
  </si>
  <si>
    <t xml:space="preserve"> Garmin Forerunner 25 HRM Zwart/Paars - Small </t>
  </si>
  <si>
    <t xml:space="preserve"> Garmin Fenix 3 HR Titanium Polsband </t>
  </si>
  <si>
    <t xml:space="preserve"> TomTom Spark 3 Black - S </t>
  </si>
  <si>
    <t xml:space="preserve"> TomTom Golfer 2 Grey - S </t>
  </si>
  <si>
    <t xml:space="preserve"> Suunto Spartan Ultra All Black Titanium </t>
  </si>
  <si>
    <t xml:space="preserve"> Polar V800 Black HR </t>
  </si>
  <si>
    <t xml:space="preserve"> Polar M600 White </t>
  </si>
  <si>
    <t xml:space="preserve"> Garmin Swim </t>
  </si>
  <si>
    <t xml:space="preserve"> Garmin Forerunner 920XT Blauw/Zwart </t>
  </si>
  <si>
    <t xml:space="preserve"> Garmin Forerunner 735XT Run Bundel Frost Blauw </t>
  </si>
  <si>
    <t xml:space="preserve"> Polar A300 Pink HR </t>
  </si>
  <si>
    <t xml:space="preserve"> Garmin fenix 3 Silver </t>
  </si>
  <si>
    <t xml:space="preserve"> TomTom Spark 3 Agua - S </t>
  </si>
  <si>
    <t xml:space="preserve"> Suunto Spartan Sport White </t>
  </si>
  <si>
    <t xml:space="preserve"> Sigma RC 12.09 Zwart </t>
  </si>
  <si>
    <t xml:space="preserve"> Polar A300 Black </t>
  </si>
  <si>
    <t xml:space="preserve"> Garmin Forerunner 920XT Wit/Rood </t>
  </si>
  <si>
    <t xml:space="preserve"> Garmin Forerunner 25 Zwart/Paars - Small </t>
  </si>
  <si>
    <t xml:space="preserve"> Garmin Forerunner 230 Zwart/Geel </t>
  </si>
  <si>
    <t xml:space="preserve"> Garmin Forerunner 230 HRM Zwart/Geel </t>
  </si>
  <si>
    <t xml:space="preserve"> Fitbit Surge Tangerine - L </t>
  </si>
  <si>
    <t>Fitbit</t>
  </si>
  <si>
    <t xml:space="preserve"> TomTom Spark Cardio Black - S </t>
  </si>
  <si>
    <t xml:space="preserve"> TomTom Spark Cardio Black - L </t>
  </si>
  <si>
    <t xml:space="preserve"> TomTom Spark Cardio + Music Purple Haze - S </t>
  </si>
  <si>
    <t xml:space="preserve"> TomTom Spark Cardio + Music Premium Edition Black - S </t>
  </si>
  <si>
    <t xml:space="preserve"> TomTom Spark Black - S </t>
  </si>
  <si>
    <t xml:space="preserve"> TomTom Spark 3 Cardio + Music Black - S </t>
  </si>
  <si>
    <t xml:space="preserve"> TomTom Runner 2 Music Sky Captain Blue/Scuba Blue - L </t>
  </si>
  <si>
    <t xml:space="preserve"> Timex Ironman Sleek 50 Neon Yellow </t>
  </si>
  <si>
    <t xml:space="preserve"> Timex Ironman Sleek 50 Neon Blue </t>
  </si>
  <si>
    <t xml:space="preserve"> Timex Ironman Sleek 50 Color Block Everglade </t>
  </si>
  <si>
    <t xml:space="preserve"> Timex Ironman Sleek 50 Camo Orange </t>
  </si>
  <si>
    <t xml:space="preserve"> Timex Ironman Sleek 150 Neon Yellow </t>
  </si>
  <si>
    <t xml:space="preserve"> Timex Ironman Sleek 150 Color Block Yellow </t>
  </si>
  <si>
    <t xml:space="preserve"> Timex Ironman Sleek 150 Color Block Blue </t>
  </si>
  <si>
    <t xml:space="preserve"> Timex Ironman Sleek 150 Camo Brown </t>
  </si>
  <si>
    <t xml:space="preserve"> Timex Ironman Run x50+ HRM Charcoal/Lime </t>
  </si>
  <si>
    <t xml:space="preserve"> Timex Ironman Run x50+ Charcoal/Lime </t>
  </si>
  <si>
    <t xml:space="preserve"> Timex Ironman Run x20 GPS Charcoal </t>
  </si>
  <si>
    <t xml:space="preserve"> Suunto Spartan Ultra White </t>
  </si>
  <si>
    <t xml:space="preserve"> Suunto Spartan Ultra Stealth Titanium HR </t>
  </si>
  <si>
    <t xml:space="preserve"> Suunto Spartan Ultra Black HR </t>
  </si>
  <si>
    <t xml:space="preserve"> Suunto Spartan Ultra Black </t>
  </si>
  <si>
    <t xml:space="preserve"> Suunto Spartan Ultra All Black Titanium HR </t>
  </si>
  <si>
    <t xml:space="preserve"> Suunto Spartan Sport White Chest HR </t>
  </si>
  <si>
    <t xml:space="preserve"> Suunto Spartan Sport Sakura </t>
  </si>
  <si>
    <t xml:space="preserve"> Suunto Spartan Sport Blue Chest HR </t>
  </si>
  <si>
    <t xml:space="preserve"> Suunto Spartan Sport Blue </t>
  </si>
  <si>
    <t xml:space="preserve"> Suunto Spartan Sport Black Chest HR </t>
  </si>
  <si>
    <t xml:space="preserve"> Suunto Spartan Sport Black </t>
  </si>
  <si>
    <t xml:space="preserve"> Suunto Core Regular Black </t>
  </si>
  <si>
    <t xml:space="preserve"> Suunto Core Alu Deep Black </t>
  </si>
  <si>
    <t xml:space="preserve"> Suunto Ambit3 Vertical White </t>
  </si>
  <si>
    <t xml:space="preserve"> Ortlieb Back-Roller City Zwart (paar) </t>
  </si>
  <si>
    <t>Ortlieb</t>
  </si>
  <si>
    <t xml:space="preserve"> Ortlieb Back-Roller Classic Zwart (paar) </t>
  </si>
  <si>
    <t xml:space="preserve"> Ortlieb Front-Roller City Zwart (paar) </t>
  </si>
  <si>
    <t xml:space="preserve"> Willex Bagagetas 1200 Zwart </t>
  </si>
  <si>
    <t>Willex</t>
  </si>
  <si>
    <t xml:space="preserve"> Willex Dubbele Shopper Afgeschuind Zwart </t>
  </si>
  <si>
    <t xml:space="preserve"> Ortlieb Back-Roller Classic Grijs (paar) </t>
  </si>
  <si>
    <t xml:space="preserve"> Ortlieb Back-Roller City Wit (paar) </t>
  </si>
  <si>
    <t xml:space="preserve"> Ortlieb Office-Bag Blauw </t>
  </si>
  <si>
    <t xml:space="preserve"> Willex Bagagetas XL 1200 Zwart </t>
  </si>
  <si>
    <t xml:space="preserve"> FastRider Shopper Melange Fluo Zwart </t>
  </si>
  <si>
    <t>FastRider</t>
  </si>
  <si>
    <t xml:space="preserve"> FastRider Canvas Tas 65,5 L Zwart </t>
  </si>
  <si>
    <t xml:space="preserve"> Ortlieb Back-Roller Pro Classic QL2.1 Rood/Zwart (Paar) </t>
  </si>
  <si>
    <t xml:space="preserve"> New Looxs Avero Enkel Jeans Grijs </t>
  </si>
  <si>
    <t>New</t>
  </si>
  <si>
    <t xml:space="preserve"> Willex Shopper Zwart </t>
  </si>
  <si>
    <t xml:space="preserve"> Vaude Silkroad Zwart (L) </t>
  </si>
  <si>
    <t>Vaude</t>
  </si>
  <si>
    <t xml:space="preserve"> New Looxs Trendy Zwart </t>
  </si>
  <si>
    <t xml:space="preserve"> New Looxs Camella Folla Beige </t>
  </si>
  <si>
    <t xml:space="preserve"> Basil Portland Businessbag 19L Donkerblauw </t>
  </si>
  <si>
    <t>Basil</t>
  </si>
  <si>
    <t xml:space="preserve"> Willex Dubbele Bisonyl Tas 67L Mat Zwart </t>
  </si>
  <si>
    <t xml:space="preserve"> Ortlieb Sport-Packer Classic Zwart (paar) </t>
  </si>
  <si>
    <t xml:space="preserve"> Ortlieb Front-Roller Classic Zwart (paar) </t>
  </si>
  <si>
    <t xml:space="preserve"> Ortlieb Back-Roller Pro Classic QL2.1 Zwart (Paar) </t>
  </si>
  <si>
    <t xml:space="preserve"> Ortlieb Back-Roller Classic Rood (paar) </t>
  </si>
  <si>
    <t xml:space="preserve"> Willex Bagagetas Bovenvak 1200 Antraciet </t>
  </si>
  <si>
    <t xml:space="preserve"> Vaude SE Traveller Comfort </t>
  </si>
  <si>
    <t xml:space="preserve"> Thule Pack 'n Pedal Shield Pannier Chartreuse - S (paar) </t>
  </si>
  <si>
    <t>Thule</t>
  </si>
  <si>
    <t xml:space="preserve"> Basil Portland Messenger 16L Donkerrood </t>
  </si>
  <si>
    <t xml:space="preserve"> Basil Portland Messenger 16L Donkerblauw </t>
  </si>
  <si>
    <t xml:space="preserve"> AGU Ventura 140 </t>
  </si>
  <si>
    <t>AGU</t>
  </si>
  <si>
    <t xml:space="preserve"> New Looxs Mondi Enkel Canvas Crack Zwart </t>
  </si>
  <si>
    <t xml:space="preserve"> FastRider Shopper Living Life Star </t>
  </si>
  <si>
    <t xml:space="preserve"> Vaude Aqua Front Zwart (paar) </t>
  </si>
  <si>
    <t xml:space="preserve"> FastRider Shopper De Luxe Zwart </t>
  </si>
  <si>
    <t xml:space="preserve"> Willex Pakaftas XL 1200 Zwart </t>
  </si>
  <si>
    <t xml:space="preserve"> Willex Pakaftas 1200 Zwart </t>
  </si>
  <si>
    <t xml:space="preserve"> Willex Dubbele Tas Willex Canvas 67L Zwart/Mat Zwart </t>
  </si>
  <si>
    <t xml:space="preserve"> Willex Dubbele Tas Willex Canvas 48L Blauw/Mat Zwart </t>
  </si>
  <si>
    <t xml:space="preserve"> Willex Dubbele Shopper Grijs/Zwart </t>
  </si>
  <si>
    <t xml:space="preserve"> Willex Dubbele Shopper Bisonyl Mat Zwart </t>
  </si>
  <si>
    <t xml:space="preserve"> Willex Dubbele Krantentas Bisonyl Violet/Zwart </t>
  </si>
  <si>
    <t xml:space="preserve"> Willex Dubbele Canvas Tas 52L Bruin </t>
  </si>
  <si>
    <t xml:space="preserve"> Ortlieb Ultimate6 M Classic Zwart </t>
  </si>
  <si>
    <t xml:space="preserve"> Ortlieb Back-Roller Classic Geel (paar) </t>
  </si>
  <si>
    <t xml:space="preserve"> New Looxs Utah Groen </t>
  </si>
  <si>
    <t xml:space="preserve"> New Looxs Tosca Polka Zwart </t>
  </si>
  <si>
    <t xml:space="preserve"> New Looxs Nevada Zwart </t>
  </si>
  <si>
    <t xml:space="preserve"> New Looxs Camella Folla Groen/Grijs </t>
  </si>
  <si>
    <t xml:space="preserve"> New Looxs Bolzano Enkel Taupe </t>
  </si>
  <si>
    <t xml:space="preserve"> New Looxs Bari Folla Groen/Grijs </t>
  </si>
  <si>
    <t xml:space="preserve"> New Looxs Alba Dubbel Folla Zwart </t>
  </si>
  <si>
    <t xml:space="preserve"> New Looxs Alba Dubbel Folla Beige </t>
  </si>
  <si>
    <t xml:space="preserve"> FastRider Shopper Melange Fluo Groen </t>
  </si>
  <si>
    <t xml:space="preserve"> FastRider Dubbele Tas Canvas Limited Zwart </t>
  </si>
  <si>
    <t xml:space="preserve"> Basil Triangle Dubbel 35L Multicolor </t>
  </si>
  <si>
    <t xml:space="preserve"> Basil Transport Dubbel 45L Grijs/Zwart </t>
  </si>
  <si>
    <t xml:space="preserve"> Basil Sport Design Dubbel 32L Zwart </t>
  </si>
  <si>
    <t xml:space="preserve"> Basil Bloom Carry All 18L Rood </t>
  </si>
  <si>
    <t xml:space="preserve"> Willex Dubbele Canvas Tas 52L Grijs </t>
  </si>
  <si>
    <t xml:space="preserve"> Ortlieb Office-Bag Zwart </t>
  </si>
  <si>
    <t xml:space="preserve"> Vaude Silkroad Zwart (M) </t>
  </si>
  <si>
    <t xml:space="preserve"> Vaude Silkroad Plus Zwart </t>
  </si>
  <si>
    <t xml:space="preserve"> Ortlieb Bike-Packer Plus Rood (paar) </t>
  </si>
  <si>
    <t xml:space="preserve"> New Looxs Utah Grijs </t>
  </si>
  <si>
    <t xml:space="preserve"> New Looxs Lilly Hanna Rose </t>
  </si>
  <si>
    <t xml:space="preserve"> New Looxs Genova Dubbel Blauw </t>
  </si>
  <si>
    <t xml:space="preserve"> New Looxs Camella Folla Zwart </t>
  </si>
  <si>
    <t xml:space="preserve"> New Looxs Bolzano Dubbel Taupe </t>
  </si>
  <si>
    <t xml:space="preserve"> AGU Ventura 150 Klickfix Set </t>
  </si>
  <si>
    <t xml:space="preserve"> Willex Messenger Fietstas Zwart </t>
  </si>
  <si>
    <t xml:space="preserve"> Willex Dubbele Tas Willex Canvas 48L Grijs/Mat Zwart </t>
  </si>
  <si>
    <t xml:space="preserve"> Willex Dubbele Shopper Afgeschuind Grijs/Zwart </t>
  </si>
  <si>
    <t xml:space="preserve"> Willex Dubbele Canvas Tas 46L Zwart </t>
  </si>
  <si>
    <t xml:space="preserve"> Willex Dubbele Canvas Tas 46L Grijs </t>
  </si>
  <si>
    <t xml:space="preserve"> Willex Dubbele Bisonyl Shopper Afgeschuind Matzwart </t>
  </si>
  <si>
    <t xml:space="preserve"> Vaude Off Road Bag M </t>
  </si>
  <si>
    <t xml:space="preserve"> Ortlieb Sport-Packer Classic Rood (paar) </t>
  </si>
  <si>
    <t xml:space="preserve"> Ortlieb Back-Roller Plus Grijs (paar) </t>
  </si>
  <si>
    <t xml:space="preserve"> Ortlieb Back-Roller Plus Blauw (paar) </t>
  </si>
  <si>
    <t xml:space="preserve"> Ortlieb Back-Roller Classic Oranje (paar) </t>
  </si>
  <si>
    <t xml:space="preserve"> Ortlieb Back-Roller Classic Blauw (paar) </t>
  </si>
  <si>
    <t xml:space="preserve"> New Looxs Vigo Grijs - L </t>
  </si>
  <si>
    <t xml:space="preserve"> New Looxs Vigo Dubbel Zwart </t>
  </si>
  <si>
    <t xml:space="preserve"> New Looxs Vigo Dubbel Grijs </t>
  </si>
  <si>
    <t xml:space="preserve"> New Looxs Pannier Bag Superior Maxi Dubbel Zwart/Grijs </t>
  </si>
  <si>
    <t xml:space="preserve"> New Looxs Origin Dubbel Hybride Zwart </t>
  </si>
  <si>
    <t xml:space="preserve"> New Looxs Mondi Enkel Donker Bruin </t>
  </si>
  <si>
    <t xml:space="preserve"> New Looxs Messenger Bag Zwart </t>
  </si>
  <si>
    <t xml:space="preserve"> New Looxs Doppio Dubbel Zwart </t>
  </si>
  <si>
    <t xml:space="preserve"> New Looxs Bisonyl Dubbel Zilver - L </t>
  </si>
  <si>
    <t xml:space="preserve"> FastRider Dubbele Tas Ixia Zwart </t>
  </si>
  <si>
    <t xml:space="preserve"> FastRider Canvastas LED 41,5 L Afgeschuind Zwart </t>
  </si>
  <si>
    <t xml:space="preserve"> Basil Urban Dry Dubbel 50L Zwart </t>
  </si>
  <si>
    <t xml:space="preserve"> Basil Tour 40L Zwart/Zilver </t>
  </si>
  <si>
    <t xml:space="preserve"> Basil Katharina B&amp;D Dubbel 38L Zwart Dots </t>
  </si>
  <si>
    <t xml:space="preserve"> Basil Bloom Shopper 20L Rood </t>
  </si>
  <si>
    <t xml:space="preserve"> Basil Bloom Girls Carry All 11L Rood </t>
  </si>
  <si>
    <t xml:space="preserve"> Basil Basonyl Dubbel 40L Zwart </t>
  </si>
  <si>
    <t xml:space="preserve"> Ortlieb Front-Roller Classic Grijs (paar) </t>
  </si>
  <si>
    <t xml:space="preserve"> Basil Elegance Shopper 24L Grijs </t>
  </si>
  <si>
    <t xml:space="preserve"> Willex Dubbele Bisonyl Tas 46L Groen </t>
  </si>
  <si>
    <t xml:space="preserve"> Willex Bisonyl Compact Zilver/Metallic Paars </t>
  </si>
  <si>
    <t xml:space="preserve"> Willex Bagagetas 1200 Antraciet </t>
  </si>
  <si>
    <t xml:space="preserve"> Vaude Aqua Box Rood </t>
  </si>
  <si>
    <t xml:space="preserve"> Ortlieb Ultimate5 L Classic Blauw </t>
  </si>
  <si>
    <t xml:space="preserve"> Ortlieb Single QL3 Bag Zwart </t>
  </si>
  <si>
    <t xml:space="preserve"> Ortlieb Safe-it S Transparant Groen </t>
  </si>
  <si>
    <t xml:space="preserve"> Ortlieb Front-Roller Plus Blauw (paar) </t>
  </si>
  <si>
    <t xml:space="preserve"> Ortlieb Back-Roller Plus Rood (paar) </t>
  </si>
  <si>
    <t xml:space="preserve"> Ortlieb Back-Roller Plus Groen </t>
  </si>
  <si>
    <t xml:space="preserve"> New Looxs Vigo Enkel Zwart </t>
  </si>
  <si>
    <t xml:space="preserve"> New Looxs Pannier 2 Sloten Zwart </t>
  </si>
  <si>
    <t xml:space="preserve"> New Looxs Fiori Midi Dubbel Ella Rood </t>
  </si>
  <si>
    <t xml:space="preserve"> New Looxs Bisonyl Dubbel Zwart </t>
  </si>
  <si>
    <t xml:space="preserve"> FastRider Dubbele Tas Melange Fluo Groen </t>
  </si>
  <si>
    <t xml:space="preserve"> FastRider Dubbele Tas Mannish Petrol </t>
  </si>
  <si>
    <t xml:space="preserve"> FastRider Dubbele Tas LED Hybride 92 Zwart/Bruin </t>
  </si>
  <si>
    <t xml:space="preserve"> Basil Wanderlust Dubbel 35L Charcoal Zwart </t>
  </si>
  <si>
    <t xml:space="preserve"> Basil Urban Fold Messenger 16L Zwart </t>
  </si>
  <si>
    <t xml:space="preserve"> Basil Urban Fold Messenger 16L Denim Blauw </t>
  </si>
  <si>
    <t xml:space="preserve"> Basil Urban Dry Business Bag 20L Charcoal Zwart </t>
  </si>
  <si>
    <t xml:space="preserve"> Basil Boheme Carry All 18L Indigo </t>
  </si>
  <si>
    <t xml:space="preserve"> Willex Stuurtas 1200 Kliksysteem Antraciet </t>
  </si>
  <si>
    <t xml:space="preserve"> Willex Shopper Afgeschuind Links Zwart/Matzwart </t>
  </si>
  <si>
    <t xml:space="preserve"> Willex Pakaftas Zwart/Donkergrijs </t>
  </si>
  <si>
    <t xml:space="preserve"> Willex Pakaftas Zwart </t>
  </si>
  <si>
    <t xml:space="preserve"> Willex Pakaftas XL Zwart/Donkergrijs </t>
  </si>
  <si>
    <t xml:space="preserve"> Willex Pakaftas XL Zwart </t>
  </si>
  <si>
    <t xml:space="preserve"> Willex Pakaftas XL 1200 Antraciet </t>
  </si>
  <si>
    <t xml:space="preserve"> Willex Pakaftas S 1200 Zwart </t>
  </si>
  <si>
    <t xml:space="preserve"> Willex Pakaftas S 1200 Blauw </t>
  </si>
  <si>
    <t xml:space="preserve"> Willex Pakaftas S 1200 Antraciet </t>
  </si>
  <si>
    <t xml:space="preserve"> Willex Pakaftas 1200 Blauw </t>
  </si>
  <si>
    <t xml:space="preserve"> Willex Pakaftas 1200 Antraciet </t>
  </si>
  <si>
    <t xml:space="preserve"> Willex Paisley Willex Dubbele Tas Paars </t>
  </si>
  <si>
    <t xml:space="preserve"> Willex Paisley Willex Dubbele Tas Blauw </t>
  </si>
  <si>
    <t xml:space="preserve"> Willex Paisley Dubbele Tas Zwart </t>
  </si>
  <si>
    <t xml:space="preserve"> Willex Paisley Dubbele Tas Bruin </t>
  </si>
  <si>
    <t xml:space="preserve"> Willex Kantoor Fietstas Zwart </t>
  </si>
  <si>
    <t xml:space="preserve"> Willex Dubbele Willex Bagagetas Zwart/Donkergrijs </t>
  </si>
  <si>
    <t xml:space="preserve"> Willex Dubbele Willex Bagagetas Zwart </t>
  </si>
  <si>
    <t xml:space="preserve"> Willex Dubbele Willex Bagagetas XL Zwart/Donkergrijs </t>
  </si>
  <si>
    <t xml:space="preserve"> Willex Dubbele Willex Bagagetas XL Zwart </t>
  </si>
  <si>
    <t xml:space="preserve"> Willex Dubbele Tas Willex Canvas 67L Naturel/Blauw </t>
  </si>
  <si>
    <t xml:space="preserve"> Willex Dubbele Tas Willex Canvas 67L Grijs/Mat Zwart </t>
  </si>
  <si>
    <t xml:space="preserve"> Willex Dubbele Tas Willex Canvas 67L Blauw/Mat Zwart </t>
  </si>
  <si>
    <t xml:space="preserve"> Willex Dubbele Tas Willex Canvas 57L Zwart/Mat Zwart </t>
  </si>
  <si>
    <t xml:space="preserve"> Willex Dubbele Tas Willex Canvas 57L Grijs/Mat Zwart </t>
  </si>
  <si>
    <t xml:space="preserve"> Willex Dubbele Tas Willex Canvas 57L Blauw/Mat Zwart </t>
  </si>
  <si>
    <t xml:space="preserve"> Willex Dubbele Tas Willex Canvas 48L Naturel/Blauw </t>
  </si>
  <si>
    <t xml:space="preserve"> Willex Dubbele Tas Willex Canvas 40L Zwart/Mat Zwart </t>
  </si>
  <si>
    <t xml:space="preserve"> Willex Dubbele Tas Willex Canvas 40L Grijs/Mat Zwart </t>
  </si>
  <si>
    <t xml:space="preserve"> Willex Dubbele Tas Willex Canvas 30L Zwart/Mat Zwart </t>
  </si>
  <si>
    <t xml:space="preserve"> Willex Dubbele Tas Willex Canvas 30L Grijs/Mat Zwart </t>
  </si>
  <si>
    <t xml:space="preserve"> Willex Dubbele Tas Willex Canvas 30L Blauw/Mat Zwart </t>
  </si>
  <si>
    <t xml:space="preserve"> Willex Dubbele Shopper Zwart </t>
  </si>
  <si>
    <t xml:space="preserve"> Willex Dubbele Shopper Bisonyl Mat Zwart/Bruin </t>
  </si>
  <si>
    <t xml:space="preserve"> Willex Dubbele Krantentas Bisonyl Zilver/Zwart </t>
  </si>
  <si>
    <t xml:space="preserve"> Willex Dubbele Krantentas Bisonyl Zilver </t>
  </si>
  <si>
    <t xml:space="preserve"> Willex Dubbele Krantentas Bisonyl Matzwart </t>
  </si>
  <si>
    <t xml:space="preserve"> Willex Dubbele Canvas Tas 52L Zwart </t>
  </si>
  <si>
    <t xml:space="preserve"> Willex Dubbele Canvas Tas 52L Stormblauw </t>
  </si>
  <si>
    <t xml:space="preserve"> Willex Dubbele Canvas Tas 46L Stormblauw </t>
  </si>
  <si>
    <t xml:space="preserve"> Willex Dubbele Canvas Tas 46L Bruin </t>
  </si>
  <si>
    <t xml:space="preserve"> Willex Dubbele Canvas Tas 30L Stormblauw </t>
  </si>
  <si>
    <t xml:space="preserve"> Willex Dubbele Canvas Tas 30L Bruin </t>
  </si>
  <si>
    <t xml:space="preserve"> Willex Dubbele Bisonyl Tas 67L Bruin </t>
  </si>
  <si>
    <t xml:space="preserve"> Willex Dubbele Bisonyl Tas 46L Metallic </t>
  </si>
  <si>
    <t xml:space="preserve"> Willex Dubbele Bisonyl Tas 46L Matzwart </t>
  </si>
  <si>
    <t xml:space="preserve"> Willex Dubbele Bisonyl Tas 40L Zilver </t>
  </si>
  <si>
    <t xml:space="preserve"> Willex Dubbele Bisonyl Tas 40L Matzwart </t>
  </si>
  <si>
    <t xml:space="preserve"> Willex Dubbele Bisonyl Tas 40L Geel </t>
  </si>
  <si>
    <t xml:space="preserve"> Willex Dubbele Bisonyl Tas 40L Donkergrijs </t>
  </si>
  <si>
    <t xml:space="preserve"> Willex Dubbele Bisonyl Shopper Afgeschuind Matzwart/Blauw </t>
  </si>
  <si>
    <t xml:space="preserve"> Willex Dubbele Bisonyl Shopper Afgeschuind Bruin/Matzwart </t>
  </si>
  <si>
    <t xml:space="preserve"> Willex Canvas Dubbele Tas Zwart </t>
  </si>
  <si>
    <t xml:space="preserve"> Willex Canvas Dubbele Tas Stormblauw </t>
  </si>
  <si>
    <t xml:space="preserve"> Willex Canvas Dubbele Tas Grijs </t>
  </si>
  <si>
    <t xml:space="preserve"> Willex Canvas Dubbele Tas Bruin </t>
  </si>
  <si>
    <t xml:space="preserve"> Willex Bisonyl Compact Wit/Zilver </t>
  </si>
  <si>
    <t xml:space="preserve"> Willex Bisonyl Compact Rood </t>
  </si>
  <si>
    <t xml:space="preserve"> Willex Bisonyl Compact Donkergrijs </t>
  </si>
  <si>
    <t xml:space="preserve"> Willex Bagagetas XL 1200 Blauw </t>
  </si>
  <si>
    <t xml:space="preserve"> Willex Bagagetas XL 1200 Antraciet </t>
  </si>
  <si>
    <t xml:space="preserve"> Willex Bagagetas S 1200 Zwart </t>
  </si>
  <si>
    <t xml:space="preserve"> Willex Bagagetas S 1200 Antraciet </t>
  </si>
  <si>
    <t xml:space="preserve"> Willex Bagagetas Bovenvak 1200 Zwart </t>
  </si>
  <si>
    <t xml:space="preserve"> Willex Bagagetas 1200 Blauw </t>
  </si>
  <si>
    <t xml:space="preserve"> Willex Bagagedragertas 1200 Zwart </t>
  </si>
  <si>
    <t xml:space="preserve"> Vaude Tube Bag S Black </t>
  </si>
  <si>
    <t xml:space="preserve"> Vaude Tube Bag M Black </t>
  </si>
  <si>
    <t xml:space="preserve"> Vaude Triangle Bag </t>
  </si>
  <si>
    <t xml:space="preserve"> Vaude Tool XL Black </t>
  </si>
  <si>
    <t xml:space="preserve"> Vaude Tool Stick M Black </t>
  </si>
  <si>
    <t xml:space="preserve"> Vaude Tool S Black </t>
  </si>
  <si>
    <t xml:space="preserve"> Vaude Tool M Black </t>
  </si>
  <si>
    <t xml:space="preserve"> Vaude Tool L Black </t>
  </si>
  <si>
    <t xml:space="preserve"> Vaude Sortyour Back Anthracite </t>
  </si>
  <si>
    <t xml:space="preserve"> Vaude Silkroad Zwart (S) </t>
  </si>
  <si>
    <t xml:space="preserve"> Vaude SE Traveller Bag </t>
  </si>
  <si>
    <t xml:space="preserve"> Vaude Road Master Shopper Salsa </t>
  </si>
  <si>
    <t xml:space="preserve"> Vaude Road Master Shopper Marine </t>
  </si>
  <si>
    <t xml:space="preserve"> Vaude Road Master Shopper Black </t>
  </si>
  <si>
    <t xml:space="preserve"> Vaude Road Master Front Zwart (paar) </t>
  </si>
  <si>
    <t xml:space="preserve"> Vaude Road Master Front Salsa </t>
  </si>
  <si>
    <t xml:space="preserve"> Vaude Road Master Front Rood (paar) </t>
  </si>
  <si>
    <t xml:space="preserve"> Vaude Road Master Front Marine </t>
  </si>
  <si>
    <t xml:space="preserve"> Vaude Road Master Front Groen (paar) </t>
  </si>
  <si>
    <t xml:space="preserve"> Vaude Road Master Front Black </t>
  </si>
  <si>
    <t xml:space="preserve"> Vaude Road Master Back Zwart (paar) </t>
  </si>
  <si>
    <t xml:space="preserve"> Vaude Road Master Back Salsa </t>
  </si>
  <si>
    <t xml:space="preserve"> Vaude Road Master Back Rood (paar) </t>
  </si>
  <si>
    <t xml:space="preserve"> Vaude Road Master Back Marine </t>
  </si>
  <si>
    <t xml:space="preserve"> Vaude Road Master Back Groen (paar) </t>
  </si>
  <si>
    <t xml:space="preserve"> Vaude Road Master Back Black </t>
  </si>
  <si>
    <t xml:space="preserve"> Vaude Road l Zwart/Antraciet </t>
  </si>
  <si>
    <t xml:space="preserve"> Vaude Road II Zwart </t>
  </si>
  <si>
    <t xml:space="preserve"> Vaude Road I Rood </t>
  </si>
  <si>
    <t xml:space="preserve"> Vaude Road I Groen </t>
  </si>
  <si>
    <t xml:space="preserve"> Vaude Road 2 Salsa </t>
  </si>
  <si>
    <t xml:space="preserve"> Vaude Road 2 Marine </t>
  </si>
  <si>
    <t xml:space="preserve"> Vaude Road 1 Salsa </t>
  </si>
  <si>
    <t xml:space="preserve"> Vaude Road 1 Marine </t>
  </si>
  <si>
    <t xml:space="preserve"> Vaude Road 1 Black </t>
  </si>
  <si>
    <t xml:space="preserve"> Vaude Race Light XL Black </t>
  </si>
  <si>
    <t xml:space="preserve"> Vaude Race Light S </t>
  </si>
  <si>
    <t xml:space="preserve"> Vaude Race Light L Black </t>
  </si>
  <si>
    <t xml:space="preserve"> Vaude Off Road Bag S </t>
  </si>
  <si>
    <t xml:space="preserve"> Vaude Karakorum Zwart </t>
  </si>
  <si>
    <t xml:space="preserve"> Vaude Karakorum Salsa </t>
  </si>
  <si>
    <t xml:space="preserve"> Vaude Karakorum Marine </t>
  </si>
  <si>
    <t xml:space="preserve"> Vaude Karakorum Black </t>
  </si>
  <si>
    <t xml:space="preserve"> Vaude Cycle 22 Salsa </t>
  </si>
  <si>
    <t xml:space="preserve"> Vaude Cycle 22 Marine </t>
  </si>
  <si>
    <t xml:space="preserve"> Vaude Cycle 22 Black </t>
  </si>
  <si>
    <t xml:space="preserve"> Vaude Cruiser Bag </t>
  </si>
  <si>
    <t xml:space="preserve"> Vaude Comyou Pro Phantom Black </t>
  </si>
  <si>
    <t xml:space="preserve"> Vaude Comyou Pro Olive </t>
  </si>
  <si>
    <t xml:space="preserve"> Vaude Comyou Pro Darkred </t>
  </si>
  <si>
    <t xml:space="preserve"> Vaude Comyou Back Single Phantom Black </t>
  </si>
  <si>
    <t xml:space="preserve"> Vaude Beguided Small Black </t>
  </si>
  <si>
    <t xml:space="preserve"> Vaude Beguided Big Black </t>
  </si>
  <si>
    <t xml:space="preserve"> Vaude Aqua Front Parrot Green </t>
  </si>
  <si>
    <t xml:space="preserve"> Vaude Aqua Front Lava </t>
  </si>
  <si>
    <t xml:space="preserve"> Vaude Aqua Front Indian Red </t>
  </si>
  <si>
    <t xml:space="preserve"> Vaude Aqua Front Canary </t>
  </si>
  <si>
    <t xml:space="preserve"> Vaude Aqua Front Blue </t>
  </si>
  <si>
    <t xml:space="preserve"> Vaude Aqua Front Blauw (paar) </t>
  </si>
  <si>
    <t xml:space="preserve"> Vaude Aqua Front Black </t>
  </si>
  <si>
    <t xml:space="preserve"> Vaude Aqua Box Parrot Green </t>
  </si>
  <si>
    <t xml:space="preserve"> Vaude Aqua Box Lava </t>
  </si>
  <si>
    <t xml:space="preserve"> Vaude Aqua Box Indian Red </t>
  </si>
  <si>
    <t xml:space="preserve"> Vaude Aqua Box Geel </t>
  </si>
  <si>
    <t xml:space="preserve"> Vaude Aqua Box Canary </t>
  </si>
  <si>
    <t xml:space="preserve"> Vaude Aqua Box Blauw </t>
  </si>
  <si>
    <t xml:space="preserve"> Vaude Aqua Box Black </t>
  </si>
  <si>
    <t xml:space="preserve"> Vaude Aqua Back Single Lava </t>
  </si>
  <si>
    <t xml:space="preserve"> Vaude Aqua Back Single Indian Red </t>
  </si>
  <si>
    <t xml:space="preserve"> Vaude Aqua Back Single Canary </t>
  </si>
  <si>
    <t xml:space="preserve"> Vaude Aqua Back Single Blue </t>
  </si>
  <si>
    <t xml:space="preserve"> Vaude Aqua Back Single Blauw/Metallic </t>
  </si>
  <si>
    <t xml:space="preserve"> Vaude Aqua Back Single Black </t>
  </si>
  <si>
    <t xml:space="preserve"> Vaude Aqua Back Single Appel/Metallic </t>
  </si>
  <si>
    <t xml:space="preserve"> Vaude Aqua Back Plus Lava </t>
  </si>
  <si>
    <t xml:space="preserve"> Vaude Aqua Back Plus Indian Red </t>
  </si>
  <si>
    <t xml:space="preserve"> Vaude Aqua Back Plus Canary </t>
  </si>
  <si>
    <t xml:space="preserve"> Vaude Aqua Back Plus Blue </t>
  </si>
  <si>
    <t xml:space="preserve"> Vaude Aqua Back Plus Blauw (paar) </t>
  </si>
  <si>
    <t xml:space="preserve"> Vaude Aqua Back Plus Black </t>
  </si>
  <si>
    <t xml:space="preserve"> Vaude Aqua Back Parrot Green </t>
  </si>
  <si>
    <t xml:space="preserve"> Vaude Aqua Back Lava </t>
  </si>
  <si>
    <t xml:space="preserve"> Vaude Aqua Back Indian Red </t>
  </si>
  <si>
    <t xml:space="preserve"> Vaude Aqua Back Canary (Paar) </t>
  </si>
  <si>
    <t xml:space="preserve"> Vaude Aqua Back Canary </t>
  </si>
  <si>
    <t xml:space="preserve"> Vaude Aqua Back Blue </t>
  </si>
  <si>
    <t xml:space="preserve"> Vaude Aqua Back Black </t>
  </si>
  <si>
    <t xml:space="preserve"> Vaude Addita Bag Antraciet </t>
  </si>
  <si>
    <t xml:space="preserve"> Thule Pack 'n Pedal Shield Pannier Dark Shadow - S (paar) </t>
  </si>
  <si>
    <t xml:space="preserve"> Ortlieb Vario QL3.1 23L Rood </t>
  </si>
  <si>
    <t xml:space="preserve"> Ortlieb Vario QL3.1 23L Groen </t>
  </si>
  <si>
    <t xml:space="preserve"> Ortlieb Vario QL3.1 23L Blauw </t>
  </si>
  <si>
    <t xml:space="preserve"> Ortlieb Ultimate6 M Pro E 7L Zwart </t>
  </si>
  <si>
    <t xml:space="preserve"> Ortlieb Ultimate6 M High Visibility 7L Zwart </t>
  </si>
  <si>
    <t xml:space="preserve"> Ortlieb Ultimate6 M High Visibility </t>
  </si>
  <si>
    <t xml:space="preserve"> Ortlieb Ultimate6 M Classic Rood </t>
  </si>
  <si>
    <t xml:space="preserve"> Ortlieb Ultimate5 M Classic Rood </t>
  </si>
  <si>
    <t xml:space="preserve"> Ortlieb Ultimate5 L Classic Zwart </t>
  </si>
  <si>
    <t xml:space="preserve"> Ortlieb Ultimate5 L Classic Geel </t>
  </si>
  <si>
    <t xml:space="preserve"> Ortlieb Ultimate 6M Plus 8.5L Zwart </t>
  </si>
  <si>
    <t xml:space="preserve"> Ortlieb Ultimate 6M Classic Zwart </t>
  </si>
  <si>
    <t xml:space="preserve"> Ortlieb Ultimate 6M Classic Wit </t>
  </si>
  <si>
    <t xml:space="preserve"> Ortlieb Ultimate 6M Classic Rood/Zwart </t>
  </si>
  <si>
    <t xml:space="preserve"> Ortlieb Ultimate 6M Classic Grijs </t>
  </si>
  <si>
    <t xml:space="preserve"> Ortlieb Ultimate 6M Classic Geel </t>
  </si>
  <si>
    <t xml:space="preserve"> Ortlieb Ultimate 6M Classic Blauw </t>
  </si>
  <si>
    <t xml:space="preserve"> Ortlieb Ultimate 5 L plus Zwart </t>
  </si>
  <si>
    <t xml:space="preserve"> Ortlieb Ultimate 5 L plus Groen </t>
  </si>
  <si>
    <t xml:space="preserve"> Ortlieb Ultimate 5 L plus Donkerrood </t>
  </si>
  <si>
    <t xml:space="preserve"> Ortlieb Ultimate 5 L plus Blauw </t>
  </si>
  <si>
    <t xml:space="preserve"> Ortlieb Trunk-Bag 8L Zwart </t>
  </si>
  <si>
    <t xml:space="preserve"> Ortlieb Trunk Bag RC 12L Zwart </t>
  </si>
  <si>
    <t xml:space="preserve"> Ortlieb Trunk Bag RC 12L Donkerrood </t>
  </si>
  <si>
    <t xml:space="preserve"> Ortlieb Trunk Bag 8L Rood </t>
  </si>
  <si>
    <t xml:space="preserve"> Ortlieb Sport-Packer Plus Grijs </t>
  </si>
  <si>
    <t xml:space="preserve"> Ortlieb Single-Bag 12L Zwart </t>
  </si>
  <si>
    <t xml:space="preserve"> Ortlieb Safe-it XXL black / transparent </t>
  </si>
  <si>
    <t xml:space="preserve"> Ortlieb Safe-it XL lime/transparent </t>
  </si>
  <si>
    <t xml:space="preserve"> Ortlieb Safe-it XL black/transparent </t>
  </si>
  <si>
    <t xml:space="preserve"> Ortlieb Safe-it S black/transparent </t>
  </si>
  <si>
    <t xml:space="preserve"> Ortlieb Safe-it M lime/transparent </t>
  </si>
  <si>
    <t xml:space="preserve"> Ortlieb Safe-it M black/transparent </t>
  </si>
  <si>
    <t xml:space="preserve"> Tunturi Dumbbell 1x 15 kg </t>
  </si>
  <si>
    <t>Tunturi</t>
  </si>
  <si>
    <t xml:space="preserve"> Tunturi Dumbbell 1x 20 kg </t>
  </si>
  <si>
    <t xml:space="preserve"> Body Sculpture Cement Halterset 2x 9 kg </t>
  </si>
  <si>
    <t>Body</t>
  </si>
  <si>
    <t xml:space="preserve"> Tunturi Dumbbellset 2x 10 kg </t>
  </si>
  <si>
    <t xml:space="preserve"> Body Sculpture Gietijzeren Halterset 2x 9 kg </t>
  </si>
  <si>
    <t xml:space="preserve"> Marcy Vinyl Dumbbellset 2x 9 kg </t>
  </si>
  <si>
    <t>Marcy</t>
  </si>
  <si>
    <t xml:space="preserve"> Tunturi Dumbbell 1x 10 kg </t>
  </si>
  <si>
    <t xml:space="preserve"> Tunturi Aerobic Pump Max Set 20 kg </t>
  </si>
  <si>
    <t xml:space="preserve"> Bowflex SelectTech 1090i 1x 40.8 kg </t>
  </si>
  <si>
    <t>Bowflex</t>
  </si>
  <si>
    <t xml:space="preserve"> Bowflex SelectTech 552i 1x 23.8 kg </t>
  </si>
  <si>
    <t xml:space="preserve"> Gymstick Halterset 20 kg Roze </t>
  </si>
  <si>
    <t>Gymstick</t>
  </si>
  <si>
    <t xml:space="preserve"> PowerBlock Sport 5.0 </t>
  </si>
  <si>
    <t>PowerBlock</t>
  </si>
  <si>
    <t xml:space="preserve"> PowerBlock Sport 2.4 </t>
  </si>
  <si>
    <t xml:space="preserve"> PowerBlock Sport 9.0 Stage II </t>
  </si>
  <si>
    <t xml:space="preserve"> PowerBlock Sport 9.0 Stage I </t>
  </si>
  <si>
    <t xml:space="preserve"> Lifemaxx Fixed Straight Barbell 25 kg </t>
  </si>
  <si>
    <t>Lifemaxx</t>
  </si>
  <si>
    <t xml:space="preserve"> Lifemaxx Fixed Straight Barbell 20 kg </t>
  </si>
  <si>
    <t xml:space="preserve"> Lifemaxx Fixed Straight Barbell 15 kg </t>
  </si>
  <si>
    <t xml:space="preserve"> Lifemaxx Fixed Straight Barbell 10 kg </t>
  </si>
  <si>
    <t xml:space="preserve"> Lifemaxx Fixed EZ Barbell 30 Kg </t>
  </si>
  <si>
    <t xml:space="preserve"> Lifemaxx Fixed EZ Barbell 25 Kg </t>
  </si>
  <si>
    <t xml:space="preserve"> Lifemaxx Fixed EZ Barbell 20 Kg </t>
  </si>
  <si>
    <t xml:space="preserve"> Lifemaxx Fixed EZ Barbell 15 Kg </t>
  </si>
  <si>
    <t xml:space="preserve"> Lifemaxx Fixed EZ Barbell 10 Kg </t>
  </si>
  <si>
    <t xml:space="preserve"> Christopeit Long Barbell Bar 160 cm </t>
  </si>
  <si>
    <t>Christopeit</t>
  </si>
  <si>
    <t xml:space="preserve"> Philips Series 5000 Aquatouch S5420/06 </t>
  </si>
  <si>
    <t xml:space="preserve"> Philips Series 5000 S5100/06 </t>
  </si>
  <si>
    <t xml:space="preserve"> Philips Series 7000 S7370/12 </t>
  </si>
  <si>
    <t xml:space="preserve"> Philips Series 7000 S7510/41 </t>
  </si>
  <si>
    <t xml:space="preserve"> Philips Series 3000 S3520/06 </t>
  </si>
  <si>
    <t xml:space="preserve"> Philips Series 5000 S5510/45 </t>
  </si>
  <si>
    <t xml:space="preserve"> Philips OneBlade QP6520/30 </t>
  </si>
  <si>
    <t xml:space="preserve"> Philips Series 7000 S7710/26 </t>
  </si>
  <si>
    <t xml:space="preserve"> Braun Series 9 9291CC </t>
  </si>
  <si>
    <t xml:space="preserve"> Philips Click &amp; Style S728/17 </t>
  </si>
  <si>
    <t xml:space="preserve"> Braun Series 3 3020 </t>
  </si>
  <si>
    <t xml:space="preserve"> Braun Series 5 5040s Wet &amp; Dry </t>
  </si>
  <si>
    <t xml:space="preserve"> Philips Series 9000 S9111/41 </t>
  </si>
  <si>
    <t xml:space="preserve"> Philips Series 9000 S9031/12 </t>
  </si>
  <si>
    <t xml:space="preserve"> Philips Series 3000 S3120/06 </t>
  </si>
  <si>
    <t xml:space="preserve"> Philips Series 5000 S5310/06 </t>
  </si>
  <si>
    <t xml:space="preserve"> Philips OneBlade QP2520/30 </t>
  </si>
  <si>
    <t xml:space="preserve"> Philips OneBlade QP2530/30 </t>
  </si>
  <si>
    <t xml:space="preserve"> Philips Series 9000 S9711/31 </t>
  </si>
  <si>
    <t xml:space="preserve"> Braun Series 9 9290CC </t>
  </si>
  <si>
    <t xml:space="preserve"> Braun Series 1 190s-1 </t>
  </si>
  <si>
    <t xml:space="preserve"> Braun Series 5 5030s </t>
  </si>
  <si>
    <t xml:space="preserve"> Braun Series 9 9095 CC Wet &amp; Dry </t>
  </si>
  <si>
    <t xml:space="preserve"> Remington XR1430 HyperFlex Aqua </t>
  </si>
  <si>
    <t>Remington</t>
  </si>
  <si>
    <t xml:space="preserve"> Remington PR1250 PowerSeries Plus </t>
  </si>
  <si>
    <t xml:space="preserve"> Philips Click &amp; Style S738/17 </t>
  </si>
  <si>
    <t xml:space="preserve"> Philips AquaTouch Series 5000 S5400/26 </t>
  </si>
  <si>
    <t xml:space="preserve"> Braun CoolTec CT4S </t>
  </si>
  <si>
    <t xml:space="preserve"> Wahl Travelshaver </t>
  </si>
  <si>
    <t>Wahl</t>
  </si>
  <si>
    <t xml:space="preserve"> Philips OneBlade QP6510/30 </t>
  </si>
  <si>
    <t xml:space="preserve"> Remington PR1230 PowerSeries </t>
  </si>
  <si>
    <t xml:space="preserve"> Braun Pocket M90 </t>
  </si>
  <si>
    <t xml:space="preserve"> Braun MobileShave M60 </t>
  </si>
  <si>
    <t xml:space="preserve"> Remington R95 Mini Shaver </t>
  </si>
  <si>
    <t xml:space="preserve"> Philips Series 9000 S9161/41 </t>
  </si>
  <si>
    <t xml:space="preserve"> Braun Series 5 5050cc </t>
  </si>
  <si>
    <t xml:space="preserve"> Philips Series 9000 S9111/31 </t>
  </si>
  <si>
    <t xml:space="preserve"> Remington XF8705 CaptureCut Pro </t>
  </si>
  <si>
    <t xml:space="preserve"> Philips Series 5000 S5150/26 </t>
  </si>
  <si>
    <t xml:space="preserve"> Remington XR1330 HyperFlex </t>
  </si>
  <si>
    <t xml:space="preserve"> Braun Series 7 7840S </t>
  </si>
  <si>
    <t xml:space="preserve"> Braun Series 3 3080s Black/Eloxal Blue </t>
  </si>
  <si>
    <t xml:space="preserve"> Remington TF70 Dual Foil Travel Shaver </t>
  </si>
  <si>
    <t xml:space="preserve"> Philips Series 9000 S9151/41 </t>
  </si>
  <si>
    <t xml:space="preserve"> Braun Series 3 310 Blue </t>
  </si>
  <si>
    <t xml:space="preserve"> Remington XR1470 HyperFlex Aqua Pro </t>
  </si>
  <si>
    <t xml:space="preserve"> Remington XR1370 HyperFlex Pro </t>
  </si>
  <si>
    <t xml:space="preserve"> Panasonic ES-RT37-S503 </t>
  </si>
  <si>
    <t xml:space="preserve"> Braun Series 3 3090cc </t>
  </si>
  <si>
    <t xml:space="preserve"> Remington PF7200 Comfort Series </t>
  </si>
  <si>
    <t xml:space="preserve"> Remington XF8505 CaptureCut </t>
  </si>
  <si>
    <t xml:space="preserve"> Braun Cooltec 2CC </t>
  </si>
  <si>
    <t xml:space="preserve"> Braun Series 9 9240S </t>
  </si>
  <si>
    <t xml:space="preserve"> Braun Series 7 7880CC </t>
  </si>
  <si>
    <t xml:space="preserve"> Braun CoolTec CT2S-White </t>
  </si>
  <si>
    <t xml:space="preserve"> Remington XR1350 HyperFlex Plus </t>
  </si>
  <si>
    <t xml:space="preserve"> Remington PR1270 PowerSeries Pro </t>
  </si>
  <si>
    <t xml:space="preserve"> Remington PF7400 Comfort Series Plus </t>
  </si>
  <si>
    <t xml:space="preserve"> Philips Series 7000 S7780/64 </t>
  </si>
  <si>
    <t xml:space="preserve"> Panasonic ES-RT67-S503 </t>
  </si>
  <si>
    <t xml:space="preserve"> Braun Series 7 7850CC </t>
  </si>
  <si>
    <t xml:space="preserve"> Braun Series 3 3045wd Black/Blue </t>
  </si>
  <si>
    <t xml:space="preserve"> Braun Series 3 3000BT </t>
  </si>
  <si>
    <t xml:space="preserve"> Remington XR1450 HyperFlex Aqua </t>
  </si>
  <si>
    <t xml:space="preserve"> Philips BHD176/00 </t>
  </si>
  <si>
    <t xml:space="preserve"> Philips HP8232/00 </t>
  </si>
  <si>
    <t xml:space="preserve"> Philips BHD177/00 Drycare Pro </t>
  </si>
  <si>
    <t xml:space="preserve"> Remington AC9096 Silk </t>
  </si>
  <si>
    <t xml:space="preserve"> Philips HP8230/00 </t>
  </si>
  <si>
    <t xml:space="preserve"> BaByliss D342E </t>
  </si>
  <si>
    <t>BaByliss</t>
  </si>
  <si>
    <t xml:space="preserve"> Philips HP8233/00 </t>
  </si>
  <si>
    <t xml:space="preserve"> Remington D5219 </t>
  </si>
  <si>
    <t xml:space="preserve"> Babyliss 6604E </t>
  </si>
  <si>
    <t>Babyliss</t>
  </si>
  <si>
    <t xml:space="preserve"> BaByliss D362E </t>
  </si>
  <si>
    <t xml:space="preserve"> Babyliss 6616E The Pro </t>
  </si>
  <si>
    <t xml:space="preserve"> Braun Satin Hair 5 HD 550 </t>
  </si>
  <si>
    <t xml:space="preserve"> Babyliss 6614E ipro2200 </t>
  </si>
  <si>
    <t xml:space="preserve"> Braun HD 585 </t>
  </si>
  <si>
    <t xml:space="preserve"> BaByliss 6609E </t>
  </si>
  <si>
    <t xml:space="preserve"> Remington AC9140 Pro Luxe </t>
  </si>
  <si>
    <t xml:space="preserve"> Carmen HD2390 </t>
  </si>
  <si>
    <t>Carmen</t>
  </si>
  <si>
    <t xml:space="preserve"> Babyliss 6611E </t>
  </si>
  <si>
    <t xml:space="preserve"> Philips HP8103/00 </t>
  </si>
  <si>
    <t xml:space="preserve"> Braun HD 580 </t>
  </si>
  <si>
    <t xml:space="preserve"> Remington D5017 Pro 2100 </t>
  </si>
  <si>
    <t xml:space="preserve"> Remington D8700 </t>
  </si>
  <si>
    <t xml:space="preserve"> Carmen TD1200 Travel Compact 1200 </t>
  </si>
  <si>
    <t xml:space="preserve"> BaByliss D372E </t>
  </si>
  <si>
    <t xml:space="preserve"> Carmen HD5500 </t>
  </si>
  <si>
    <t xml:space="preserve"> Remington D2400 </t>
  </si>
  <si>
    <t xml:space="preserve"> Remington AC9007 Salon Collection Ultimate Power Dryer </t>
  </si>
  <si>
    <t xml:space="preserve"> Remington AC8000 Keratin therapy pro </t>
  </si>
  <si>
    <t xml:space="preserve"> Remington AC6120 Pro Air Light </t>
  </si>
  <si>
    <t xml:space="preserve"> Philips HP8280/00 </t>
  </si>
  <si>
    <t xml:space="preserve"> Philips BHD002/00 </t>
  </si>
  <si>
    <t xml:space="preserve"> Babyliss 5250E </t>
  </si>
  <si>
    <t xml:space="preserve"> Philips HP8260/00 </t>
  </si>
  <si>
    <t xml:space="preserve"> Philips BHD006/00 </t>
  </si>
  <si>
    <t xml:space="preserve"> BaByliss PRO BABFB1BE </t>
  </si>
  <si>
    <t xml:space="preserve"> Instyler Blu Mini Dryer </t>
  </si>
  <si>
    <t>Instyler</t>
  </si>
  <si>
    <t xml:space="preserve"> Instyler Blu Ionic Dryer </t>
  </si>
  <si>
    <t xml:space="preserve"> CHI Pro </t>
  </si>
  <si>
    <t>CHI</t>
  </si>
  <si>
    <t xml:space="preserve"> Braun HD 380 </t>
  </si>
  <si>
    <t xml:space="preserve"> Remington AC5911 </t>
  </si>
  <si>
    <t xml:space="preserve"> ISO Professional Zwart 2000W </t>
  </si>
  <si>
    <t>ISO</t>
  </si>
  <si>
    <t xml:space="preserve"> ISO Professional White Line 2000W </t>
  </si>
  <si>
    <t xml:space="preserve"> Carmen HD3500 </t>
  </si>
  <si>
    <t xml:space="preserve"> Braun Satin Hair HD 730 </t>
  </si>
  <si>
    <t xml:space="preserve"> BaByliss PRO BAB6350IE </t>
  </si>
  <si>
    <t xml:space="preserve"> Babyliss 6670E </t>
  </si>
  <si>
    <t xml:space="preserve"> BaByliss 6000E Pro Digital Dryer </t>
  </si>
  <si>
    <t xml:space="preserve"> Medisana BS475 </t>
  </si>
  <si>
    <t>Medisana</t>
  </si>
  <si>
    <t xml:space="preserve"> Medisana PS400 </t>
  </si>
  <si>
    <t xml:space="preserve"> Tefal PP1200 Premio Metallic </t>
  </si>
  <si>
    <t xml:space="preserve"> Medisana BS 436 Connect </t>
  </si>
  <si>
    <t xml:space="preserve"> Fitbit Aria Wifi Smart Scale (Zwart) </t>
  </si>
  <si>
    <t xml:space="preserve"> Omron BF511 </t>
  </si>
  <si>
    <t>Omron</t>
  </si>
  <si>
    <t xml:space="preserve"> Medisana BS 430 Connect </t>
  </si>
  <si>
    <t xml:space="preserve"> Medisana BS 444 </t>
  </si>
  <si>
    <t xml:space="preserve"> Beurer BF 700 </t>
  </si>
  <si>
    <t>Beurer</t>
  </si>
  <si>
    <t xml:space="preserve"> Medisana PSD </t>
  </si>
  <si>
    <t xml:space="preserve"> Withings Body WS-45 Black </t>
  </si>
  <si>
    <t>Withings</t>
  </si>
  <si>
    <t xml:space="preserve"> Fitbit Aria Wifi Smart Scale (Wit) </t>
  </si>
  <si>
    <t xml:space="preserve"> Garmin Index Smart Scale Zwart </t>
  </si>
  <si>
    <t xml:space="preserve"> Medisana BS 410 Connect </t>
  </si>
  <si>
    <t xml:space="preserve"> Inventum PW720ZW </t>
  </si>
  <si>
    <t xml:space="preserve"> Inventum PW720BG </t>
  </si>
  <si>
    <t xml:space="preserve"> Withings Body Cardio White </t>
  </si>
  <si>
    <t xml:space="preserve"> Salter SA 195 WHKR </t>
  </si>
  <si>
    <t>Salter</t>
  </si>
  <si>
    <t xml:space="preserve"> Medisana BS 444 + Medisana MX 3 </t>
  </si>
  <si>
    <t xml:space="preserve"> Garmin Index Smart Scale Wit </t>
  </si>
  <si>
    <t xml:space="preserve"> Withings Body WS-45 White </t>
  </si>
  <si>
    <t xml:space="preserve"> Withings Body Cardio Black </t>
  </si>
  <si>
    <t xml:space="preserve"> Alecto BC-20 </t>
  </si>
  <si>
    <t>Alecto</t>
  </si>
  <si>
    <t xml:space="preserve"> Medisana BS440 Connect </t>
  </si>
  <si>
    <t xml:space="preserve"> Polar Balance Scale Black </t>
  </si>
  <si>
    <t xml:space="preserve"> Medisana PR-S90 Lichaamsanalyse Weegschaal </t>
  </si>
  <si>
    <t xml:space="preserve"> Medisana PSM Glas </t>
  </si>
  <si>
    <t xml:space="preserve"> Inventum PW708ZW </t>
  </si>
  <si>
    <t xml:space="preserve"> Medisana BS 482 </t>
  </si>
  <si>
    <t xml:space="preserve"> Medisana PS412 </t>
  </si>
  <si>
    <t xml:space="preserve"> Tanita BC-543 </t>
  </si>
  <si>
    <t>Tanita</t>
  </si>
  <si>
    <t xml:space="preserve"> Tanita BC-545N </t>
  </si>
  <si>
    <t xml:space="preserve"> Runtastic Libra Black </t>
  </si>
  <si>
    <t>Runtastic</t>
  </si>
  <si>
    <t xml:space="preserve"> Inventum PW404GW </t>
  </si>
  <si>
    <t xml:space="preserve"> Tefal BM7100S6 Bodysignal 3 </t>
  </si>
  <si>
    <t xml:space="preserve"> Omron BF508 </t>
  </si>
  <si>
    <t xml:space="preserve"> Beurer PS240 </t>
  </si>
  <si>
    <t xml:space="preserve"> Beurer BY 80 Babyweegschaal </t>
  </si>
  <si>
    <t xml:space="preserve"> Tefal Atlantis </t>
  </si>
  <si>
    <t xml:space="preserve"> Medisana BS 476 </t>
  </si>
  <si>
    <t xml:space="preserve"> Soehnle Body Balance Active Shape </t>
  </si>
  <si>
    <t>Soehnle</t>
  </si>
  <si>
    <t xml:space="preserve"> Omron HN289 Weegschaal Zwart </t>
  </si>
  <si>
    <t xml:space="preserve"> Korona Leo </t>
  </si>
  <si>
    <t>Korona</t>
  </si>
  <si>
    <t xml:space="preserve"> Beurer BF100 </t>
  </si>
  <si>
    <t xml:space="preserve"> Inventum PW730BG </t>
  </si>
  <si>
    <t xml:space="preserve"> iHealth Core Body Analysis Scale </t>
  </si>
  <si>
    <t>iHealth</t>
  </si>
  <si>
    <t xml:space="preserve"> Beurer GS 202 </t>
  </si>
  <si>
    <t xml:space="preserve"> Soehnle Elegance Steel </t>
  </si>
  <si>
    <t xml:space="preserve"> Soehnle Body Balance Comfort Select </t>
  </si>
  <si>
    <t xml:space="preserve"> Polar Balance Scale White </t>
  </si>
  <si>
    <t xml:space="preserve"> Omron HN289 Blauw </t>
  </si>
  <si>
    <t xml:space="preserve"> Omron HN286 </t>
  </si>
  <si>
    <t xml:space="preserve"> Omron HBF511T </t>
  </si>
  <si>
    <t xml:space="preserve"> Medisana BS470 </t>
  </si>
  <si>
    <t xml:space="preserve"> Beurer GS39 </t>
  </si>
  <si>
    <t xml:space="preserve"> Soehnle Soft Comfort </t>
  </si>
  <si>
    <t xml:space="preserve"> Tanita BC-601 </t>
  </si>
  <si>
    <t xml:space="preserve"> Runtastic Libra White </t>
  </si>
  <si>
    <t xml:space="preserve"> Luvion Exact-65 </t>
  </si>
  <si>
    <t>Luvion</t>
  </si>
  <si>
    <t xml:space="preserve"> Beurer GS211 </t>
  </si>
  <si>
    <t xml:space="preserve"> Beurer GS 485 </t>
  </si>
  <si>
    <t xml:space="preserve"> Beurer BG64 USB </t>
  </si>
  <si>
    <t xml:space="preserve"> Beurer BG17 </t>
  </si>
  <si>
    <t xml:space="preserve"> Beurer BG42 </t>
  </si>
  <si>
    <t xml:space="preserve"> Soehnle Slim Design Silver </t>
  </si>
  <si>
    <t xml:space="preserve"> Soehnle Easy Control </t>
  </si>
  <si>
    <t xml:space="preserve"> Salter 9037 PK3R </t>
  </si>
  <si>
    <t xml:space="preserve"> Omron HN289 Grijs </t>
  </si>
  <si>
    <t xml:space="preserve"> Omron BF214 </t>
  </si>
  <si>
    <t xml:space="preserve"> Korona Susan </t>
  </si>
  <si>
    <t xml:space="preserve"> Beurer BF18 </t>
  </si>
  <si>
    <t xml:space="preserve"> Tristar WG-2495 </t>
  </si>
  <si>
    <t xml:space="preserve"> Tristar WG-2419 </t>
  </si>
  <si>
    <t xml:space="preserve"> StayFit Diagnostic Scale </t>
  </si>
  <si>
    <t>StayFit</t>
  </si>
  <si>
    <t xml:space="preserve"> Soehnle Pharo 200 </t>
  </si>
  <si>
    <t xml:space="preserve"> Sanitas SBG21 </t>
  </si>
  <si>
    <t>Sanitas</t>
  </si>
  <si>
    <t xml:space="preserve"> Sanitas SBF70 </t>
  </si>
  <si>
    <t xml:space="preserve"> Sanitas SBF08 </t>
  </si>
  <si>
    <t xml:space="preserve"> Salter 9159 BK3R </t>
  </si>
  <si>
    <t xml:space="preserve"> Salter 9150 PK3R </t>
  </si>
  <si>
    <t xml:space="preserve"> Salter 9150 GN3R </t>
  </si>
  <si>
    <t xml:space="preserve"> Omron HN289 Roze </t>
  </si>
  <si>
    <t xml:space="preserve"> Omron HN288 </t>
  </si>
  <si>
    <t xml:space="preserve"> Omron BF212 </t>
  </si>
  <si>
    <t xml:space="preserve"> Motorola MBP-84SN Babyweegschaal </t>
  </si>
  <si>
    <t xml:space="preserve"> Medisana SL200 Connect </t>
  </si>
  <si>
    <t xml:space="preserve"> Korona Daria </t>
  </si>
  <si>
    <t xml:space="preserve"> Cresta CBS500 </t>
  </si>
  <si>
    <t>Cresta</t>
  </si>
  <si>
    <t xml:space="preserve"> Brabantia Body Analyse </t>
  </si>
  <si>
    <t xml:space="preserve"> Beurer PS25 </t>
  </si>
  <si>
    <t xml:space="preserve"> Beurer PS07 </t>
  </si>
  <si>
    <t xml:space="preserve"> Beurer GS27 </t>
  </si>
  <si>
    <t xml:space="preserve"> Beurer GS205 </t>
  </si>
  <si>
    <t xml:space="preserve"> Beurer GS 212 Toffee </t>
  </si>
  <si>
    <t xml:space="preserve"> Beurer BF750 </t>
  </si>
  <si>
    <t xml:space="preserve"> Beurer BF 710 </t>
  </si>
  <si>
    <t xml:space="preserve"> Beurer BF 530 </t>
  </si>
  <si>
    <t xml:space="preserve"> Babymoov Aquascale </t>
  </si>
  <si>
    <t>Babymoov</t>
  </si>
  <si>
    <t xml:space="preserve"> ADE Victoria Zwart </t>
  </si>
  <si>
    <t>ADE</t>
  </si>
  <si>
    <t xml:space="preserve"> ADE Tilda </t>
  </si>
  <si>
    <t xml:space="preserve"> FIFA 17 PS4 </t>
  </si>
  <si>
    <t>FIFA</t>
  </si>
  <si>
    <t xml:space="preserve"> The Legend of Zelda: Breath of the Wild Wii U </t>
  </si>
  <si>
    <t xml:space="preserve"> Grand Theft Auto V (GTA 5) PS4 </t>
  </si>
  <si>
    <t>Grand</t>
  </si>
  <si>
    <t xml:space="preserve"> Battlefield 1 PS4 </t>
  </si>
  <si>
    <t>Battlefield</t>
  </si>
  <si>
    <t xml:space="preserve"> F1 2016 Standard Edition PS4 </t>
  </si>
  <si>
    <t>F1</t>
  </si>
  <si>
    <t xml:space="preserve"> Minecraft: PlayStation 4 Edition </t>
  </si>
  <si>
    <t>Minecraft:</t>
  </si>
  <si>
    <t xml:space="preserve"> 1-2 Switch </t>
  </si>
  <si>
    <t xml:space="preserve"> Ghost Recon: Wildlands Xbox One </t>
  </si>
  <si>
    <t>Ghost</t>
  </si>
  <si>
    <t xml:space="preserve"> Battlefield 1 Xbox One </t>
  </si>
  <si>
    <t xml:space="preserve"> Farming Simulator 17 PS4 </t>
  </si>
  <si>
    <t>Farming</t>
  </si>
  <si>
    <t xml:space="preserve"> Titanfall 2 PC </t>
  </si>
  <si>
    <t>Titanfall</t>
  </si>
  <si>
    <t xml:space="preserve"> Star Wars: Battlefront Ultimate Edition PS4 </t>
  </si>
  <si>
    <t>Star</t>
  </si>
  <si>
    <t xml:space="preserve"> LEGO Worlds PS4 </t>
  </si>
  <si>
    <t>LEGO</t>
  </si>
  <si>
    <t xml:space="preserve"> Disney Art Academy 3DS </t>
  </si>
  <si>
    <t>Disney</t>
  </si>
  <si>
    <t xml:space="preserve"> Forza Horizon 3 Xbox One </t>
  </si>
  <si>
    <t xml:space="preserve"> For Honor PS4 </t>
  </si>
  <si>
    <t>For</t>
  </si>
  <si>
    <t xml:space="preserve"> Trackmania Turbo PS4 </t>
  </si>
  <si>
    <t>Trackmania</t>
  </si>
  <si>
    <t xml:space="preserve"> The Division PS4 </t>
  </si>
  <si>
    <t xml:space="preserve"> Pokemon Moon 3DS </t>
  </si>
  <si>
    <t>Pokemon</t>
  </si>
  <si>
    <t xml:space="preserve"> Ratchet &amp; Clank PS4 </t>
  </si>
  <si>
    <t>Ratchet</t>
  </si>
  <si>
    <t xml:space="preserve"> Farming Simulator 17 PC </t>
  </si>
  <si>
    <t xml:space="preserve"> Project CARS Game of the Year Edition PS4 </t>
  </si>
  <si>
    <t>Project</t>
  </si>
  <si>
    <t xml:space="preserve"> Just Cause 3 PS4 </t>
  </si>
  <si>
    <t xml:space="preserve"> The Last Guardian PS4 </t>
  </si>
  <si>
    <t xml:space="preserve"> Splatoon Wii U </t>
  </si>
  <si>
    <t>Splatoon</t>
  </si>
  <si>
    <t xml:space="preserve"> Paper Mario: Colour Splash Wii U </t>
  </si>
  <si>
    <t>Paper</t>
  </si>
  <si>
    <t xml:space="preserve"> For Honor Gold Edition PS4 </t>
  </si>
  <si>
    <t xml:space="preserve"> The Last of Us Remastered PS4 </t>
  </si>
  <si>
    <t xml:space="preserve"> Star Fox Guard Wii U </t>
  </si>
  <si>
    <t xml:space="preserve"> Battlefield 1 PC </t>
  </si>
  <si>
    <t xml:space="preserve"> Halo Wars 2 Xbox One </t>
  </si>
  <si>
    <t>Halo</t>
  </si>
  <si>
    <t xml:space="preserve"> Civilization VI PC </t>
  </si>
  <si>
    <t>Civilization</t>
  </si>
  <si>
    <t xml:space="preserve"> Worms: W.M.D All Stars Edition PS4 </t>
  </si>
  <si>
    <t>Worms:</t>
  </si>
  <si>
    <t xml:space="preserve"> Watch Dogs 2 San Francisco Edition PS4 </t>
  </si>
  <si>
    <t>Watch</t>
  </si>
  <si>
    <t xml:space="preserve"> Rocket League Collector's Edition Xbox One </t>
  </si>
  <si>
    <t>Rocket</t>
  </si>
  <si>
    <t xml:space="preserve"> Pokemon Y 3DS </t>
  </si>
  <si>
    <t xml:space="preserve"> F1 2016 Standard Edition PC </t>
  </si>
  <si>
    <t xml:space="preserve"> De Sims 4 PC </t>
  </si>
  <si>
    <t xml:space="preserve"> Assassin's Creed: Syndicate PS4 </t>
  </si>
  <si>
    <t>Assassin's</t>
  </si>
  <si>
    <t xml:space="preserve"> Pokemon Sun 3DS </t>
  </si>
  <si>
    <t xml:space="preserve"> Minecraft: Wii U Edition </t>
  </si>
  <si>
    <t xml:space="preserve"> F1 2016 Standard Edition Xbox One </t>
  </si>
  <si>
    <t xml:space="preserve"> Wii Party Select </t>
  </si>
  <si>
    <t>Wii</t>
  </si>
  <si>
    <t xml:space="preserve"> Pokemon Omega Ruby 3DS </t>
  </si>
  <si>
    <t xml:space="preserve"> FIFA 17 PS3 </t>
  </si>
  <si>
    <t xml:space="preserve"> Rise of the Tomb Raider 20 Year Edition PS4 </t>
  </si>
  <si>
    <t>Rise</t>
  </si>
  <si>
    <t xml:space="preserve"> Yo-Kai Watch 3DS </t>
  </si>
  <si>
    <t>Yo-Kai</t>
  </si>
  <si>
    <t xml:space="preserve"> World of Warcraft: Legion PC </t>
  </si>
  <si>
    <t>World</t>
  </si>
  <si>
    <t xml:space="preserve"> Super Mario 3D Land 3DS </t>
  </si>
  <si>
    <t xml:space="preserve"> New Super Mario Bros. Select Wii </t>
  </si>
  <si>
    <t xml:space="preserve"> Mafia 3 PS4 </t>
  </si>
  <si>
    <t>Mafia</t>
  </si>
  <si>
    <t xml:space="preserve"> Grand Theft Auto V (GTA 5) PC </t>
  </si>
  <si>
    <t xml:space="preserve"> The Crew: Wild Run PS4 </t>
  </si>
  <si>
    <t xml:space="preserve"> PlayStation VR Worlds PS4 </t>
  </si>
  <si>
    <t>PlayStation</t>
  </si>
  <si>
    <t xml:space="preserve"> Metroid Prime: Federation Force </t>
  </si>
  <si>
    <t>Metroid</t>
  </si>
  <si>
    <t xml:space="preserve"> Until Dawn: Rush of Blood PS4 </t>
  </si>
  <si>
    <t>Until</t>
  </si>
  <si>
    <t xml:space="preserve"> Trackmania Turbo Xbox One </t>
  </si>
  <si>
    <t xml:space="preserve"> Resident Evil VII: Biohazard PC </t>
  </si>
  <si>
    <t>Resident</t>
  </si>
  <si>
    <t xml:space="preserve"> Plants vs. Zombies: Garden Warfare 2 PS4 </t>
  </si>
  <si>
    <t>Plants</t>
  </si>
  <si>
    <t xml:space="preserve"> Mortal Kombat XL PS4 </t>
  </si>
  <si>
    <t>Mortal</t>
  </si>
  <si>
    <t xml:space="preserve"> Minecraft: Xbox One Edition + Favorites Pack </t>
  </si>
  <si>
    <t xml:space="preserve"> Mario Kart 7 3DS </t>
  </si>
  <si>
    <t>Mario</t>
  </si>
  <si>
    <t xml:space="preserve"> Just Dance 2017 Xbox 360 </t>
  </si>
  <si>
    <t xml:space="preserve"> Fire Emblem Fates: Conquest 3DS </t>
  </si>
  <si>
    <t>Fire</t>
  </si>
  <si>
    <t xml:space="preserve"> Driveclub VR PS4 </t>
  </si>
  <si>
    <t>Driveclub</t>
  </si>
  <si>
    <t xml:space="preserve"> Wii Sports Club Wii U </t>
  </si>
  <si>
    <t xml:space="preserve"> The Legend of Zelda: A Link Between Worlds Select 3DS </t>
  </si>
  <si>
    <t xml:space="preserve"> The Elder Scroll Online: Tamriel Unlimited - Gold edition PS4 </t>
  </si>
  <si>
    <t xml:space="preserve"> Super Smash Bros. 3DS </t>
  </si>
  <si>
    <t xml:space="preserve"> Resident Evil VII: Biohazard PS4 - PSVR </t>
  </si>
  <si>
    <t xml:space="preserve"> Poochy &amp; Yoshi's Woolly World 3DS </t>
  </si>
  <si>
    <t>Poochy</t>
  </si>
  <si>
    <t xml:space="preserve"> Paper Mario: Sticker Star Select 3DS </t>
  </si>
  <si>
    <t xml:space="preserve"> NBA 2K17 PS4 </t>
  </si>
  <si>
    <t>NBA</t>
  </si>
  <si>
    <t xml:space="preserve"> LEGO Star Wars: The Force Awakens Wii U </t>
  </si>
  <si>
    <t xml:space="preserve"> Just Dance 2017 PS3 </t>
  </si>
  <si>
    <t xml:space="preserve"> Gears of War 4 Xbox One </t>
  </si>
  <si>
    <t>Gears</t>
  </si>
  <si>
    <t xml:space="preserve"> For Honor Gold Edition Xbox One </t>
  </si>
  <si>
    <t xml:space="preserve"> For Honor Deluxe Edition Xbox One </t>
  </si>
  <si>
    <t xml:space="preserve"> FIFA 17 Xbox 360 </t>
  </si>
  <si>
    <t xml:space="preserve"> FIFA 17 PC </t>
  </si>
  <si>
    <t xml:space="preserve"> DiRT Rally PS4 </t>
  </si>
  <si>
    <t>DiRT</t>
  </si>
  <si>
    <t xml:space="preserve"> Deus Ex: Mankind Divided - Day One Edition PS4 </t>
  </si>
  <si>
    <t>Deus</t>
  </si>
  <si>
    <t xml:space="preserve"> Assassin's Creed: Syndicate Xbox One </t>
  </si>
  <si>
    <t xml:space="preserve"> Titanfall 2 PS4 </t>
  </si>
  <si>
    <t xml:space="preserve"> Pro Evolution Soccer 2017 PS4 </t>
  </si>
  <si>
    <t>Pro</t>
  </si>
  <si>
    <t xml:space="preserve"> Nioh PS4 </t>
  </si>
  <si>
    <t>Nioh</t>
  </si>
  <si>
    <t xml:space="preserve"> Just Dance 2017 PS4 </t>
  </si>
  <si>
    <t xml:space="preserve"> Heavy Rain &amp; Beyond: Two Souls Collection PS4 </t>
  </si>
  <si>
    <t>Heavy</t>
  </si>
  <si>
    <t xml:space="preserve"> Far Cry: Primal PS4 </t>
  </si>
  <si>
    <t>Far</t>
  </si>
  <si>
    <t xml:space="preserve"> De Sims 4: Stedelijk Leven PC </t>
  </si>
  <si>
    <t xml:space="preserve"> Resident Evil VII: Biohazard Xbox One </t>
  </si>
  <si>
    <t xml:space="preserve"> Grand Theft Auto V (GTA 5) Xbox One </t>
  </si>
  <si>
    <t xml:space="preserve"> FIFA 16 Xbox One </t>
  </si>
  <si>
    <t xml:space="preserve"> Yoshi's New Island Select 3DS </t>
  </si>
  <si>
    <t>Yoshi's</t>
  </si>
  <si>
    <t xml:space="preserve"> Super Mario Maker Wii U </t>
  </si>
  <si>
    <t xml:space="preserve"> Pokemon: Super Mystery Dungeon 3DS </t>
  </si>
  <si>
    <t>Pokemon:</t>
  </si>
  <si>
    <t xml:space="preserve"> Need for Speed PC </t>
  </si>
  <si>
    <t>Need</t>
  </si>
  <si>
    <t xml:space="preserve"> Madden NFL 17 PS4 </t>
  </si>
  <si>
    <t>Madden</t>
  </si>
  <si>
    <t xml:space="preserve"> Just Dance 2017 Xbox One </t>
  </si>
  <si>
    <t xml:space="preserve"> Just Dance 2017 Wii </t>
  </si>
  <si>
    <t xml:space="preserve"> Hitman Season One Steelcase Editie PS4 </t>
  </si>
  <si>
    <t>Hitman</t>
  </si>
  <si>
    <t xml:space="preserve"> Football Manager 2017 PC Special Edition </t>
  </si>
  <si>
    <t>Football</t>
  </si>
  <si>
    <t xml:space="preserve"> FIFA 17 Xbox One </t>
  </si>
  <si>
    <t xml:space="preserve"> EA Sports UFC 2 PS4 </t>
  </si>
  <si>
    <t>EA</t>
  </si>
  <si>
    <t xml:space="preserve"> Dragon Quest VII: Fragments of the Forgotten Past </t>
  </si>
  <si>
    <t>Dragon</t>
  </si>
  <si>
    <t xml:space="preserve"> Dark Souls 3 Xbox One </t>
  </si>
  <si>
    <t>Dark</t>
  </si>
  <si>
    <t xml:space="preserve"> Assassin's Creed: The Ezio Collection PS4 </t>
  </si>
  <si>
    <t xml:space="preserve"> WRC 6 PS4 </t>
  </si>
  <si>
    <t>WRC</t>
  </si>
  <si>
    <t xml:space="preserve"> No Man's Sky PS4 </t>
  </si>
  <si>
    <t>No</t>
  </si>
  <si>
    <t xml:space="preserve"> New Super Mario Bros. U + New Super Luigi U Select Wii U </t>
  </si>
  <si>
    <t xml:space="preserve"> For Honor Xbox One </t>
  </si>
  <si>
    <t xml:space="preserve"> DiRT Rally PSVR </t>
  </si>
  <si>
    <t xml:space="preserve"> De Sims 4: Bundel Pakket 7 PC </t>
  </si>
  <si>
    <t xml:space="preserve"> Worms: W.M.D All Stars Edition Xbox One </t>
  </si>
  <si>
    <t xml:space="preserve"> Watch Dogs 2 PS4 </t>
  </si>
  <si>
    <t xml:space="preserve"> Titanfall 2 Xbox One </t>
  </si>
  <si>
    <t xml:space="preserve"> Super Mario Maker 3DS </t>
  </si>
  <si>
    <t xml:space="preserve"> Rainbow Six: Siege Xbox One </t>
  </si>
  <si>
    <t>Rainbow</t>
  </si>
  <si>
    <t xml:space="preserve"> Poochy &amp; Yoshi's Woolly World 3DS + Poochy Amiibo </t>
  </si>
  <si>
    <t xml:space="preserve"> Pokemon X 3DS </t>
  </si>
  <si>
    <t xml:space="preserve"> LEGO Star Wars: The Force Awakens PS4 </t>
  </si>
  <si>
    <t xml:space="preserve"> Final Fantasy XV Day One Edition Xbox One </t>
  </si>
  <si>
    <t>Final</t>
  </si>
  <si>
    <t xml:space="preserve"> Final Fantasy XV Day One Edition PS4 </t>
  </si>
  <si>
    <t xml:space="preserve"> Farming Simulator 17 Xbox One </t>
  </si>
  <si>
    <t xml:space="preserve"> Eagle Flight VR PS4 </t>
  </si>
  <si>
    <t>Eagle</t>
  </si>
  <si>
    <t xml:space="preserve"> Yooka-laylee Xbox One </t>
  </si>
  <si>
    <t>Yooka-laylee</t>
  </si>
  <si>
    <t xml:space="preserve"> Yooka-Laylee PS4 </t>
  </si>
  <si>
    <t>Yooka-Laylee</t>
  </si>
  <si>
    <t xml:space="preserve"> Yokai Watch 2: Giga Spoken 3DS </t>
  </si>
  <si>
    <t>Yokai</t>
  </si>
  <si>
    <t xml:space="preserve"> Yo-kai Watch 2: Skelet Spoken 3DS </t>
  </si>
  <si>
    <t>Yo-kai</t>
  </si>
  <si>
    <t xml:space="preserve"> WWE 2K17 Xbox One </t>
  </si>
  <si>
    <t>WWE</t>
  </si>
  <si>
    <t xml:space="preserve"> WWE 2K17 PS4 </t>
  </si>
  <si>
    <t xml:space="preserve"> WRC 6 PC </t>
  </si>
  <si>
    <t xml:space="preserve"> Wild PS4 </t>
  </si>
  <si>
    <t>Wild</t>
  </si>
  <si>
    <t xml:space="preserve"> Wii Party U Select Wii U </t>
  </si>
  <si>
    <t xml:space="preserve"> Watch Dogs 2 Xbox One </t>
  </si>
  <si>
    <t xml:space="preserve"> Watch Dogs 2 Gold Edition Xbox One </t>
  </si>
  <si>
    <t xml:space="preserve"> Warhammer 40,000: Dawn of War III PC </t>
  </si>
  <si>
    <t>Warhammer</t>
  </si>
  <si>
    <t xml:space="preserve"> The Legend of Zelda: The Wind Waker HD Select Wii U </t>
  </si>
  <si>
    <t xml:space="preserve"> The Last of Us 2 PS4 </t>
  </si>
  <si>
    <t xml:space="preserve"> The Elder Scrolls V: Skyrim Special Edition Xbox One </t>
  </si>
  <si>
    <t xml:space="preserve"> The Elder Scrolls Online: Tamriel Unlimited - Gold Edition Xbox One </t>
  </si>
  <si>
    <t xml:space="preserve"> The Elder Scroll Online: Tamriel Unlimited - Gold Edition PC </t>
  </si>
  <si>
    <t xml:space="preserve"> The Division Xbox One </t>
  </si>
  <si>
    <t xml:space="preserve"> The Crew: Wild Run Xbox One </t>
  </si>
  <si>
    <t xml:space="preserve"> Tekken 7 Xbox One </t>
  </si>
  <si>
    <t>Tekken</t>
  </si>
  <si>
    <t xml:space="preserve"> Tekken 7 PS4 </t>
  </si>
  <si>
    <t xml:space="preserve"> Super Stardust Ultra VR PS4 </t>
  </si>
  <si>
    <t xml:space="preserve"> Super Mario Odyssey Switch </t>
  </si>
  <si>
    <t xml:space="preserve"> Super Mario Galaxy 2 Select Wii </t>
  </si>
  <si>
    <t xml:space="preserve"> Steep Xbox One </t>
  </si>
  <si>
    <t>Steep</t>
  </si>
  <si>
    <t xml:space="preserve"> Steep PS4 </t>
  </si>
  <si>
    <t xml:space="preserve"> Starblood Arena VR PS4 </t>
  </si>
  <si>
    <t>Starblood</t>
  </si>
  <si>
    <t xml:space="preserve"> Star Trek: Bridge Crew VR PS4 </t>
  </si>
  <si>
    <t xml:space="preserve"> South Park: The Fractured But Whole Xbox One </t>
  </si>
  <si>
    <t>South</t>
  </si>
  <si>
    <t xml:space="preserve"> South Park: The Fractured But Whole PS4 </t>
  </si>
  <si>
    <t xml:space="preserve"> South Park: The Fractured But Whole Deluxe Editie Xbox One </t>
  </si>
  <si>
    <t xml:space="preserve"> South Park: The Fractured But Whole Deluxe Editie PS4 </t>
  </si>
  <si>
    <t xml:space="preserve"> South Park: The Fractured But Whole Collector's Edition PS4 </t>
  </si>
  <si>
    <t xml:space="preserve"> South Park: The Fractured But Whole Collector's Ed Xbox One </t>
  </si>
  <si>
    <t xml:space="preserve"> Sniper Ghost Warrior 3 Season Pass Edition Xbox One </t>
  </si>
  <si>
    <t>Sniper</t>
  </si>
  <si>
    <t xml:space="preserve"> Sniper Ghost Warrior 3 Season Pass Edition PS4 </t>
  </si>
  <si>
    <t xml:space="preserve"> Sniper Ghost Warrior 3 Season Pass Edition PC </t>
  </si>
  <si>
    <t xml:space="preserve"> Sea of Thieves Xbox One </t>
  </si>
  <si>
    <t>Sea</t>
  </si>
  <si>
    <t xml:space="preserve"> Robinson: the Journey VR PS4 </t>
  </si>
  <si>
    <t>Robinson:</t>
  </si>
  <si>
    <t xml:space="preserve"> RIGS: Mechanized Combat League PS4 </t>
  </si>
  <si>
    <t>RIGS:</t>
  </si>
  <si>
    <t xml:space="preserve"> Red Dead Redemption 2 Xbox One </t>
  </si>
  <si>
    <t>Red</t>
  </si>
  <si>
    <t xml:space="preserve"> Red Dead Redemption 2 PS4 </t>
  </si>
  <si>
    <t xml:space="preserve"> Recore Xbox One </t>
  </si>
  <si>
    <t>Recore</t>
  </si>
  <si>
    <t xml:space="preserve"> Pro Evolution Soccer 2017 Xbox One </t>
  </si>
  <si>
    <t xml:space="preserve"> Pro Evolution Soccer 2017 PS3 </t>
  </si>
  <si>
    <t xml:space="preserve"> Pro Evolution Soccer 2017 PC </t>
  </si>
  <si>
    <t xml:space="preserve"> Prey PS4 </t>
  </si>
  <si>
    <t>Prey</t>
  </si>
  <si>
    <t xml:space="preserve"> Prey PC </t>
  </si>
  <si>
    <t xml:space="preserve"> Pokken Tournament Wii U </t>
  </si>
  <si>
    <t>Pokken</t>
  </si>
  <si>
    <t xml:space="preserve"> Pokemon Sun Steelcase Edition 3DS </t>
  </si>
  <si>
    <t xml:space="preserve"> Pokemon Moon Steelcase Edition 3DS </t>
  </si>
  <si>
    <t xml:space="preserve"> Pokemon Alpha Sapphire 3DS </t>
  </si>
  <si>
    <t xml:space="preserve"> Nintendo Select Super Mario 3D World Wii U </t>
  </si>
  <si>
    <t>Nintendo</t>
  </si>
  <si>
    <t xml:space="preserve"> Nintendo Select Steamworld Collection Wii U </t>
  </si>
  <si>
    <t xml:space="preserve"> Nintendo Select Pikmin 3 Wii U </t>
  </si>
  <si>
    <t xml:space="preserve"> Nintendo Select Mario Party 10 Wii U </t>
  </si>
  <si>
    <t xml:space="preserve"> Nintendo Select FAST Racing Neo Wii U </t>
  </si>
  <si>
    <t xml:space="preserve"> Nintendo Select Captain Toad: Treasure Tracker Wii U </t>
  </si>
  <si>
    <t xml:space="preserve"> NHL 17 PS4 </t>
  </si>
  <si>
    <t>NHL</t>
  </si>
  <si>
    <t xml:space="preserve"> NBA 2K17 Xbox One </t>
  </si>
  <si>
    <t xml:space="preserve"> Motorsport Manager PC </t>
  </si>
  <si>
    <t>Motorsport</t>
  </si>
  <si>
    <t xml:space="preserve"> Mortal Kombat XL Xbox One </t>
  </si>
  <si>
    <t xml:space="preserve"> Monster Hunter: Generations 3DS </t>
  </si>
  <si>
    <t>Monster</t>
  </si>
  <si>
    <t xml:space="preserve"> Mirror's Edge: Catalyst PS4 </t>
  </si>
  <si>
    <t>Mirror's</t>
  </si>
  <si>
    <t xml:space="preserve"> Mass Effect: Andromeda Xbox One </t>
  </si>
  <si>
    <t>Mass</t>
  </si>
  <si>
    <t xml:space="preserve"> Mass Effect: Andromeda PS4 </t>
  </si>
  <si>
    <t xml:space="preserve"> Mass Effect: Andromeda PC </t>
  </si>
  <si>
    <t xml:space="preserve"> Mario Tennis Open Select 3DS </t>
  </si>
  <si>
    <t xml:space="preserve"> Mario Sports Superstars 3DS </t>
  </si>
  <si>
    <t xml:space="preserve"> Mario Party: Star Rush 3DS </t>
  </si>
  <si>
    <t xml:space="preserve"> Mario Party: Island Tour Select 3DS </t>
  </si>
  <si>
    <t xml:space="preserve"> Mario Kart 8 Wii U </t>
  </si>
  <si>
    <t xml:space="preserve"> Mario Kart 8 Deluxe Switch </t>
  </si>
  <si>
    <t xml:space="preserve"> Mario &amp; Luigi: Paper Jam Bros. 3DS </t>
  </si>
  <si>
    <t xml:space="preserve"> Mario &amp; Luigi: Dream Team Bros. Select 3DS </t>
  </si>
  <si>
    <t xml:space="preserve"> Mafia 3 Xbox One </t>
  </si>
  <si>
    <t xml:space="preserve"> Mafia 3 PC </t>
  </si>
  <si>
    <t xml:space="preserve"> Madden NFL 17 Xbox One </t>
  </si>
  <si>
    <t xml:space="preserve"> LEGO Worlds Xbox One </t>
  </si>
  <si>
    <t xml:space="preserve"> LEGO Worlds Switch </t>
  </si>
  <si>
    <t xml:space="preserve"> LEGO Star Wars: The Force Awakens Xbox One </t>
  </si>
  <si>
    <t xml:space="preserve"> LEGO Star Wars: The Force Awakens PC </t>
  </si>
  <si>
    <t xml:space="preserve"> LEGO Star Wars: The Force Awakens Deluxe Edition Xbox One </t>
  </si>
  <si>
    <t xml:space="preserve"> LEGO Star Wars: The Force Awakens Deluxe Edition PS4 </t>
  </si>
  <si>
    <t xml:space="preserve"> Kingdom Hearts III Xbox One </t>
  </si>
  <si>
    <t>Kingdom</t>
  </si>
  <si>
    <t xml:space="preserve"> Kingdom Hearts III PS4 </t>
  </si>
  <si>
    <t xml:space="preserve"> Just Sing PS4 </t>
  </si>
  <si>
    <t xml:space="preserve"> Just Dance 2017 Wii U </t>
  </si>
  <si>
    <t xml:space="preserve"> Just Dance 2017 Switch </t>
  </si>
  <si>
    <t xml:space="preserve"> Hustle Kings VR PS4 </t>
  </si>
  <si>
    <t>Hustle</t>
  </si>
  <si>
    <t xml:space="preserve"> Homefront: The Revolution Xbox One </t>
  </si>
  <si>
    <t>Homefront:</t>
  </si>
  <si>
    <t xml:space="preserve"> Here They Lie VR PS4 </t>
  </si>
  <si>
    <t>Here</t>
  </si>
  <si>
    <t xml:space="preserve"> Gravity Rush 2 PS4 </t>
  </si>
  <si>
    <t>Gravity</t>
  </si>
  <si>
    <t xml:space="preserve"> Gran Turismo Sport Steelbook Edition PS4 </t>
  </si>
  <si>
    <t>Gran</t>
  </si>
  <si>
    <t xml:space="preserve"> Gran Turismo Sport Collector's Edition PS4 </t>
  </si>
  <si>
    <t xml:space="preserve"> Gran Turismo Sport Bonus Edition PS4 </t>
  </si>
  <si>
    <t xml:space="preserve"> God of War PS4 </t>
  </si>
  <si>
    <t>God</t>
  </si>
  <si>
    <t xml:space="preserve"> Football Manager 2017 PC </t>
  </si>
  <si>
    <t xml:space="preserve"> Final Fantasy VII PS4 </t>
  </si>
  <si>
    <t xml:space="preserve"> FIFA 16 PS4 </t>
  </si>
  <si>
    <t xml:space="preserve"> Farming Simulator 17 Big Bud Expansion PC </t>
  </si>
  <si>
    <t xml:space="preserve"> Far Cry: Primal Xbox One </t>
  </si>
  <si>
    <t xml:space="preserve"> Far Cry: Primal PC </t>
  </si>
  <si>
    <t xml:space="preserve"> Eve Valkyrie PSVR </t>
  </si>
  <si>
    <t>Eve</t>
  </si>
  <si>
    <t xml:space="preserve"> EA Sports UFC 2 Xbox One </t>
  </si>
  <si>
    <t xml:space="preserve"> Dragon Quest VIII: Journey of the Cursed King 3DS </t>
  </si>
  <si>
    <t xml:space="preserve"> Dishonored 2 Xbox One </t>
  </si>
  <si>
    <t>Dishonored</t>
  </si>
  <si>
    <t xml:space="preserve"> Dishonored 2 PS4 </t>
  </si>
  <si>
    <t xml:space="preserve"> DiRT 4 PS4 </t>
  </si>
  <si>
    <t xml:space="preserve"> DiRT 4 PC </t>
  </si>
  <si>
    <t xml:space="preserve"> Deus Ex: Mankind Divided - Day One Edition Xbox One </t>
  </si>
  <si>
    <t xml:space="preserve"> Detroit: Become Human PS4 </t>
  </si>
  <si>
    <t>Detroit:</t>
  </si>
  <si>
    <t xml:space="preserve"> Deep Down PS4 </t>
  </si>
  <si>
    <t>Deep</t>
  </si>
  <si>
    <t xml:space="preserve"> Dead Rising 4 Xbox One </t>
  </si>
  <si>
    <t>Dead</t>
  </si>
  <si>
    <t xml:space="preserve"> De Sims 4: Bundel Pakket 5 PC </t>
  </si>
  <si>
    <t xml:space="preserve"> De Sims 4: Aan Het Werk PC </t>
  </si>
  <si>
    <t xml:space="preserve"> Days Gone PS4 </t>
  </si>
  <si>
    <t>Days</t>
  </si>
  <si>
    <t xml:space="preserve"> Crash Bandicoot N-sane Trilogy PS4 </t>
  </si>
  <si>
    <t>Crash</t>
  </si>
  <si>
    <t xml:space="preserve"> Crackdown Xbox One </t>
  </si>
  <si>
    <t>Crackdown</t>
  </si>
  <si>
    <t xml:space="preserve"> Call of Duty: Infinite Warfare Xbox One </t>
  </si>
  <si>
    <t>Call</t>
  </si>
  <si>
    <t xml:space="preserve"> Call of Duty: Infinite Warfare PC </t>
  </si>
  <si>
    <t xml:space="preserve"> Battlezone VR PS4 </t>
  </si>
  <si>
    <t>Battlezone</t>
  </si>
  <si>
    <t xml:space="preserve"> Batman: Return to Arkham Xbox One </t>
  </si>
  <si>
    <t>Batman:</t>
  </si>
  <si>
    <t xml:space="preserve"> Assassin's Creed: The Ezio Collection Xbox One </t>
  </si>
  <si>
    <t xml:space="preserve"> Assassin's Creed Chronicles PS4 </t>
  </si>
  <si>
    <t xml:space="preserve"> ARMS Switch </t>
  </si>
  <si>
    <t>ARMS</t>
  </si>
  <si>
    <t xml:space="preserve"> Agents of Mayhem Xbox One </t>
  </si>
  <si>
    <t>Agents</t>
  </si>
  <si>
    <t xml:space="preserve"> Agents of Mayhem PS4 </t>
  </si>
  <si>
    <t xml:space="preserve"> Agents of Mayhem PC </t>
  </si>
  <si>
    <t xml:space="preserve"> Homefront: The Revolution PC </t>
  </si>
  <si>
    <t xml:space="preserve"> Intex Easy Set 305 x 76 cm excl. Filterpomp </t>
  </si>
  <si>
    <t>Intex</t>
  </si>
  <si>
    <t xml:space="preserve"> Jilong Passaat Set Rechthoek Grijs 258 x 179 cm </t>
  </si>
  <si>
    <t>Jilong</t>
  </si>
  <si>
    <t xml:space="preserve"> Intex Zwembad Wensput </t>
  </si>
  <si>
    <t xml:space="preserve"> Intex Zeesterren Zwembad Set </t>
  </si>
  <si>
    <t xml:space="preserve"> Intex Walvis Spray Pool </t>
  </si>
  <si>
    <t xml:space="preserve"> Intex Ultra Frame 427 x 107 cm met Filterpomp </t>
  </si>
  <si>
    <t xml:space="preserve"> Intex Sterren Zwembad Set </t>
  </si>
  <si>
    <t xml:space="preserve"> Intex Metal Frame Set 549 x 122 cm </t>
  </si>
  <si>
    <t xml:space="preserve"> Intex Metal Frame 457 x 84 cm </t>
  </si>
  <si>
    <t xml:space="preserve"> Intex Easy Set 305 x 76 cm met Filterpomp </t>
  </si>
  <si>
    <t xml:space="preserve"> Intex Dino Speelcentrum met Sproeier </t>
  </si>
  <si>
    <t xml:space="preserve"> Intex Baby Zwembad Paddenstoel </t>
  </si>
  <si>
    <t xml:space="preserve"> Gre Madeira Set Rond 350 cm </t>
  </si>
  <si>
    <t>Gre</t>
  </si>
  <si>
    <t xml:space="preserve"> Gre La Gomera Set Rond 350 cm </t>
  </si>
  <si>
    <t xml:space="preserve"> Gre Ibiza Set Rond 450 cm </t>
  </si>
  <si>
    <t xml:space="preserve"> Gre Bora Bora Set Rond 350 cm </t>
  </si>
  <si>
    <t xml:space="preserve"> Gre Bora Bora Set Rond 300 cm </t>
  </si>
  <si>
    <t xml:space="preserve"> Bestway Steel Pro Frame Pool Set 427 x 84 cm </t>
  </si>
  <si>
    <t>Bestway</t>
  </si>
  <si>
    <t xml:space="preserve"> Bestway Power Steel Rechthoek Frame 412 x 201 cm </t>
  </si>
  <si>
    <t xml:space="preserve"> Bestway Power Steel Rechthoek Frame 404 x 201 cm </t>
  </si>
  <si>
    <t xml:space="preserve"> Bestway Hydrium Pool Set 360 x 120 cm met Filterpomp </t>
  </si>
  <si>
    <t xml:space="preserve"> PUKY Pukylino Rood </t>
  </si>
  <si>
    <t>PUKY</t>
  </si>
  <si>
    <t xml:space="preserve"> PUKY LR M 4053 Rood </t>
  </si>
  <si>
    <t xml:space="preserve"> PUKY LR M 4055 Blauw </t>
  </si>
  <si>
    <t xml:space="preserve"> Retro Roller Michael </t>
  </si>
  <si>
    <t>Retro</t>
  </si>
  <si>
    <t xml:space="preserve"> Chillafish Quadie Groen </t>
  </si>
  <si>
    <t>Chillafish</t>
  </si>
  <si>
    <t xml:space="preserve"> Retro Roller Brandweer </t>
  </si>
  <si>
    <t xml:space="preserve"> PUKY Wutsch 4026 Blauw </t>
  </si>
  <si>
    <t xml:space="preserve"> PUKY Wutsch 4022 Roze </t>
  </si>
  <si>
    <t xml:space="preserve"> PUKY LR 1L 4001 Blauw </t>
  </si>
  <si>
    <t xml:space="preserve"> Retro Roller Lara </t>
  </si>
  <si>
    <t xml:space="preserve"> PUKY Wutsch 4023 Rood </t>
  </si>
  <si>
    <t xml:space="preserve"> PUKY LR 1L 4003 Rood </t>
  </si>
  <si>
    <t xml:space="preserve"> Kettler Speedy Waldi Blauw </t>
  </si>
  <si>
    <t>Kettler</t>
  </si>
  <si>
    <t xml:space="preserve"> Yipeeh Roze </t>
  </si>
  <si>
    <t>Yipeeh</t>
  </si>
  <si>
    <t xml:space="preserve"> Yipeeh Houten Loopfiets Frozen </t>
  </si>
  <si>
    <t xml:space="preserve"> PUKY LR XL 4068 Zwart </t>
  </si>
  <si>
    <t xml:space="preserve"> PUKY LR 1L 4002 Roze </t>
  </si>
  <si>
    <t xml:space="preserve"> Little Tikes Cozy Truck Roze </t>
  </si>
  <si>
    <t xml:space="preserve"> Chillafish Bunzi Roze </t>
  </si>
  <si>
    <t xml:space="preserve"> Yipeeh Minnie Bow-Tique </t>
  </si>
  <si>
    <t xml:space="preserve"> PUKY LR 1L BR 4033 Rood </t>
  </si>
  <si>
    <t xml:space="preserve"> Janod Bikloon Klein Rood/Wit </t>
  </si>
  <si>
    <t>Janod</t>
  </si>
  <si>
    <t xml:space="preserve"> Retro Roller Marilyn </t>
  </si>
  <si>
    <t xml:space="preserve"> Retro Roller Liane </t>
  </si>
  <si>
    <t xml:space="preserve"> Retro Roller Judy </t>
  </si>
  <si>
    <t xml:space="preserve"> Retro Roller Charley </t>
  </si>
  <si>
    <t xml:space="preserve"> PUKY Pukylino Roze </t>
  </si>
  <si>
    <t xml:space="preserve"> PUKY LR 1L BR 4031 Groen </t>
  </si>
  <si>
    <t xml:space="preserve"> PUKY LR 1L BR 4029 Blauw </t>
  </si>
  <si>
    <t xml:space="preserve"> Little Tikes Cozy Coupe Rood </t>
  </si>
  <si>
    <t xml:space="preserve"> Kiddimoto Kurve Skullz </t>
  </si>
  <si>
    <t>Kiddimoto</t>
  </si>
  <si>
    <t xml:space="preserve"> Janod Scooter Mintgroen </t>
  </si>
  <si>
    <t xml:space="preserve"> Chillafish BMXie Blauw </t>
  </si>
  <si>
    <t xml:space="preserve"> Berg Biky Wit </t>
  </si>
  <si>
    <t>Berg</t>
  </si>
  <si>
    <t xml:space="preserve"> Yipeeh Disney Frozen </t>
  </si>
  <si>
    <t xml:space="preserve"> PUKY Pukylino Groen </t>
  </si>
  <si>
    <t xml:space="preserve"> PUKY Pukylino Blauw </t>
  </si>
  <si>
    <t xml:space="preserve"> PUKY LR Ride Zwart </t>
  </si>
  <si>
    <t xml:space="preserve"> PUKY LR M 4054 Geel </t>
  </si>
  <si>
    <t xml:space="preserve"> PUKY LR 1L 4010 Roze </t>
  </si>
  <si>
    <t xml:space="preserve"> KiddiMoto Super Junior Rood </t>
  </si>
  <si>
    <t>KiddiMoto</t>
  </si>
  <si>
    <t xml:space="preserve"> Gollnest &amp; Kiesel Trapauto Brandweer </t>
  </si>
  <si>
    <t>Gollnest</t>
  </si>
  <si>
    <t xml:space="preserve"> Yipeeh Roze/Wit </t>
  </si>
  <si>
    <t xml:space="preserve"> Yipeeh Politie </t>
  </si>
  <si>
    <t xml:space="preserve"> Yipeeh Motor </t>
  </si>
  <si>
    <t xml:space="preserve"> Yipeeh Disney Frozen Luxe </t>
  </si>
  <si>
    <t xml:space="preserve"> Yipeeh Disney Cars </t>
  </si>
  <si>
    <t xml:space="preserve"> Yipeeh Brandweer </t>
  </si>
  <si>
    <t xml:space="preserve"> Yedoo Too Too Aluminium Roze </t>
  </si>
  <si>
    <t>Yedoo</t>
  </si>
  <si>
    <t xml:space="preserve"> Yedoo Too Too Aluminium Blauw </t>
  </si>
  <si>
    <t xml:space="preserve"> Yedoo Too Too 1 Roze </t>
  </si>
  <si>
    <t xml:space="preserve"> Yedoo Too Too 1 Blauw </t>
  </si>
  <si>
    <t xml:space="preserve"> Scratch Move It Wit </t>
  </si>
  <si>
    <t>Scratch</t>
  </si>
  <si>
    <t xml:space="preserve"> Scratch Move It Oranje </t>
  </si>
  <si>
    <t xml:space="preserve"> Scratch Move It Koe </t>
  </si>
  <si>
    <t xml:space="preserve"> Scratch Move It Hond </t>
  </si>
  <si>
    <t xml:space="preserve"> Scratch Move It Giraf </t>
  </si>
  <si>
    <t xml:space="preserve"> Scratch Balance Bike Small Uil </t>
  </si>
  <si>
    <t xml:space="preserve"> Scratch Balance Bike Small Taxi </t>
  </si>
  <si>
    <t xml:space="preserve"> Retro Roller Niki </t>
  </si>
  <si>
    <t xml:space="preserve"> Retro Roller Nijntje Oldtimer 60 Jaar </t>
  </si>
  <si>
    <t xml:space="preserve"> Retro Roller Max </t>
  </si>
  <si>
    <t xml:space="preserve"> Retro Roller Lewis </t>
  </si>
  <si>
    <t xml:space="preserve"> Retro Roller James </t>
  </si>
  <si>
    <t xml:space="preserve"> Retro Roller Charles </t>
  </si>
  <si>
    <t xml:space="preserve"> Retro Roller Brett </t>
  </si>
  <si>
    <t xml:space="preserve"> Retro Roller Bobby </t>
  </si>
  <si>
    <t xml:space="preserve"> PUKY Wutsch 4028 Groen </t>
  </si>
  <si>
    <t xml:space="preserve"> PUKY LR Ride Oranje </t>
  </si>
  <si>
    <t xml:space="preserve"> PUKY LR 1L BR 4039 Roze </t>
  </si>
  <si>
    <t xml:space="preserve"> PUKY LR 1L BR 4036 Blauw </t>
  </si>
  <si>
    <t xml:space="preserve"> PUKY LR 1L 4009 Groen </t>
  </si>
  <si>
    <t xml:space="preserve"> PUKY LR 1L 4008 Groen </t>
  </si>
  <si>
    <t xml:space="preserve"> PUKY LR 1L 4006 Blauw </t>
  </si>
  <si>
    <t xml:space="preserve"> Little Tikes Cozy Coupe Roze </t>
  </si>
  <si>
    <t xml:space="preserve"> KiddiMoto Super Junior Roze </t>
  </si>
  <si>
    <t xml:space="preserve"> KiddiMoto Super Junior Grijs </t>
  </si>
  <si>
    <t xml:space="preserve"> Kiddimoto Kurve Union Jack </t>
  </si>
  <si>
    <t xml:space="preserve"> Kiddimoto Kurve Kers </t>
  </si>
  <si>
    <t xml:space="preserve"> Kettler Spirit Air Wit </t>
  </si>
  <si>
    <t xml:space="preserve"> Kettler Spirit Air Rood </t>
  </si>
  <si>
    <t xml:space="preserve"> Kettler Spirit Air 12,5 </t>
  </si>
  <si>
    <t xml:space="preserve"> Kettler Speedy Pablo Paars </t>
  </si>
  <si>
    <t xml:space="preserve"> Kettler Speedy Emma Groen </t>
  </si>
  <si>
    <t xml:space="preserve"> Kettler Sliddy Girl </t>
  </si>
  <si>
    <t xml:space="preserve"> Kettler Sliddy Boy </t>
  </si>
  <si>
    <t xml:space="preserve"> Kettler Run Girl 10 </t>
  </si>
  <si>
    <t xml:space="preserve"> Kettler Run Air Rood/Zwart </t>
  </si>
  <si>
    <t xml:space="preserve"> Kettler Run Air Grijs </t>
  </si>
  <si>
    <t xml:space="preserve"> Kettler Run 8 Boy </t>
  </si>
  <si>
    <t xml:space="preserve"> Kettler Run 8 </t>
  </si>
  <si>
    <t xml:space="preserve"> Kettler Run 10 Zwart/Blauw </t>
  </si>
  <si>
    <t xml:space="preserve"> Janod Bikloon Roze en Bordeaux </t>
  </si>
  <si>
    <t xml:space="preserve"> Janod Bikloon Rood </t>
  </si>
  <si>
    <t xml:space="preserve"> Janod Bikloon Klein Oranje en Rood </t>
  </si>
  <si>
    <t xml:space="preserve"> Gollnest &amp; Kiesel Trapauto Rood </t>
  </si>
  <si>
    <t xml:space="preserve"> Gollnest &amp; Kiesel Trapauto Racewagen Grand Racer </t>
  </si>
  <si>
    <t xml:space="preserve"> Gollnest &amp; Kiesel Trapauto Groen </t>
  </si>
  <si>
    <t xml:space="preserve"> Gollnest &amp; Kiesel Loopauto Tractor met Aanhangwagen </t>
  </si>
  <si>
    <t xml:space="preserve"> FirstBIKE Street Roze met Rem </t>
  </si>
  <si>
    <t>FirstBIKE</t>
  </si>
  <si>
    <t xml:space="preserve"> FirstBIKE Street Roze </t>
  </si>
  <si>
    <t xml:space="preserve"> FirstBIKE Street Rood met Rem </t>
  </si>
  <si>
    <t xml:space="preserve"> FirstBIKE Street Rood </t>
  </si>
  <si>
    <t xml:space="preserve"> FirstBIKE Street Groen met Rem </t>
  </si>
  <si>
    <t xml:space="preserve"> FirstBIKE Street Groen </t>
  </si>
  <si>
    <t xml:space="preserve"> FirstBIKE Street Blauw met Rem </t>
  </si>
  <si>
    <t xml:space="preserve"> FirstBIKE Street Blauw </t>
  </si>
  <si>
    <t xml:space="preserve"> FirstBIKE Cross Rood met Rem </t>
  </si>
  <si>
    <t xml:space="preserve"> Falk Tractor Met Trailer Roze </t>
  </si>
  <si>
    <t>Falk</t>
  </si>
  <si>
    <t xml:space="preserve"> Chillafish Quadie Roze </t>
  </si>
  <si>
    <t xml:space="preserve"> Chillafish Bunzi Rood/Oranje </t>
  </si>
  <si>
    <t xml:space="preserve"> Chillafish Bunzi Blauw </t>
  </si>
  <si>
    <t xml:space="preserve"> Chillafish BMXie Rood </t>
  </si>
  <si>
    <t xml:space="preserve"> Chillafish BMXie Groen </t>
  </si>
  <si>
    <t xml:space="preserve"> Chillafish BMXie Geel </t>
  </si>
  <si>
    <t xml:space="preserve"> Berg Biky John Deere Groen </t>
  </si>
  <si>
    <t xml:space="preserve"> Berg Biky Grijs </t>
  </si>
  <si>
    <t xml:space="preserve"> TomTom Start 25 M Europa </t>
  </si>
  <si>
    <t xml:space="preserve"> TomTom GO 50 Europe </t>
  </si>
  <si>
    <t xml:space="preserve"> TomTom Start 20 M West-Europa </t>
  </si>
  <si>
    <t xml:space="preserve"> TomTom Start 25 M Traffic Europa </t>
  </si>
  <si>
    <t xml:space="preserve"> TomTom Via 62 Europa </t>
  </si>
  <si>
    <t xml:space="preserve"> TomTom Via 52 Europe </t>
  </si>
  <si>
    <t xml:space="preserve"> TomTom GO 520 World </t>
  </si>
  <si>
    <t xml:space="preserve"> Garmin Nuvi 2599LMT-D Europa </t>
  </si>
  <si>
    <t xml:space="preserve"> TomTom Start 62 Europa </t>
  </si>
  <si>
    <t xml:space="preserve"> Mio Spirit 7500 WEU LM </t>
  </si>
  <si>
    <t>Mio</t>
  </si>
  <si>
    <t xml:space="preserve"> TomTom GO 6200 World </t>
  </si>
  <si>
    <t xml:space="preserve"> Garmin Drive 50 LMT Wereld </t>
  </si>
  <si>
    <t xml:space="preserve"> Garmin Nuvi 2569LMT-D West Europa </t>
  </si>
  <si>
    <t xml:space="preserve"> TomTom Start 52 West Europa </t>
  </si>
  <si>
    <t xml:space="preserve"> TomTom GO 620 World </t>
  </si>
  <si>
    <t xml:space="preserve"> Garmin Nuvi 67LMT Centraal Europa </t>
  </si>
  <si>
    <t xml:space="preserve"> Mio Spirit 5670 FEU LM </t>
  </si>
  <si>
    <t xml:space="preserve"> Garmin Nuvi 2699LMT-D Europa </t>
  </si>
  <si>
    <t xml:space="preserve"> TomTom GO 5200 World </t>
  </si>
  <si>
    <t xml:space="preserve"> TomTom Start 42 West Europa </t>
  </si>
  <si>
    <t xml:space="preserve"> Garmin Drive 40 West Europa </t>
  </si>
  <si>
    <t xml:space="preserve"> Garmin DriveSmart 60 LMT-D Europa </t>
  </si>
  <si>
    <t xml:space="preserve"> Mio Spirit 5400 FEU LM </t>
  </si>
  <si>
    <t xml:space="preserve"> Mio Spirit 8670 FEU LM </t>
  </si>
  <si>
    <t xml:space="preserve"> Mio MiVue Drive 65 LM Truck </t>
  </si>
  <si>
    <t xml:space="preserve"> Garmin DriveSmart 50 LMT-D Europa </t>
  </si>
  <si>
    <t xml:space="preserve"> Garmin Drive 50 LMT Europa </t>
  </si>
  <si>
    <t xml:space="preserve"> Garmin Drive 60 LMT Europa </t>
  </si>
  <si>
    <t xml:space="preserve"> Garmin DriveSmart 51 LMT-S West Europa </t>
  </si>
  <si>
    <t xml:space="preserve"> Garmin DriveAssist 51 LMT-S Europa </t>
  </si>
  <si>
    <t xml:space="preserve"> Mio Spirit 8500 FEU LM </t>
  </si>
  <si>
    <t xml:space="preserve"> Garmin Nuvi 2659LM West Europa </t>
  </si>
  <si>
    <t xml:space="preserve"> Mio Spirit 5450 FEU LM </t>
  </si>
  <si>
    <t xml:space="preserve"> Garmin Drive 51 LMT-S Europa </t>
  </si>
  <si>
    <t xml:space="preserve"> Mio Spirit 8500 WEU LM </t>
  </si>
  <si>
    <t xml:space="preserve"> Mio MiVue Drive 65 LM </t>
  </si>
  <si>
    <t xml:space="preserve"> Mio MiVue Drive 60 LM </t>
  </si>
  <si>
    <t xml:space="preserve"> Mio MiVue Drive 55 LM </t>
  </si>
  <si>
    <t xml:space="preserve"> Mio MiVue Drive 50 LM </t>
  </si>
  <si>
    <t xml:space="preserve"> Garmin Nuvi 2799LMT-D Europa </t>
  </si>
  <si>
    <t xml:space="preserve"> Garmin DriveSmart 70 LMT-D Europa </t>
  </si>
  <si>
    <t xml:space="preserve"> Garmin DriveSmart 60 LM West Europa </t>
  </si>
  <si>
    <t xml:space="preserve"> Garmin DriveSmart 51 LMT-S Europa </t>
  </si>
  <si>
    <t xml:space="preserve"> Garmin DriveSmart 50 LM West Europa </t>
  </si>
  <si>
    <t xml:space="preserve"> Garmin DriveLuxe 51 LMT-S Europa </t>
  </si>
  <si>
    <t xml:space="preserve"> Garmin DriveLuxe 50 LMT-D Europa </t>
  </si>
  <si>
    <t xml:space="preserve"> Garmin Drive 61 LMT-S Europa </t>
  </si>
  <si>
    <t xml:space="preserve"> Coyote GPS </t>
  </si>
  <si>
    <t>Coyote</t>
  </si>
  <si>
    <t xml:space="preserve"> Samsonite Base Hits Spinner Expandable 77 cm Navy Blue </t>
  </si>
  <si>
    <t>Samsonite</t>
  </si>
  <si>
    <t xml:space="preserve"> Princess Traveller Barcelona Dutch Design 600D Small </t>
  </si>
  <si>
    <t xml:space="preserve"> Samsonite Aeris Spinner 75 cm Vivid Blue </t>
  </si>
  <si>
    <t xml:space="preserve"> Samsonite Aeris Spinner 75 cm Black </t>
  </si>
  <si>
    <t xml:space="preserve"> American Tourister Bon Air Spinner S Strict Black </t>
  </si>
  <si>
    <t>American</t>
  </si>
  <si>
    <t xml:space="preserve"> Samsonite Aeris Spinner 75 cm Red </t>
  </si>
  <si>
    <t xml:space="preserve"> The North Face Rolling Thunder 30 TNF Black </t>
  </si>
  <si>
    <t xml:space="preserve"> Samsonite Aeris Spinner 82 cm Black </t>
  </si>
  <si>
    <t xml:space="preserve"> Samsonite Lite-Shock Spinner 69 Black </t>
  </si>
  <si>
    <t xml:space="preserve"> Samsonite Base Boost Upright 55/35 cm Black </t>
  </si>
  <si>
    <t xml:space="preserve"> Samsonite Aeris Spinner 82 cm Cielo Blue </t>
  </si>
  <si>
    <t xml:space="preserve"> American Tourister Bon Air Spinner L Black </t>
  </si>
  <si>
    <t xml:space="preserve"> Samsonite Aeris Spinner 82 cm Vivid Blue </t>
  </si>
  <si>
    <t xml:space="preserve"> American Tourister Bon Air Spinner S Strict Midnight Navy </t>
  </si>
  <si>
    <t xml:space="preserve"> Samsonite S'Cure DLX Spinner 69 cm Graphite </t>
  </si>
  <si>
    <t xml:space="preserve"> Samsonite Aeris Spinner 75 cm Cielo Blue </t>
  </si>
  <si>
    <t xml:space="preserve"> Decent Super-Light 50 cm Zwart </t>
  </si>
  <si>
    <t>Decent</t>
  </si>
  <si>
    <t xml:space="preserve"> Decent Super-Light 50 cm Donkerblauw </t>
  </si>
  <si>
    <t xml:space="preserve"> Samsonite Chronolite Spinner 69 cm Black </t>
  </si>
  <si>
    <t xml:space="preserve"> SUITSUIT Caretta Spinner Dazzling Blue 55 cm </t>
  </si>
  <si>
    <t>SUITSUIT</t>
  </si>
  <si>
    <t xml:space="preserve"> American Tourister Up To The Sky Spinner 55 cm TSA Sky Blue </t>
  </si>
  <si>
    <t xml:space="preserve"> American Tourister Lock 'N' Roll Spinner 69 cm Skydiver Blue </t>
  </si>
  <si>
    <t xml:space="preserve"> American Tourister Bayview Spinner 81 cm Expandable Hyper Blue </t>
  </si>
  <si>
    <t xml:space="preserve"> Decent X-Motion 55 cm Antraciet </t>
  </si>
  <si>
    <t xml:space="preserve"> Samsonite Aeris Spinner 68 cm Vivid Blue </t>
  </si>
  <si>
    <t xml:space="preserve"> The North Face Rolling Thunder 30 Urban Navy/Hyper Blue </t>
  </si>
  <si>
    <t xml:space="preserve"> Samsonite Cabin Collection Upright 55 cm Electric Blue </t>
  </si>
  <si>
    <t xml:space="preserve"> Samsonite Aeris Upright 78 cm Black </t>
  </si>
  <si>
    <t xml:space="preserve"> Samsonite Aeris Upright 71 cm Cielo Blue </t>
  </si>
  <si>
    <t xml:space="preserve"> Samsonite Base Boost Upright 55/35 cm Blue </t>
  </si>
  <si>
    <t xml:space="preserve"> American Tourister Up To The Sky Spinner 77 cm TSA Sky Blue </t>
  </si>
  <si>
    <t xml:space="preserve"> SUITSUIT Fabulous Fifties Spinner Pink Dust 77 cm </t>
  </si>
  <si>
    <t xml:space="preserve"> Samsonite S'Cure DLX Spinner 75 cm Midnight Blue </t>
  </si>
  <si>
    <t xml:space="preserve"> American Tourister Bayview Spinner 69 cm Expandable Hyper </t>
  </si>
  <si>
    <t xml:space="preserve"> Samsonite Aeris Upright 71 cm Black </t>
  </si>
  <si>
    <t xml:space="preserve"> American Tourister Funshine Spinner 79 cm Orion Blue </t>
  </si>
  <si>
    <t xml:space="preserve"> SUITSUIT Fabulous Fifties Spinner Luminous Mint 77 cm </t>
  </si>
  <si>
    <t xml:space="preserve"> SUITSUIT Caretta Spinner Shell White 55 cm </t>
  </si>
  <si>
    <t xml:space="preserve"> Samsonite Spark Spinner Exp 79 Dark Blue </t>
  </si>
  <si>
    <t xml:space="preserve"> Samsonite Spark Expandable Spinner 67 cm Black </t>
  </si>
  <si>
    <t xml:space="preserve"> Samsonite S'Cure DLX Spinner 81 cm Graphite </t>
  </si>
  <si>
    <t xml:space="preserve"> Samsonite Aeris Upright 65 cm Vivid Blue </t>
  </si>
  <si>
    <t xml:space="preserve"> Eastpak Traffik Light Sunday Grey </t>
  </si>
  <si>
    <t>Eastpak</t>
  </si>
  <si>
    <t xml:space="preserve"> Delsey Epinette 4 Wheel Trolley Case 68 cm Black </t>
  </si>
  <si>
    <t>Delsey</t>
  </si>
  <si>
    <t xml:space="preserve"> Delsey Belmont SLIM 4 Wheel Trolley Case 55 cm Blue </t>
  </si>
  <si>
    <t xml:space="preserve"> Carlton Phoenix Spinner 75 cm Black </t>
  </si>
  <si>
    <t>Carlton</t>
  </si>
  <si>
    <t xml:space="preserve"> American Tourister Crystal Glow Spinner TSA 76 cm Deep Purple </t>
  </si>
  <si>
    <t xml:space="preserve"> American Tourister Bon Air Spinner Black 4-wieltjes - M </t>
  </si>
  <si>
    <t xml:space="preserve"> Vaude Tobago 90 Apple Green </t>
  </si>
  <si>
    <t xml:space="preserve"> Samsonite Lite-Shock Spinner 55 cm Black </t>
  </si>
  <si>
    <t xml:space="preserve"> American Tourister Jazz 2.0 Spinner 76 cm Rising Sun </t>
  </si>
  <si>
    <t xml:space="preserve"> American Tourister Jazz 2.0 Spinner 67 cm World </t>
  </si>
  <si>
    <t xml:space="preserve"> Samsonite Spark Rolling Tote 16.4 </t>
  </si>
  <si>
    <t xml:space="preserve"> Samsonite Smarttop Upright 55 cm Black </t>
  </si>
  <si>
    <t xml:space="preserve"> Samsonite S'Cure DLX Spinner 69 cm Midnight Blue </t>
  </si>
  <si>
    <t xml:space="preserve"> Samsonite Dynamo Expandable Upright 55 cm Black </t>
  </si>
  <si>
    <t xml:space="preserve"> Samsonite B-Lite 3 Spinner 55/35 cm Black </t>
  </si>
  <si>
    <t xml:space="preserve"> Samsonite Aeris Upright 71 cm Vivid Blue </t>
  </si>
  <si>
    <t xml:space="preserve"> Samsonite Aeris Upright 71 cm Red </t>
  </si>
  <si>
    <t xml:space="preserve"> Samsonite Aeris Upright 65 cm Black </t>
  </si>
  <si>
    <t xml:space="preserve"> Samsonite Aeris Spinner 68 cm Black </t>
  </si>
  <si>
    <t xml:space="preserve"> Eastpak Tranverz S Black Denim </t>
  </si>
  <si>
    <t xml:space="preserve"> Dakine Split Roller 110L Black </t>
  </si>
  <si>
    <t>Dakine</t>
  </si>
  <si>
    <t xml:space="preserve"> American Tourister Lock 'N' Roll Spinner 75 cm Skydiver Blue </t>
  </si>
  <si>
    <t xml:space="preserve"> American Tourister Lock 'N' Roll Spinner 75 cm Jet Black </t>
  </si>
  <si>
    <t xml:space="preserve"> American Tourister Herolite Super Light Expandable Spinner 55 cm Volcane Black </t>
  </si>
  <si>
    <t xml:space="preserve"> Samsonite Aeris Spinner 82 cm Red </t>
  </si>
  <si>
    <t xml:space="preserve"> Samsonite Aeris Spinner 68 cm Cielo Blue </t>
  </si>
  <si>
    <t xml:space="preserve"> Decent Super-Light 50 cm Rood </t>
  </si>
  <si>
    <t xml:space="preserve"> Decent Neon-Fix 76 cm Antraciet </t>
  </si>
  <si>
    <t xml:space="preserve"> American Tourister Legends Spinner 55 Alfatwist Marvel Comics </t>
  </si>
  <si>
    <t xml:space="preserve"> American Tourister Bon Air Spinner S Strict Pop Green </t>
  </si>
  <si>
    <t xml:space="preserve"> Vaude Tobago 90 Azure </t>
  </si>
  <si>
    <t xml:space="preserve"> Trunki Ride-On Tiger Tipu </t>
  </si>
  <si>
    <t>Trunki</t>
  </si>
  <si>
    <t xml:space="preserve"> Trunki Ride-On Hello Kitty </t>
  </si>
  <si>
    <t xml:space="preserve"> Samsonite S'Cure Spinner 75 cm Pacific Blue </t>
  </si>
  <si>
    <t xml:space="preserve"> Samsonite S'Cure Spinner 75 cm Black </t>
  </si>
  <si>
    <t xml:space="preserve"> Samsonite S'Cure DLX Spinner 75 cm Graphite </t>
  </si>
  <si>
    <t xml:space="preserve"> Samsonite S'Cure DLX Spinner 55 cm Graphite </t>
  </si>
  <si>
    <t xml:space="preserve"> Samsonite Optic Spinner 69 cm Metallic Silver </t>
  </si>
  <si>
    <t xml:space="preserve"> Samsonite Lite-Shock Spinner 75 cm Black </t>
  </si>
  <si>
    <t xml:space="preserve"> Samsonite Dynamo Expandable Spinner 78 cm Naturel </t>
  </si>
  <si>
    <t xml:space="preserve"> Samsonite Aeris Upright 78 cm Purple </t>
  </si>
  <si>
    <t xml:space="preserve"> Samsonite Aeris Upright 65 cm Red </t>
  </si>
  <si>
    <t xml:space="preserve"> Princess San Francisco Small Zwart </t>
  </si>
  <si>
    <t xml:space="preserve"> Eastpak Tranverz M Black Denim </t>
  </si>
  <si>
    <t xml:space="preserve"> Decent Neon-Fix 76 cm Blauw </t>
  </si>
  <si>
    <t xml:space="preserve"> Decent Neon-Fix 66 cm Blauw </t>
  </si>
  <si>
    <t xml:space="preserve"> American Tourister Sunbeam Spinner 55 cm After Dark </t>
  </si>
  <si>
    <t xml:space="preserve"> American Tourister Pasadena Upright 50 cm Blue/Gold </t>
  </si>
  <si>
    <t xml:space="preserve"> American Tourister Pasadena Spinner L Black/Gold </t>
  </si>
  <si>
    <t xml:space="preserve"> American Tourister Lock 'N' Roll Spinner 69 cm Volt Grey </t>
  </si>
  <si>
    <t xml:space="preserve"> American Tourister Jazz 2.0 Spinner 76 cm Geomatric Print </t>
  </si>
  <si>
    <t xml:space="preserve"> American Tourister Jazz 2.0 Spinner 67 cm Rising Sun </t>
  </si>
  <si>
    <t xml:space="preserve"> American Tourister Bon Air Spinner M Flame Orange </t>
  </si>
  <si>
    <t xml:space="preserve"> American Tourister Bon Air Spinner L Bright Coral </t>
  </si>
  <si>
    <t xml:space="preserve"> American Tourister Air Force 1 Expendable Spinner TSA 66 cm Galaxy Black </t>
  </si>
  <si>
    <t xml:space="preserve"> Adventure Bags Zifel Parijs 60 cm Champagne </t>
  </si>
  <si>
    <t>Adventure</t>
  </si>
  <si>
    <t xml:space="preserve"> Vaude Tobago 65L Orange </t>
  </si>
  <si>
    <t xml:space="preserve"> Vaude Tobago 65L Azure </t>
  </si>
  <si>
    <t xml:space="preserve"> Vaude Tobago 35 Azure </t>
  </si>
  <si>
    <t xml:space="preserve"> Vaude Melbourne 40L Blue Sapphire </t>
  </si>
  <si>
    <t xml:space="preserve"> Thule Subterra Rolling Carry-on 36L Blauw </t>
  </si>
  <si>
    <t xml:space="preserve"> The North Face Rolling Thunder 22 TNF Black </t>
  </si>
  <si>
    <t xml:space="preserve"> The North Face Longhaul 26 TNF Black Emboss/TNF Black </t>
  </si>
  <si>
    <t xml:space="preserve"> SUITSUIT Red Diamond Crocodile 55 cm </t>
  </si>
  <si>
    <t xml:space="preserve"> SUITSUIT Fabulous Fifties Spinner Luminous Mint 55 cm </t>
  </si>
  <si>
    <t xml:space="preserve"> SUITSUIT Caretta Spinner Purple Heart 75 cm </t>
  </si>
  <si>
    <t xml:space="preserve"> SUITSUIT Caretta Spinner Pink Lady 55 cm </t>
  </si>
  <si>
    <t xml:space="preserve"> Samsonite X'Blade 3.0 Duffle With Handle 82 cm Black </t>
  </si>
  <si>
    <t xml:space="preserve"> Samsonite Uplite Upright 55/35 cm Blue </t>
  </si>
  <si>
    <t xml:space="preserve"> Samsonite Uplite Expandable Spinner 78 cm Grey </t>
  </si>
  <si>
    <t xml:space="preserve"> Samsonite Ultimate Minnie Iconic Upright 52 cm </t>
  </si>
  <si>
    <t xml:space="preserve"> Samsonite Starfire Spinner 69 cm Blue </t>
  </si>
  <si>
    <t xml:space="preserve"> Samsonite Spark Garment Bag Wheels Dark Blue </t>
  </si>
  <si>
    <t xml:space="preserve"> Samsonite Spark Expandable Upright 55 cm Rock </t>
  </si>
  <si>
    <t xml:space="preserve"> Samsonite Spark Duffle Wheels 64cm Dark Blue </t>
  </si>
  <si>
    <t xml:space="preserve"> Samsonite Spark Duffle Wheels 64cm Black </t>
  </si>
  <si>
    <t xml:space="preserve"> Samsonite Smarttop Spinner 55 cm Black </t>
  </si>
  <si>
    <t xml:space="preserve"> Samsonite S'Cure Spinner 81 cm Dark Blue </t>
  </si>
  <si>
    <t xml:space="preserve"> Samsonite S'Cure Spinner 69 cm Silver </t>
  </si>
  <si>
    <t xml:space="preserve"> Samsonite Optic Spinner 75 cm Metallic Silver </t>
  </si>
  <si>
    <t xml:space="preserve"> Samsonite Optic Spinner 55 cm Red </t>
  </si>
  <si>
    <t xml:space="preserve"> Samsonite Neopulse Spinner 75 cm Matte Black </t>
  </si>
  <si>
    <t xml:space="preserve"> Samsonite Lite-Shock Spinner 81 cm Petrol Blue </t>
  </si>
  <si>
    <t xml:space="preserve"> Samsonite Lite-Shock Spinner 81 cm Black </t>
  </si>
  <si>
    <t xml:space="preserve"> Samsonite Lite-Cube Upright 55 cm Graphite </t>
  </si>
  <si>
    <t xml:space="preserve"> Samsonite Dynamo Upright 50 cm Royal Blue </t>
  </si>
  <si>
    <t xml:space="preserve"> Samsonite Dynamo Expandable Upright 55 cm Natural </t>
  </si>
  <si>
    <t xml:space="preserve"> Samsonite Dynamo Expandable Spinner 67 cm Red </t>
  </si>
  <si>
    <t xml:space="preserve"> Samsonite Cosmolite Spinner FL2 86 cm Red </t>
  </si>
  <si>
    <t xml:space="preserve"> Samsonite Cosmolite Spinner FL2 81 cm Pearl </t>
  </si>
  <si>
    <t xml:space="preserve"> Samsonite Cabin Collection Upright 55 cm Black </t>
  </si>
  <si>
    <t xml:space="preserve"> Samsonite Base Boost Upright 55/35 cm Walnut </t>
  </si>
  <si>
    <t xml:space="preserve"> Samsonite Base Boost Upright 55/35 cm Red </t>
  </si>
  <si>
    <t xml:space="preserve"> Samsonite B-Lite 3 Expandable Spinner 78 cm Dark Blue </t>
  </si>
  <si>
    <t xml:space="preserve"> Samsonite Asphere Expandable Spinner 77 cm Red/Grey </t>
  </si>
  <si>
    <t xml:space="preserve"> Princess Montreal L Zwart </t>
  </si>
  <si>
    <t xml:space="preserve"> Jack Wolfskin Railman 40 Zwart </t>
  </si>
  <si>
    <t xml:space="preserve"> Herschel Trade Small Black </t>
  </si>
  <si>
    <t>Herschel</t>
  </si>
  <si>
    <t xml:space="preserve"> Eastpak Tranverz XS Sunday Grey </t>
  </si>
  <si>
    <t xml:space="preserve"> Eastpak Tranverz XS Double Denim </t>
  </si>
  <si>
    <t xml:space="preserve"> Eastpak Tranverz XS Black Denim </t>
  </si>
  <si>
    <t xml:space="preserve"> Eastpak Tranverz S Gingham Stripe </t>
  </si>
  <si>
    <t xml:space="preserve"> Olight S30RII Baton Rechargeable </t>
  </si>
  <si>
    <t>Olight</t>
  </si>
  <si>
    <t xml:space="preserve"> Maglite Magcharger LED 12V/230V </t>
  </si>
  <si>
    <t>Maglite</t>
  </si>
  <si>
    <t xml:space="preserve"> Olight S10Rll Baton Rechargeable </t>
  </si>
  <si>
    <t xml:space="preserve"> LED Lenser P7.2 </t>
  </si>
  <si>
    <t>LED</t>
  </si>
  <si>
    <t xml:space="preserve"> Maglite 3D LED Zwart </t>
  </si>
  <si>
    <t xml:space="preserve"> Homeij Xtrail </t>
  </si>
  <si>
    <t>Homeij</t>
  </si>
  <si>
    <t xml:space="preserve"> Led Lenser P7R </t>
  </si>
  <si>
    <t>Led</t>
  </si>
  <si>
    <t xml:space="preserve"> Maglite Mini LED AA Zwart </t>
  </si>
  <si>
    <t xml:space="preserve"> Olight Baton S1R </t>
  </si>
  <si>
    <t xml:space="preserve"> Led Lenser P5R.2 </t>
  </si>
  <si>
    <t xml:space="preserve"> Olight S80 Baton </t>
  </si>
  <si>
    <t xml:space="preserve"> Maglite XL-200 Zwart </t>
  </si>
  <si>
    <t xml:space="preserve"> Coleman Batterylock Divide + 250 Flashlight </t>
  </si>
  <si>
    <t>Coleman</t>
  </si>
  <si>
    <t xml:space="preserve"> Olight M1X Striker </t>
  </si>
  <si>
    <t xml:space="preserve"> Led Lenser P14.2 </t>
  </si>
  <si>
    <t xml:space="preserve"> Hybridlight HL160 Zwart </t>
  </si>
  <si>
    <t>Hybridlight</t>
  </si>
  <si>
    <t xml:space="preserve"> Maglite Mini R6 AA Zwart </t>
  </si>
  <si>
    <t xml:space="preserve"> Olight S1 Baton </t>
  </si>
  <si>
    <t xml:space="preserve"> Maglite 4D Zwart </t>
  </si>
  <si>
    <t xml:space="preserve"> Led Lenser T7.2 </t>
  </si>
  <si>
    <t xml:space="preserve"> LED Lenser M7R.2 </t>
  </si>
  <si>
    <t xml:space="preserve"> Olight I3E EOS Zwart </t>
  </si>
  <si>
    <t xml:space="preserve"> LED Lenser K1L </t>
  </si>
  <si>
    <t xml:space="preserve"> Olight S2A Baton Geel </t>
  </si>
  <si>
    <t xml:space="preserve"> Olight M20SX-SH Javelot Hunting Kit </t>
  </si>
  <si>
    <t xml:space="preserve"> Olight I3E EOS Blauw </t>
  </si>
  <si>
    <t xml:space="preserve"> Maglite Mini Micro-Mag AAA Zwart </t>
  </si>
  <si>
    <t xml:space="preserve"> Maglite Mini LED AAA Zwart </t>
  </si>
  <si>
    <t xml:space="preserve"> Maglite 2D Zwart </t>
  </si>
  <si>
    <t xml:space="preserve"> Led Lenser P5.2 </t>
  </si>
  <si>
    <t xml:space="preserve"> Coleman Batterylock Divide + 75 Flashlight </t>
  </si>
  <si>
    <t xml:space="preserve"> Olight R50 Pro Seeker LE Kit </t>
  </si>
  <si>
    <t xml:space="preserve"> Olight SR52UT Intimidator Kit </t>
  </si>
  <si>
    <t xml:space="preserve"> Olight S2A Baton Zwart </t>
  </si>
  <si>
    <t xml:space="preserve"> Olight Marauder OL X7 </t>
  </si>
  <si>
    <t xml:space="preserve"> Olight M20SX Javelot </t>
  </si>
  <si>
    <t xml:space="preserve"> Maglite 6D Zwart </t>
  </si>
  <si>
    <t xml:space="preserve"> Homeij Secuse </t>
  </si>
  <si>
    <t xml:space="preserve"> Olight SRMÍNI II Intimidator </t>
  </si>
  <si>
    <t xml:space="preserve"> Olight SR95 Intimidator Ultimate Thrower </t>
  </si>
  <si>
    <t xml:space="preserve"> Olight S2R Baton Rechargable </t>
  </si>
  <si>
    <t xml:space="preserve"> Olight S2A Baton Blauw </t>
  </si>
  <si>
    <t xml:space="preserve"> Olight S2 Baton Copper </t>
  </si>
  <si>
    <t xml:space="preserve"> Olight M23 Javelot Kit </t>
  </si>
  <si>
    <t xml:space="preserve"> Olight M23 Javelot </t>
  </si>
  <si>
    <t xml:space="preserve"> Olight I3E EOS Rood </t>
  </si>
  <si>
    <t xml:space="preserve"> Maglite ML125 Rechargeable </t>
  </si>
  <si>
    <t xml:space="preserve"> Maglite ML125 LED Rechargeable </t>
  </si>
  <si>
    <t xml:space="preserve"> Maglite Mini LED Pro AAA Zwart </t>
  </si>
  <si>
    <t xml:space="preserve"> Maglite Mini LED AA Zwart incl. Holster </t>
  </si>
  <si>
    <t xml:space="preserve"> Maglite Mag-Tac Plain Head Matte Zwart Rechargeable </t>
  </si>
  <si>
    <t xml:space="preserve"> Maglite 5D Zwart </t>
  </si>
  <si>
    <t xml:space="preserve"> Maglite 3D Zwart </t>
  </si>
  <si>
    <t xml:space="preserve"> Led Lenser X21R.2 </t>
  </si>
  <si>
    <t xml:space="preserve"> Led Lenser X21.2 </t>
  </si>
  <si>
    <t xml:space="preserve"> Led Lenser T7M </t>
  </si>
  <si>
    <t xml:space="preserve"> LED Lenser T2QC </t>
  </si>
  <si>
    <t xml:space="preserve"> LED Lenser T2 </t>
  </si>
  <si>
    <t xml:space="preserve"> LED Lenser P6X </t>
  </si>
  <si>
    <t xml:space="preserve"> Led Lenser P4 </t>
  </si>
  <si>
    <t xml:space="preserve"> LED Lenser P17R </t>
  </si>
  <si>
    <t xml:space="preserve"> Led Lenser P17.2 </t>
  </si>
  <si>
    <t xml:space="preserve"> Led Lenser M3R </t>
  </si>
  <si>
    <t xml:space="preserve"> LED Lenser M17R </t>
  </si>
  <si>
    <t xml:space="preserve"> Led Lenser M1 </t>
  </si>
  <si>
    <t xml:space="preserve"> Led Lenser B7.2 </t>
  </si>
  <si>
    <t xml:space="preserve"> Hybridlight HL40 Zwart </t>
  </si>
  <si>
    <t xml:space="preserve"> Hybridlight HL40 Geel </t>
  </si>
  <si>
    <t xml:space="preserve"> Coleman Battterylock Divide + 700 Flashlight </t>
  </si>
  <si>
    <t xml:space="preserve"> Coast Portland HP314 </t>
  </si>
  <si>
    <t>Coast</t>
  </si>
  <si>
    <t xml:space="preserve"> Makita DF457DWE </t>
  </si>
  <si>
    <t>Makita</t>
  </si>
  <si>
    <t xml:space="preserve"> Hitachi DS18DJL </t>
  </si>
  <si>
    <t xml:space="preserve"> Makita HR2230X4 </t>
  </si>
  <si>
    <t xml:space="preserve"> DeWalt DCD796D2 </t>
  </si>
  <si>
    <t>DeWalt</t>
  </si>
  <si>
    <t xml:space="preserve"> Hitachi DS18DJL(LC) </t>
  </si>
  <si>
    <t xml:space="preserve"> Black &amp; Decker BDCDC18BAFC-QW </t>
  </si>
  <si>
    <t xml:space="preserve"> Powerplus POWX0059SET </t>
  </si>
  <si>
    <t xml:space="preserve"> Hitachi DS14DJL </t>
  </si>
  <si>
    <t xml:space="preserve"> Powerplus POWX00592 </t>
  </si>
  <si>
    <t xml:space="preserve"> Bosch PBH 2100 RE </t>
  </si>
  <si>
    <t xml:space="preserve"> Bosch PSB 18 LI-2 </t>
  </si>
  <si>
    <t xml:space="preserve"> Powerplus POWX1155BAG </t>
  </si>
  <si>
    <t xml:space="preserve"> Bosch PSB 500 RE </t>
  </si>
  <si>
    <t xml:space="preserve"> Black &amp; Decker BDCHD18BAFC-QW </t>
  </si>
  <si>
    <t xml:space="preserve"> Powerplus POWX1160 </t>
  </si>
  <si>
    <t xml:space="preserve"> Powerplus POW30070 </t>
  </si>
  <si>
    <t xml:space="preserve"> DeWalt DCD771C2-QW </t>
  </si>
  <si>
    <t xml:space="preserve"> Makita HR2230 </t>
  </si>
  <si>
    <t xml:space="preserve"> Powerplus POWX0042LI </t>
  </si>
  <si>
    <t xml:space="preserve"> DeWalt DCD734C2-QW </t>
  </si>
  <si>
    <t xml:space="preserve"> Makita DDF453SFE </t>
  </si>
  <si>
    <t xml:space="preserve"> Bosch PSR 1810 Li-2 </t>
  </si>
  <si>
    <t xml:space="preserve"> Bosch PBH 2500 SRE </t>
  </si>
  <si>
    <t xml:space="preserve"> Powerplus POWX0057 </t>
  </si>
  <si>
    <t xml:space="preserve"> Makita HP457DWEX9 </t>
  </si>
  <si>
    <t xml:space="preserve"> Bosch PSB 750 RCE </t>
  </si>
  <si>
    <t xml:space="preserve"> Powerplus POWX1175 </t>
  </si>
  <si>
    <t xml:space="preserve"> Bosch IXO V Plus </t>
  </si>
  <si>
    <t xml:space="preserve"> Makita HP1631K </t>
  </si>
  <si>
    <t xml:space="preserve"> Makita HR2631FTJ </t>
  </si>
  <si>
    <t xml:space="preserve"> Metabo BS 14,4 Set </t>
  </si>
  <si>
    <t xml:space="preserve"> Bosch PBD 40 </t>
  </si>
  <si>
    <t xml:space="preserve"> Bosch PSB 850-2 RE </t>
  </si>
  <si>
    <t xml:space="preserve"> Bosch PBH 2100 SRE </t>
  </si>
  <si>
    <t xml:space="preserve"> Bosch PSR 18 Li-2 </t>
  </si>
  <si>
    <t xml:space="preserve"> Powerplus POWC1070 </t>
  </si>
  <si>
    <t xml:space="preserve"> Bosch PSR 18 LI-2 </t>
  </si>
  <si>
    <t xml:space="preserve"> Bosch PSR 14,4 Li </t>
  </si>
  <si>
    <t xml:space="preserve"> Powerplus POW302 </t>
  </si>
  <si>
    <t xml:space="preserve"> Makita DDF343SYE </t>
  </si>
  <si>
    <t xml:space="preserve"> Bosch PSB 530 RE </t>
  </si>
  <si>
    <t xml:space="preserve"> Black &amp; Decker KD1250K </t>
  </si>
  <si>
    <t xml:space="preserve"> Powerplus POW30080 </t>
  </si>
  <si>
    <t xml:space="preserve"> Metabo SBE 650 Mobile </t>
  </si>
  <si>
    <t xml:space="preserve"> Makita DF331DSAE </t>
  </si>
  <si>
    <t xml:space="preserve"> Bosch PSR 1080 LI-2 </t>
  </si>
  <si>
    <t xml:space="preserve"> Powerplus POWX1186 </t>
  </si>
  <si>
    <t xml:space="preserve"> Powerplus POWC1010 </t>
  </si>
  <si>
    <t xml:space="preserve"> Ferm HDM1028 </t>
  </si>
  <si>
    <t>Ferm</t>
  </si>
  <si>
    <t xml:space="preserve"> Powerplus POWX00593 </t>
  </si>
  <si>
    <t xml:space="preserve"> Hitachi DS14DJL(LA) </t>
  </si>
  <si>
    <t xml:space="preserve"> Bosch PSB 650 RE </t>
  </si>
  <si>
    <t xml:space="preserve"> Black &amp; Decker BDCDD12-QW </t>
  </si>
  <si>
    <t xml:space="preserve"> Powerplus POWC1060 </t>
  </si>
  <si>
    <t xml:space="preserve"> Metabo SB 18 Mobile </t>
  </si>
  <si>
    <t xml:space="preserve"> Metabo KHE 2444 </t>
  </si>
  <si>
    <t xml:space="preserve"> Makita CLX201SAX1 Combiset </t>
  </si>
  <si>
    <t xml:space="preserve"> Ferm CDM1120 </t>
  </si>
  <si>
    <t xml:space="preserve"> Bosch PBH 3000 FRE </t>
  </si>
  <si>
    <t xml:space="preserve"> Powerplus POW30540 </t>
  </si>
  <si>
    <t xml:space="preserve"> Metabo SB 18 LT Mobile </t>
  </si>
  <si>
    <t xml:space="preserve"> Makita DF347DWLE </t>
  </si>
  <si>
    <t xml:space="preserve"> Ferm TDM1025 </t>
  </si>
  <si>
    <t xml:space="preserve"> DeWalt D25133K-QS </t>
  </si>
  <si>
    <t xml:space="preserve"> Bosch PSR Select </t>
  </si>
  <si>
    <t xml:space="preserve"> Black &amp; Decker EGBL18B </t>
  </si>
  <si>
    <t xml:space="preserve"> Black &amp; Decker EGBHP1881BK </t>
  </si>
  <si>
    <t xml:space="preserve"> Powerplus POWXQ5226 </t>
  </si>
  <si>
    <t xml:space="preserve"> Powerplus POWX0047LI </t>
  </si>
  <si>
    <t xml:space="preserve"> Makita HR2460 </t>
  </si>
  <si>
    <t xml:space="preserve"> Powerplus POWX1172 </t>
  </si>
  <si>
    <t xml:space="preserve"> Powerplus POWC1020 </t>
  </si>
  <si>
    <t xml:space="preserve"> Hitachi DH26PC WS </t>
  </si>
  <si>
    <t xml:space="preserve"> Bosch UNEO Maxx </t>
  </si>
  <si>
    <t xml:space="preserve"> Black &amp; Decker EGBL18 </t>
  </si>
  <si>
    <t xml:space="preserve"> Powerplus POWX0036 </t>
  </si>
  <si>
    <t xml:space="preserve"> Makita HP1631 </t>
  </si>
  <si>
    <t xml:space="preserve"> Makita DDF482ZJ (zonder accu) </t>
  </si>
  <si>
    <t xml:space="preserve"> Einhell TC-ID 1000 Kit </t>
  </si>
  <si>
    <t>Einhell</t>
  </si>
  <si>
    <t xml:space="preserve"> Bosch PSB 14,4 LI-2 </t>
  </si>
  <si>
    <t xml:space="preserve"> Black &amp; Decker CD714CREW2 </t>
  </si>
  <si>
    <t xml:space="preserve"> Makita DHR242ZJV (zonder accu) </t>
  </si>
  <si>
    <t xml:space="preserve"> Bosch PSR 14,4 Li-2 </t>
  </si>
  <si>
    <t xml:space="preserve"> Makita DHR243ZJV (zonder accu) </t>
  </si>
  <si>
    <t xml:space="preserve"> Makita DHR242RTJV </t>
  </si>
  <si>
    <t xml:space="preserve"> Makita DDF483ZJ (zonder accu) </t>
  </si>
  <si>
    <t xml:space="preserve"> Bosch PSB 1000-2 RCE </t>
  </si>
  <si>
    <t xml:space="preserve"> Bosch PBH 2800 RE </t>
  </si>
  <si>
    <t xml:space="preserve"> Black &amp; Decker KR705K </t>
  </si>
  <si>
    <t xml:space="preserve"> Black &amp; Decker BDCDD12HTSA-QW </t>
  </si>
  <si>
    <t xml:space="preserve"> Powerplus POWX1170 </t>
  </si>
  <si>
    <t xml:space="preserve"> Powerplus POWX028 </t>
  </si>
  <si>
    <t xml:space="preserve"> Metabo BS 18 Mobile </t>
  </si>
  <si>
    <t xml:space="preserve"> Metabo BS 18 LT Compact </t>
  </si>
  <si>
    <t xml:space="preserve"> Makita HR2600 </t>
  </si>
  <si>
    <t xml:space="preserve"> Makita DHP482ZJ (zonder accu) </t>
  </si>
  <si>
    <t xml:space="preserve"> Makita DHP343SYE </t>
  </si>
  <si>
    <t xml:space="preserve"> Makita DF347DWE </t>
  </si>
  <si>
    <t xml:space="preserve"> Makita DF331DSME </t>
  </si>
  <si>
    <t xml:space="preserve"> Makita DF331DSAX2 </t>
  </si>
  <si>
    <t xml:space="preserve"> Ferm CDM1119 </t>
  </si>
  <si>
    <t xml:space="preserve"> Einhell TH-RH 1600 </t>
  </si>
  <si>
    <t xml:space="preserve"> Einhell TE-CD 18 Li 2 Kit </t>
  </si>
  <si>
    <t xml:space="preserve"> Einhell TE-CD 18 Li 2 </t>
  </si>
  <si>
    <t xml:space="preserve"> Einhell TC-CD 18 Li 2 </t>
  </si>
  <si>
    <t xml:space="preserve"> Bosch UNEO 10,8 LI-2 </t>
  </si>
  <si>
    <t xml:space="preserve"> Bosch PSR 14,4 NiCd-2 </t>
  </si>
  <si>
    <t xml:space="preserve"> Bosch PSR 10,8 LI-2 </t>
  </si>
  <si>
    <t xml:space="preserve"> Bosch PSB 850-2 RE X-line Mixed Set </t>
  </si>
  <si>
    <t xml:space="preserve"> Bosch PSB 680 RE + PMD7 </t>
  </si>
  <si>
    <t xml:space="preserve"> Bosch PSB 18 LI-2 Ergonomic </t>
  </si>
  <si>
    <t xml:space="preserve"> Bosch PSB 10,8 LI-2 </t>
  </si>
  <si>
    <t xml:space="preserve"> Bosch GSR 18 V-EC FC2 </t>
  </si>
  <si>
    <t xml:space="preserve"> Bosch GSR 14,4 V-EC FC2 </t>
  </si>
  <si>
    <t xml:space="preserve"> Bosch GSB 16 RE </t>
  </si>
  <si>
    <t xml:space="preserve"> Black &amp; Decker BDCHD18BS32-QW </t>
  </si>
  <si>
    <t xml:space="preserve"> Bosch PSR 18 LI-2 Ergonomic </t>
  </si>
  <si>
    <t xml:space="preserve"> Bosch PBH 3000-2FRE </t>
  </si>
  <si>
    <t xml:space="preserve"> Skil 1003AT </t>
  </si>
  <si>
    <t>Skil</t>
  </si>
  <si>
    <t xml:space="preserve"> Makita TD110DSAE </t>
  </si>
  <si>
    <t xml:space="preserve"> Bosch PSR 14,4 LI-2 </t>
  </si>
  <si>
    <t xml:space="preserve"> Bosch GBH 2-23 REA </t>
  </si>
  <si>
    <t xml:space="preserve"> Black &amp; Decker KD990KA </t>
  </si>
  <si>
    <t xml:space="preserve"> Skil 6224 AA </t>
  </si>
  <si>
    <t xml:space="preserve"> Powerplus POWX152 </t>
  </si>
  <si>
    <t xml:space="preserve"> Powerplus POW30546 </t>
  </si>
  <si>
    <t xml:space="preserve"> Metabo KHE 2851 </t>
  </si>
  <si>
    <t xml:space="preserve"> Metabo BS 18 Quick </t>
  </si>
  <si>
    <t xml:space="preserve"> Makita DDF483RTJ </t>
  </si>
  <si>
    <t xml:space="preserve"> Makita DDF482RTJ </t>
  </si>
  <si>
    <t xml:space="preserve"> Hitachi FDV16VB2(LA) </t>
  </si>
  <si>
    <t xml:space="preserve"> Hitachi DS10DAL(WC) </t>
  </si>
  <si>
    <t xml:space="preserve"> Einhell TH-RH 900/1 </t>
  </si>
  <si>
    <t xml:space="preserve"> Einhell TE-RH 32 E </t>
  </si>
  <si>
    <t xml:space="preserve"> Bosch GSB 21-2 RE </t>
  </si>
  <si>
    <t xml:space="preserve"> Black &amp; Decker KR911K </t>
  </si>
  <si>
    <t xml:space="preserve"> Black &amp; Decker KR805K </t>
  </si>
  <si>
    <t xml:space="preserve"> Black &amp; Decker BDCDC18KB-QW </t>
  </si>
  <si>
    <t xml:space="preserve"> Einhell RT-RH 32 </t>
  </si>
  <si>
    <t xml:space="preserve"> Bosch IXO V Basic </t>
  </si>
  <si>
    <t xml:space="preserve"> Powerplus POWX1183 </t>
  </si>
  <si>
    <t xml:space="preserve"> Metabo PowerMaxx BS Mobile </t>
  </si>
  <si>
    <t xml:space="preserve"> Ferm CDM1114S </t>
  </si>
  <si>
    <t xml:space="preserve"> Einhell RT-CD 14,4/1 Li </t>
  </si>
  <si>
    <t xml:space="preserve"> Bosch IXO V met IXOlino </t>
  </si>
  <si>
    <t xml:space="preserve"> Bosch IXO Drill </t>
  </si>
  <si>
    <t xml:space="preserve"> Bosch GSR 14,4 VE-EC </t>
  </si>
  <si>
    <t xml:space="preserve"> Black &amp; Decker EGBL14KB </t>
  </si>
  <si>
    <t xml:space="preserve"> Black &amp; Decker CS3653LCR-QW </t>
  </si>
  <si>
    <t xml:space="preserve"> Black &amp; Decker CS3652LC </t>
  </si>
  <si>
    <t xml:space="preserve"> Black &amp; Decker ASL148KB </t>
  </si>
  <si>
    <t xml:space="preserve"> Black &amp; Decker ASD184KB-QW </t>
  </si>
  <si>
    <t xml:space="preserve"> Skil 6280 CA </t>
  </si>
  <si>
    <t xml:space="preserve"> Powerplus POWX1189 </t>
  </si>
  <si>
    <t xml:space="preserve"> Powerplus POWX0074Li </t>
  </si>
  <si>
    <t xml:space="preserve"> PowerPlus POWX0054LI </t>
  </si>
  <si>
    <t>PowerPlus</t>
  </si>
  <si>
    <t xml:space="preserve"> Metabo PowerMaxx SB Mobile </t>
  </si>
  <si>
    <t xml:space="preserve"> Metabo Powermaxx BS Quick Pro </t>
  </si>
  <si>
    <t xml:space="preserve"> Metabo Powermaxx BS Basic </t>
  </si>
  <si>
    <t xml:space="preserve"> Metabo KHE 3251 </t>
  </si>
  <si>
    <t xml:space="preserve"> Metabo BS 18 Quick Mobile </t>
  </si>
  <si>
    <t xml:space="preserve"> Metabo BS 18 LTX Impuls 4Ah </t>
  </si>
  <si>
    <t xml:space="preserve"> Metabo BS 18 LT Mobile </t>
  </si>
  <si>
    <t xml:space="preserve"> Makita TD090DWE </t>
  </si>
  <si>
    <t xml:space="preserve"> Makita M8600 </t>
  </si>
  <si>
    <t xml:space="preserve"> Makita M8101K </t>
  </si>
  <si>
    <t xml:space="preserve"> Makita HR2300 </t>
  </si>
  <si>
    <t xml:space="preserve"> Makita HP347DWEX3 </t>
  </si>
  <si>
    <t xml:space="preserve"> Makita HP2051FH </t>
  </si>
  <si>
    <t xml:space="preserve"> Makita HM0871C </t>
  </si>
  <si>
    <t xml:space="preserve"> Makita HK0500 </t>
  </si>
  <si>
    <t xml:space="preserve"> Makita DTD152RTJ </t>
  </si>
  <si>
    <t xml:space="preserve"> Makita DHR242RMJV </t>
  </si>
  <si>
    <t xml:space="preserve"> Makita DHR202RTJ </t>
  </si>
  <si>
    <t xml:space="preserve"> Makita DHP482RTJ </t>
  </si>
  <si>
    <t xml:space="preserve"> Makita DDF446RYE </t>
  </si>
  <si>
    <t xml:space="preserve"> Makita DDF343SHX3 </t>
  </si>
  <si>
    <t xml:space="preserve"> Makita DDF343RYE </t>
  </si>
  <si>
    <t xml:space="preserve"> Hitachi DV20VB2 WU </t>
  </si>
  <si>
    <t xml:space="preserve"> Hitachi DV20VB2 WS </t>
  </si>
  <si>
    <t xml:space="preserve"> Hitachi DS18DBEL(LE) </t>
  </si>
  <si>
    <t xml:space="preserve"> Hitachi DH24PH(LA) </t>
  </si>
  <si>
    <t xml:space="preserve"> Hitachi DH24PG(LA) </t>
  </si>
  <si>
    <t xml:space="preserve"> Ferm HDM1037 </t>
  </si>
  <si>
    <t xml:space="preserve"> Fein ASCM18QX </t>
  </si>
  <si>
    <t>Fein</t>
  </si>
  <si>
    <t xml:space="preserve"> Fein ABSU12 Select (zonder accu) </t>
  </si>
  <si>
    <t xml:space="preserve"> Fein ABS14C </t>
  </si>
  <si>
    <t xml:space="preserve"> Einhell TE-RH 38 E </t>
  </si>
  <si>
    <t xml:space="preserve"> Einhell TE-ID 500 E </t>
  </si>
  <si>
    <t xml:space="preserve"> Einhell TE-CI 18 Li (zonder accu) </t>
  </si>
  <si>
    <t xml:space="preserve"> Einhell TE-CD 18-2 Li (zonder accu) </t>
  </si>
  <si>
    <t xml:space="preserve"> Einhell TE-CD 18 Li (Zonder accu) </t>
  </si>
  <si>
    <t xml:space="preserve"> Einhell RT-RH 20/1 </t>
  </si>
  <si>
    <t xml:space="preserve"> Einhell BT-DH 1600 </t>
  </si>
  <si>
    <t xml:space="preserve"> Einhell BT-BD 401 </t>
  </si>
  <si>
    <t xml:space="preserve"> DeWalt DCF880M2-QW </t>
  </si>
  <si>
    <t xml:space="preserve"> DeWalt DCF680G2 + 2e accu </t>
  </si>
  <si>
    <t xml:space="preserve"> DeWalt D25033K-QS </t>
  </si>
  <si>
    <t xml:space="preserve"> Bosch PSR 18-LI-2 (zonder accu) </t>
  </si>
  <si>
    <t xml:space="preserve"> Bosch PSB 750 RCA </t>
  </si>
  <si>
    <t xml:space="preserve"> Bosch PSB 570 RE </t>
  </si>
  <si>
    <t xml:space="preserve"> Bosch PSB 500 RA </t>
  </si>
  <si>
    <t xml:space="preserve"> Bosch PSB 18 LI-2 (zonder accu) </t>
  </si>
  <si>
    <t xml:space="preserve"> Bosch GSR 18V-60 C + Bluetooth connectie </t>
  </si>
  <si>
    <t xml:space="preserve"> Bosch GSR 14,4 V-EC </t>
  </si>
  <si>
    <t xml:space="preserve"> Bosch GSR 12 V-EC </t>
  </si>
  <si>
    <t xml:space="preserve"> Bosch GSH 5 CE Breekhamer </t>
  </si>
  <si>
    <t xml:space="preserve"> Bosch GSB 18V-85 C + Bluetooth connectie </t>
  </si>
  <si>
    <t xml:space="preserve"> Bosch GDR 18 V-LI MF </t>
  </si>
  <si>
    <t xml:space="preserve"> Bosch GBH 5-40 DCE </t>
  </si>
  <si>
    <t xml:space="preserve"> Bosch GBH 2-28 F + GDE 16 Plus </t>
  </si>
  <si>
    <t xml:space="preserve"> Bosch GBH 2-28 F </t>
  </si>
  <si>
    <t xml:space="preserve"> Bosch GBH 2-28 </t>
  </si>
  <si>
    <t xml:space="preserve"> Bosch GBH 2-20 D </t>
  </si>
  <si>
    <t xml:space="preserve"> Bosch GBH 18 V-LI Compact </t>
  </si>
  <si>
    <t xml:space="preserve"> Bosch GDX 18 V-EC </t>
  </si>
  <si>
    <t xml:space="preserve"> Black &amp; Decker KR504RE </t>
  </si>
  <si>
    <t xml:space="preserve"> Black &amp; Decker EGBL188KB </t>
  </si>
  <si>
    <t xml:space="preserve"> Black &amp; Decker EGBHP188BK </t>
  </si>
  <si>
    <t xml:space="preserve"> Black &amp; Decker BDCIM18N-XJ (zonder accu) </t>
  </si>
  <si>
    <t xml:space="preserve"> Black &amp; Decker BDCDD12KB-QW </t>
  </si>
  <si>
    <t xml:space="preserve"> Black &amp; Decker BDCDD12BAFC-QW </t>
  </si>
  <si>
    <t xml:space="preserve"> Black &amp; Decker BDCD8K-QW </t>
  </si>
  <si>
    <t xml:space="preserve"> Black &amp; Decker ASL188KB </t>
  </si>
  <si>
    <t xml:space="preserve"> Hitachi DH38MS(LA) </t>
  </si>
  <si>
    <t xml:space="preserve"> Bosch GBM 13-2 RE </t>
  </si>
  <si>
    <t xml:space="preserve"> Metabo BS 18 LT 5,2Ah </t>
  </si>
  <si>
    <t xml:space="preserve"> Metabo Combo Set PowerMaxx BS + PowerMaxx SSD </t>
  </si>
  <si>
    <t xml:space="preserve"> Bosch GSR 12V-15 FC </t>
  </si>
  <si>
    <t xml:space="preserve"> Eurom Golden Ultra 2000 RCD Zwart </t>
  </si>
  <si>
    <t>Eurom</t>
  </si>
  <si>
    <t xml:space="preserve"> Eurom Golden 1800 Comfort RC </t>
  </si>
  <si>
    <t xml:space="preserve"> Eurom THG14000 Zwart </t>
  </si>
  <si>
    <t xml:space="preserve"> Eurom Golden 1300 Comfort </t>
  </si>
  <si>
    <t xml:space="preserve"> Eurom Flameheater </t>
  </si>
  <si>
    <t xml:space="preserve"> Eurom Q-time 1500 </t>
  </si>
  <si>
    <t xml:space="preserve"> Eurom Golden 2000 Amber Smart </t>
  </si>
  <si>
    <t xml:space="preserve"> Eurom Q-time 2000S </t>
  </si>
  <si>
    <t xml:space="preserve"> Eurom Golden Comfort 2200 RCD </t>
  </si>
  <si>
    <t xml:space="preserve"> Eurom Outdoor Heatpanel </t>
  </si>
  <si>
    <t xml:space="preserve"> Eurom Golden 1800 Comfort </t>
  </si>
  <si>
    <t xml:space="preserve"> SunRed SMQ2000A </t>
  </si>
  <si>
    <t>SunRed</t>
  </si>
  <si>
    <t xml:space="preserve"> Eurom Golden 2000 ULTRA RCD </t>
  </si>
  <si>
    <t xml:space="preserve"> Eurom Q-time 2000 </t>
  </si>
  <si>
    <t xml:space="preserve"> Eurom Partytent Heater 1500 Grijs </t>
  </si>
  <si>
    <t xml:space="preserve"> Eurom Golden TH1800R </t>
  </si>
  <si>
    <t xml:space="preserve"> Eurom PD2100XXL </t>
  </si>
  <si>
    <t xml:space="preserve"> Eurom Q-time 1800S Golden </t>
  </si>
  <si>
    <t xml:space="preserve"> SunRed CE09 </t>
  </si>
  <si>
    <t xml:space="preserve"> Eurom Golden 2000 Amber Smart Rotary </t>
  </si>
  <si>
    <t xml:space="preserve"> Eurom Table Lounge Heater 3000 RVS </t>
  </si>
  <si>
    <t xml:space="preserve"> Eurom Partytent Heater 2100 </t>
  </si>
  <si>
    <t xml:space="preserve"> Eurom Golden Ultra 2500 RCD </t>
  </si>
  <si>
    <t xml:space="preserve"> SunRed CE11 </t>
  </si>
  <si>
    <t xml:space="preserve"> Eurom 1500 IND </t>
  </si>
  <si>
    <t xml:space="preserve"> Eurom THG14000 RVS </t>
  </si>
  <si>
    <t xml:space="preserve"> SunRed CE11W </t>
  </si>
  <si>
    <t xml:space="preserve"> SunRed GH12RVS </t>
  </si>
  <si>
    <t xml:space="preserve"> SunRed CELC </t>
  </si>
  <si>
    <t xml:space="preserve"> SunRed ARTIX HB </t>
  </si>
  <si>
    <t xml:space="preserve"> SunRed SLH12 </t>
  </si>
  <si>
    <t xml:space="preserve"> SunRed HEXB </t>
  </si>
  <si>
    <t xml:space="preserve"> Solamagic 2000 Eco+ Low Glare Nano Antraciet </t>
  </si>
  <si>
    <t>Solamagic</t>
  </si>
  <si>
    <t xml:space="preserve"> Grandhall Heatstrip THD2400EU </t>
  </si>
  <si>
    <t>Grandhall</t>
  </si>
  <si>
    <t xml:space="preserve"> Arpe Sears Flameheater Zwart 190 cm </t>
  </si>
  <si>
    <t>Arpe</t>
  </si>
  <si>
    <t xml:space="preserve"> Arpe Sears Flameheater RVS 190 cm </t>
  </si>
  <si>
    <t xml:space="preserve"> SunRed LH15G </t>
  </si>
  <si>
    <t xml:space="preserve"> Eurom Q-time 1800 Golden </t>
  </si>
  <si>
    <t xml:space="preserve"> SunRed SMM75 </t>
  </si>
  <si>
    <t xml:space="preserve"> SunRed HWM18 </t>
  </si>
  <si>
    <t xml:space="preserve"> SunRed HS15 </t>
  </si>
  <si>
    <t xml:space="preserve"> SunRed GH12R </t>
  </si>
  <si>
    <t xml:space="preserve"> Eurom P1500 </t>
  </si>
  <si>
    <t xml:space="preserve"> Arpe Tomahawk 2300 </t>
  </si>
  <si>
    <t xml:space="preserve"> SunRed SMC1800R </t>
  </si>
  <si>
    <t xml:space="preserve"> SunRed WMQ2000A </t>
  </si>
  <si>
    <t xml:space="preserve"> SunRed CE11K </t>
  </si>
  <si>
    <t xml:space="preserve"> SunRed CE09WOOD </t>
  </si>
  <si>
    <t xml:space="preserve"> Solamagic 1400 Eco+ Nano Antraciet </t>
  </si>
  <si>
    <t xml:space="preserve"> Eurom Ceilingheat 1500 RC </t>
  </si>
  <si>
    <t xml:space="preserve"> SunRed WMGT13D </t>
  </si>
  <si>
    <t xml:space="preserve"> SunRed WMC1800R </t>
  </si>
  <si>
    <t xml:space="preserve"> SunRed UTH15 </t>
  </si>
  <si>
    <t xml:space="preserve"> SunRed TRIPLE S-H </t>
  </si>
  <si>
    <t xml:space="preserve"> SunRed TA15 </t>
  </si>
  <si>
    <t xml:space="preserve"> SunRed Slimline Foldable Golden Tube </t>
  </si>
  <si>
    <t xml:space="preserve"> SunRed SFT15B </t>
  </si>
  <si>
    <t xml:space="preserve"> SunRed MPF15B </t>
  </si>
  <si>
    <t xml:space="preserve"> SunRed LH15W </t>
  </si>
  <si>
    <t xml:space="preserve"> SunRed HWML1500 </t>
  </si>
  <si>
    <t xml:space="preserve"> SunRed HWM15 </t>
  </si>
  <si>
    <t xml:space="preserve"> SunRed Helios </t>
  </si>
  <si>
    <t xml:space="preserve"> SunRed GS15 </t>
  </si>
  <si>
    <t xml:space="preserve"> SunRed GH12W </t>
  </si>
  <si>
    <t xml:space="preserve"> SunRed GH12B </t>
  </si>
  <si>
    <t xml:space="preserve"> SunRed Flame Tower </t>
  </si>
  <si>
    <t xml:space="preserve"> SunRed ELLIPS WBL </t>
  </si>
  <si>
    <t xml:space="preserve"> SunRed ELLIPS HSL </t>
  </si>
  <si>
    <t xml:space="preserve"> SunRed CE11R </t>
  </si>
  <si>
    <t xml:space="preserve"> SunRed CE11G </t>
  </si>
  <si>
    <t xml:space="preserve"> SunRed CE09LGT </t>
  </si>
  <si>
    <t xml:space="preserve"> Solamagic S1 2000 Wit 9010 </t>
  </si>
  <si>
    <t xml:space="preserve"> Solamagic S1 2000 Titanium </t>
  </si>
  <si>
    <t xml:space="preserve"> Solamagic S1 2000 Nano Antraciet </t>
  </si>
  <si>
    <t xml:space="preserve"> Solamagic S1 1400 Wit 9010 </t>
  </si>
  <si>
    <t xml:space="preserve"> Solamagic S1 1400 Nano Antraciet </t>
  </si>
  <si>
    <t xml:space="preserve"> Solamagic 2000 Eco+ Wit 9001 </t>
  </si>
  <si>
    <t xml:space="preserve"> Solamagic 2000 Eco+ Titanium </t>
  </si>
  <si>
    <t xml:space="preserve"> Solamagic 2000 Eco+ Low Glare Wit 9010 </t>
  </si>
  <si>
    <t xml:space="preserve"> Solamagic 2000 Eco+ Low Glare Titanium </t>
  </si>
  <si>
    <t xml:space="preserve"> Grandhall Heatstrip THD3200EU </t>
  </si>
  <si>
    <t xml:space="preserve"> Grandhall Heatstrip THD1500EU </t>
  </si>
  <si>
    <t xml:space="preserve"> Grandhall Heatstrip Elegance 3600 Watt </t>
  </si>
  <si>
    <t xml:space="preserve"> Grandhall Heatstrip Elegance 2400 Watt </t>
  </si>
  <si>
    <t xml:space="preserve"> Grandhall Heatstrip Elegance 1800 Watt </t>
  </si>
  <si>
    <t xml:space="preserve"> Grandhall Heat Glare 2000 </t>
  </si>
  <si>
    <t xml:space="preserve"> Grandhall Heat Glare 1500 </t>
  </si>
  <si>
    <t xml:space="preserve"> Eurom PD1500 </t>
  </si>
  <si>
    <t xml:space="preserve"> Eurom Partytent Heater 1500 Wit </t>
  </si>
  <si>
    <t xml:space="preserve"> Eurom Partytent Heater 1500 Rood </t>
  </si>
  <si>
    <t xml:space="preserve"> Eurom Partytent heater 1000 </t>
  </si>
  <si>
    <t xml:space="preserve"> Eurom Heat en Beat met Bluetooth Speakers Zwart </t>
  </si>
  <si>
    <t xml:space="preserve"> Eurom Heat en Beat met Bluetooth Speakers Wit </t>
  </si>
  <si>
    <t xml:space="preserve"> Eurom Goldsun Supra 2000 </t>
  </si>
  <si>
    <t xml:space="preserve"> Eurom Golden 2000 ULTRA </t>
  </si>
  <si>
    <t xml:space="preserve"> Eurom Golden 1500 </t>
  </si>
  <si>
    <t xml:space="preserve"> Enders Cosystand Event </t>
  </si>
  <si>
    <t>Enders</t>
  </si>
  <si>
    <t xml:space="preserve"> Enders Cosystand Elegance </t>
  </si>
  <si>
    <t xml:space="preserve"> Arpe Flameheater Jin Mao Zwart </t>
  </si>
  <si>
    <t xml:space="preserve"> Arpe Flameheater Eiffel Zwart 220 cm </t>
  </si>
  <si>
    <t xml:space="preserve"> Arpe Flameheater Eiffel RVS 220 cm </t>
  </si>
  <si>
    <t xml:space="preserve"> Arpe Arrow 800 </t>
  </si>
  <si>
    <t xml:space="preserve"> Arpe Arrow 1500 </t>
  </si>
  <si>
    <t xml:space="preserve"> Eurom Golden 2500 </t>
  </si>
  <si>
    <t xml:space="preserve"> Wolf Garten Select 3800 E </t>
  </si>
  <si>
    <t>Wolf</t>
  </si>
  <si>
    <t xml:space="preserve"> Powerplus POW63771 </t>
  </si>
  <si>
    <t xml:space="preserve"> Wolf Garten A 340 E </t>
  </si>
  <si>
    <t xml:space="preserve"> Gardena PowerMax 37 E </t>
  </si>
  <si>
    <t>Gardena</t>
  </si>
  <si>
    <t xml:space="preserve"> Powerplus POW63700 </t>
  </si>
  <si>
    <t xml:space="preserve"> Flymo Turbo 400 </t>
  </si>
  <si>
    <t>Flymo</t>
  </si>
  <si>
    <t xml:space="preserve"> Bosch AHM 30 </t>
  </si>
  <si>
    <t xml:space="preserve"> Bosch Rotak 32 </t>
  </si>
  <si>
    <t xml:space="preserve"> Wolf Garten A 370 E </t>
  </si>
  <si>
    <t xml:space="preserve"> Wolf Garten Select 3200 E </t>
  </si>
  <si>
    <t xml:space="preserve"> Wolf Garten A 3472V </t>
  </si>
  <si>
    <t xml:space="preserve"> Wolf Garten A 320 E </t>
  </si>
  <si>
    <t xml:space="preserve"> Wolf Garten A 400 E </t>
  </si>
  <si>
    <t xml:space="preserve"> Gardena PowerMax 42 E </t>
  </si>
  <si>
    <t xml:space="preserve"> Powerplus POWXG60215 </t>
  </si>
  <si>
    <t xml:space="preserve"> Bosch Rotak 43 Li + 2e accu </t>
  </si>
  <si>
    <t xml:space="preserve"> Bosch Rotak 32 Li </t>
  </si>
  <si>
    <t xml:space="preserve"> McCulloch M53-160AWRPX </t>
  </si>
  <si>
    <t>McCulloch</t>
  </si>
  <si>
    <t xml:space="preserve"> Gardena Kooimesmaaier 400 C </t>
  </si>
  <si>
    <t xml:space="preserve"> Wolf Garten A 3772V </t>
  </si>
  <si>
    <t xml:space="preserve"> Flymo Micro Lite zweefmaaier </t>
  </si>
  <si>
    <t xml:space="preserve"> Makita PLM4120N </t>
  </si>
  <si>
    <t xml:space="preserve"> Gardena PowerMax 32 E </t>
  </si>
  <si>
    <t xml:space="preserve"> Wolf Garten TT 300 S </t>
  </si>
  <si>
    <t xml:space="preserve"> Stiga SCM 440 FS </t>
  </si>
  <si>
    <t>Stiga</t>
  </si>
  <si>
    <t xml:space="preserve"> Powerplus POWXG60225 </t>
  </si>
  <si>
    <t xml:space="preserve"> Powerplus POW63711 </t>
  </si>
  <si>
    <t xml:space="preserve"> MTD Smart 32E </t>
  </si>
  <si>
    <t>MTD</t>
  </si>
  <si>
    <t xml:space="preserve"> Gardena Accu-kooimesmaaier 380 Li </t>
  </si>
  <si>
    <t xml:space="preserve"> Einhell GE-EM 1843 HW M </t>
  </si>
  <si>
    <t xml:space="preserve"> Bosch Rotak 40 </t>
  </si>
  <si>
    <t xml:space="preserve"> Bosch Rotak 37 Li </t>
  </si>
  <si>
    <t xml:space="preserve"> Einhell GE-EM 1233 M </t>
  </si>
  <si>
    <t xml:space="preserve"> Wolf Garten TT 350 S </t>
  </si>
  <si>
    <t xml:space="preserve"> Wolf Garten S 4600 A </t>
  </si>
  <si>
    <t xml:space="preserve"> Stiga SCM 240 R </t>
  </si>
  <si>
    <t xml:space="preserve"> Stiga Combi 48 SH </t>
  </si>
  <si>
    <t xml:space="preserve"> Powerplus POWXG60210 </t>
  </si>
  <si>
    <t xml:space="preserve"> Fiskars Momentum Kooimaaier </t>
  </si>
  <si>
    <t>Fiskars</t>
  </si>
  <si>
    <t xml:space="preserve"> Flymo Chevron 32 </t>
  </si>
  <si>
    <t xml:space="preserve"> Wolf Garten S 5300 A </t>
  </si>
  <si>
    <t xml:space="preserve"> Wolf Garten S 4600 </t>
  </si>
  <si>
    <t xml:space="preserve"> Wolf Garten S 4200 </t>
  </si>
  <si>
    <t xml:space="preserve"> Wolf Garten BP 37 E </t>
  </si>
  <si>
    <t xml:space="preserve"> Wolf Garten BluePower 34 E </t>
  </si>
  <si>
    <t xml:space="preserve"> Wolf Garten Ambition 460 A HW </t>
  </si>
  <si>
    <t xml:space="preserve"> Wolf Garten Ambition 420 HW </t>
  </si>
  <si>
    <t xml:space="preserve"> Stiga Combi 40 E </t>
  </si>
  <si>
    <t xml:space="preserve"> Stiga Combi 36 E </t>
  </si>
  <si>
    <t xml:space="preserve"> Stiga Combi 36 AE </t>
  </si>
  <si>
    <t xml:space="preserve"> Stiga Collector 46 SH </t>
  </si>
  <si>
    <t xml:space="preserve"> Stiga Collector 43 </t>
  </si>
  <si>
    <t xml:space="preserve"> Stiga Collector 40 E </t>
  </si>
  <si>
    <t xml:space="preserve"> Skil 0721 AA </t>
  </si>
  <si>
    <t xml:space="preserve"> Skil 0711 AA </t>
  </si>
  <si>
    <t xml:space="preserve"> Skil 0074 AA </t>
  </si>
  <si>
    <t xml:space="preserve"> Powerplus POWXQG7510 </t>
  </si>
  <si>
    <t xml:space="preserve"> Powerplus POWXG6180 </t>
  </si>
  <si>
    <t xml:space="preserve"> Powerplus POWXG6150 </t>
  </si>
  <si>
    <t xml:space="preserve"> Powerplus POWXG6130 </t>
  </si>
  <si>
    <t xml:space="preserve"> Powerplus POWXG60230 </t>
  </si>
  <si>
    <t xml:space="preserve"> McCulloch M56-190APX </t>
  </si>
  <si>
    <t xml:space="preserve"> McCulloch M53-150ARP </t>
  </si>
  <si>
    <t xml:space="preserve"> McCulloch M51-150WRPX </t>
  </si>
  <si>
    <t xml:space="preserve"> McCulloch M51-150WF Classic </t>
  </si>
  <si>
    <t xml:space="preserve"> McCulloch M46-190AWREX </t>
  </si>
  <si>
    <t xml:space="preserve"> McCulloch M46-140WR </t>
  </si>
  <si>
    <t xml:space="preserve"> McCulloch M46-125R </t>
  </si>
  <si>
    <t xml:space="preserve"> McCulloch M46-110 Classic </t>
  </si>
  <si>
    <t xml:space="preserve"> McCulloch M40-125 </t>
  </si>
  <si>
    <t xml:space="preserve"> McCulloch M40-110 </t>
  </si>
  <si>
    <t xml:space="preserve"> Makita ELM4110 </t>
  </si>
  <si>
    <t xml:space="preserve"> Makita ELM3711 </t>
  </si>
  <si>
    <t xml:space="preserve"> Hitachi ML36DL(WG) </t>
  </si>
  <si>
    <t xml:space="preserve"> Gardena PowerMax 34 E </t>
  </si>
  <si>
    <t xml:space="preserve"> Flymo Chevron 37 VC </t>
  </si>
  <si>
    <t xml:space="preserve"> Einhell GE-PM 53 S HW B&amp;S </t>
  </si>
  <si>
    <t xml:space="preserve"> Einhell GE-EM 1536 HW M </t>
  </si>
  <si>
    <t xml:space="preserve"> Einhell GE-CM 36 Li M </t>
  </si>
  <si>
    <t xml:space="preserve"> Einhell GE-CM 36 Li KIT </t>
  </si>
  <si>
    <t xml:space="preserve"> Einhell GE-CM 33 Li </t>
  </si>
  <si>
    <t xml:space="preserve"> Einhell GC-PM 51/2 S HW-E </t>
  </si>
  <si>
    <t xml:space="preserve"> Einhell GC-PM 46/1 S B&amp;S </t>
  </si>
  <si>
    <t xml:space="preserve"> Einhell GC-EM 1536 </t>
  </si>
  <si>
    <t xml:space="preserve"> Bosch Rotak 43 Li </t>
  </si>
  <si>
    <t xml:space="preserve"> Bosch AHM 38 C </t>
  </si>
  <si>
    <t xml:space="preserve"> Black &amp; Decker LM2000-QS </t>
  </si>
  <si>
    <t xml:space="preserve"> Black &amp; Decker EMax42i </t>
  </si>
  <si>
    <t xml:space="preserve"> Black &amp; Decker EMAX38i-QS </t>
  </si>
  <si>
    <t xml:space="preserve"> Black &amp; Decker EMax34i </t>
  </si>
  <si>
    <t xml:space="preserve"> Black &amp; Decker EMAX32S-QS </t>
  </si>
  <si>
    <t xml:space="preserve"> HP 15-ba071nd </t>
  </si>
  <si>
    <t xml:space="preserve"> Acer Aspire E5-774G-56RD </t>
  </si>
  <si>
    <t xml:space="preserve"> Lenovo Ideapad 310-15IAP 80TT002TMH </t>
  </si>
  <si>
    <t xml:space="preserve"> Acer Aspire ES1-732-C202 </t>
  </si>
  <si>
    <t xml:space="preserve"> Acer Aspire ES1-523-81JN </t>
  </si>
  <si>
    <t xml:space="preserve"> Apple MacBook Pro 13'' MLL42N/A Space Gray </t>
  </si>
  <si>
    <t xml:space="preserve"> Acer Aspire F5-573G-59ES </t>
  </si>
  <si>
    <t xml:space="preserve"> HP Pavilion 15-bc074nd </t>
  </si>
  <si>
    <t xml:space="preserve"> HP 15-ay081nd </t>
  </si>
  <si>
    <t xml:space="preserve"> Acer Aspire ES1-572-33ML </t>
  </si>
  <si>
    <t xml:space="preserve"> HP 14-am011nd </t>
  </si>
  <si>
    <t xml:space="preserve"> Asus ZenBook UX310UA-FC075T </t>
  </si>
  <si>
    <t xml:space="preserve"> Lenovo Ideapad 510S-13IKB 80V0002MMH </t>
  </si>
  <si>
    <t xml:space="preserve"> HP Pavilion x360 13-u001nd </t>
  </si>
  <si>
    <t xml:space="preserve"> Asus ZenBook UX310UA-FC329T </t>
  </si>
  <si>
    <t xml:space="preserve"> Lenovo Ideapad 510-15ISK 80SR00KEMH </t>
  </si>
  <si>
    <t xml:space="preserve"> Apple MacBook Pro 13'' MLUQ2N/A Silver </t>
  </si>
  <si>
    <t xml:space="preserve"> Lenovo Ideapad 510S-13ISK 80SJ005VMH </t>
  </si>
  <si>
    <t xml:space="preserve"> Medion Erazer P6661 30020572 </t>
  </si>
  <si>
    <t xml:space="preserve"> Asus ROG GL752VW-T4308T </t>
  </si>
  <si>
    <t xml:space="preserve"> Acer Aspire V3-372-3521 </t>
  </si>
  <si>
    <t xml:space="preserve"> Asus ZenBook UX310UA-FC330T </t>
  </si>
  <si>
    <t xml:space="preserve"> Lenovo Yoga 510-14ISK 80S700E1MH </t>
  </si>
  <si>
    <t xml:space="preserve"> Asus ROG Strix GL553VW-FY084T </t>
  </si>
  <si>
    <t xml:space="preserve"> Acer Aspire ES1-332-C0UU </t>
  </si>
  <si>
    <t xml:space="preserve"> HP Pavilion 17-ab005nd </t>
  </si>
  <si>
    <t xml:space="preserve"> Asus ZenBook Flip UX360UA-C4172T </t>
  </si>
  <si>
    <t>Ecxel cursus gevorderd</t>
  </si>
  <si>
    <t>Berekend veld toevoegen aan bestaande draaitabel</t>
  </si>
  <si>
    <t>Berekend veld van vakantiegeld toevoegen</t>
  </si>
  <si>
    <t>In een draaitabel kunnen externe gegevens worden berekend, zonder een kolom handmatig in toe te voegen</t>
  </si>
  <si>
    <t>In onderstaande draaitabel gaan we 8% vakantiegeld berekenen en in een extra kolom toevoegen</t>
  </si>
  <si>
    <r>
      <t>Het volledige vakantiegeld bedrag per woonplaats berekenen (</t>
    </r>
    <r>
      <rPr>
        <sz val="11"/>
        <color theme="1"/>
        <rFont val="Calibri"/>
        <family val="2"/>
        <scheme val="minor"/>
      </rPr>
      <t>de draaitabel is al gefilterd op Woonplaats en Salaris</t>
    </r>
    <r>
      <rPr>
        <i/>
        <sz val="11"/>
        <color theme="1"/>
        <rFont val="Calibri"/>
        <family val="2"/>
        <scheme val="minor"/>
      </rPr>
      <t>)</t>
    </r>
  </si>
  <si>
    <r>
      <t xml:space="preserve">1. </t>
    </r>
    <r>
      <rPr>
        <b/>
        <sz val="11"/>
        <color theme="1"/>
        <rFont val="Calibri"/>
        <family val="2"/>
        <scheme val="minor"/>
      </rPr>
      <t>Klik</t>
    </r>
    <r>
      <rPr>
        <sz val="11"/>
        <color theme="1"/>
        <rFont val="Calibri"/>
        <family val="2"/>
        <scheme val="minor"/>
      </rPr>
      <t xml:space="preserve"> in de draaitabel - </t>
    </r>
    <r>
      <rPr>
        <b/>
        <sz val="11"/>
        <color theme="1"/>
        <rFont val="Calibri"/>
        <family val="2"/>
        <scheme val="minor"/>
      </rPr>
      <t>Hulpmiddelen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Annalyseren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 xml:space="preserve">Velden, items en sets </t>
    </r>
    <r>
      <rPr>
        <sz val="11"/>
        <color theme="1"/>
        <rFont val="Calibri"/>
        <family val="2"/>
        <scheme val="minor"/>
      </rPr>
      <t xml:space="preserve">- kies </t>
    </r>
    <r>
      <rPr>
        <b/>
        <sz val="11"/>
        <color theme="1"/>
        <rFont val="Calibri"/>
        <family val="2"/>
        <scheme val="minor"/>
      </rPr>
      <t>Berekend veld</t>
    </r>
  </si>
  <si>
    <r>
      <t xml:space="preserve">2. </t>
    </r>
    <r>
      <rPr>
        <b/>
        <sz val="11"/>
        <color theme="1"/>
        <rFont val="Calibri"/>
        <family val="2"/>
        <scheme val="minor"/>
      </rPr>
      <t>Geef</t>
    </r>
    <r>
      <rPr>
        <sz val="11"/>
        <color theme="1"/>
        <rFont val="Calibri"/>
        <family val="2"/>
        <scheme val="minor"/>
      </rPr>
      <t xml:space="preserve"> in het dialoogvenster in het 1e veld een </t>
    </r>
    <r>
      <rPr>
        <i/>
        <sz val="11"/>
        <color theme="1"/>
        <rFont val="Calibri"/>
        <family val="2"/>
        <scheme val="minor"/>
      </rPr>
      <t>naam</t>
    </r>
    <r>
      <rPr>
        <sz val="11"/>
        <color theme="1"/>
        <rFont val="Calibri"/>
        <family val="2"/>
        <scheme val="minor"/>
      </rPr>
      <t xml:space="preserve"> aan de kolom, kies </t>
    </r>
    <r>
      <rPr>
        <i/>
        <sz val="11"/>
        <color theme="1"/>
        <rFont val="Calibri"/>
        <family val="2"/>
        <scheme val="minor"/>
      </rPr>
      <t>Vakantiegeld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</si>
  <si>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3. Vul In het 2e veld =0,08%* </t>
    </r>
    <r>
      <rPr>
        <b/>
        <sz val="11"/>
        <color theme="1"/>
        <rFont val="Calibri"/>
        <family val="2"/>
        <scheme val="minor"/>
      </rPr>
      <t>klik</t>
    </r>
    <r>
      <rPr>
        <sz val="11"/>
        <color theme="1"/>
        <rFont val="Calibri"/>
        <family val="2"/>
        <scheme val="minor"/>
      </rPr>
      <t xml:space="preserve"> op </t>
    </r>
    <r>
      <rPr>
        <i/>
        <sz val="11"/>
        <color theme="1"/>
        <rFont val="Calibri"/>
        <family val="2"/>
        <scheme val="minor"/>
      </rPr>
      <t>Salaris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Veldinvoegen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Toevoegen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OK</t>
    </r>
  </si>
  <si>
    <r>
      <t xml:space="preserve">4. In de draaitabelvelden wordt nu het item vakantiegeld weergeven - </t>
    </r>
    <r>
      <rPr>
        <b/>
        <sz val="11"/>
        <color theme="1"/>
        <rFont val="Calibri"/>
        <family val="2"/>
        <scheme val="minor"/>
      </rPr>
      <t>sleep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Vakantiegeld</t>
    </r>
    <r>
      <rPr>
        <sz val="11"/>
        <color theme="1"/>
        <rFont val="Calibri"/>
        <family val="2"/>
        <scheme val="minor"/>
      </rPr>
      <t xml:space="preserve"> naar WAARDEN</t>
    </r>
  </si>
  <si>
    <t>5. Vakantiegeld verwijderen - Som van Vakantiegeld uit de draaitabel: kan met uitvinken of rechtermuisknop op D16</t>
  </si>
  <si>
    <t>Het item Vakantiegeld kan niet uit de lijst of Berekendveld worden verwijderd - indien gewenst draaitabel verwijderen en nieuw maken</t>
  </si>
  <si>
    <t>hier vakantiegeld</t>
  </si>
  <si>
    <t>WOONPLAATS</t>
  </si>
  <si>
    <t>Aantal van SALARIS</t>
  </si>
  <si>
    <t>Aerdenhout</t>
  </si>
  <si>
    <t>Antwerpen</t>
  </si>
  <si>
    <t>Den Haag</t>
  </si>
  <si>
    <t>Dordrecht</t>
  </si>
  <si>
    <t>Haarlem</t>
  </si>
  <si>
    <t>Heerlen</t>
  </si>
  <si>
    <t>Henksbroek</t>
  </si>
  <si>
    <t>horn</t>
  </si>
  <si>
    <t>Ijmuiden</t>
  </si>
  <si>
    <t>Leiden</t>
  </si>
  <si>
    <t>Poeldijk</t>
  </si>
  <si>
    <t>Spijkenisse</t>
  </si>
  <si>
    <t>Zeist</t>
  </si>
  <si>
    <t>Zwolle</t>
  </si>
  <si>
    <t>(leeg)</t>
  </si>
  <si>
    <t>ACHTERNAAM</t>
  </si>
  <si>
    <t>SALARIS</t>
  </si>
  <si>
    <t>GEHUWD</t>
  </si>
  <si>
    <t>ADRES</t>
  </si>
  <si>
    <t>FUNCTIE</t>
  </si>
  <si>
    <t>REISKOSTEN</t>
  </si>
  <si>
    <t>Kelders</t>
  </si>
  <si>
    <t>ja</t>
  </si>
  <si>
    <t>Ruysdaelkade 29</t>
  </si>
  <si>
    <t>Productiechef</t>
  </si>
  <si>
    <t>1e Helmersstraat 106</t>
  </si>
  <si>
    <t>Kuipers</t>
  </si>
  <si>
    <t>nee</t>
  </si>
  <si>
    <t>Vlet 18</t>
  </si>
  <si>
    <t>Huisman</t>
  </si>
  <si>
    <t>Heemskerklaan 1</t>
  </si>
  <si>
    <t>Inkoper</t>
  </si>
  <si>
    <t>Zanen</t>
  </si>
  <si>
    <t>p/a Langeland 47</t>
  </si>
  <si>
    <t>Woerden</t>
  </si>
  <si>
    <t>Koewei 33</t>
  </si>
  <si>
    <t>Rosenkamp</t>
  </si>
  <si>
    <t>Industrieweg 12 94</t>
  </si>
  <si>
    <t>Directie</t>
  </si>
  <si>
    <t>Bont</t>
  </si>
  <si>
    <t>Molenweide 2</t>
  </si>
  <si>
    <t>Kalf</t>
  </si>
  <si>
    <t>Wiboutstraat 148</t>
  </si>
  <si>
    <t>Medewerker</t>
  </si>
  <si>
    <t>Pothoven</t>
  </si>
  <si>
    <t>Weeresteinstraat 123</t>
  </si>
  <si>
    <t>Jol</t>
  </si>
  <si>
    <t>Kluisstraat 32</t>
  </si>
  <si>
    <t>Solinger</t>
  </si>
  <si>
    <t>Bankaplein 1a</t>
  </si>
  <si>
    <t>Financien</t>
  </si>
  <si>
    <t>Brandenburg</t>
  </si>
  <si>
    <t>Europalaan 65</t>
  </si>
  <si>
    <t>Muller</t>
  </si>
  <si>
    <t>Willingestraat 10</t>
  </si>
  <si>
    <t>Vijzelstraat 32</t>
  </si>
  <si>
    <t>Wynsema</t>
  </si>
  <si>
    <t>A.J. Ernststraat 5</t>
  </si>
  <si>
    <t>Verheij</t>
  </si>
  <si>
    <t>Joh. Huizingalaan 261</t>
  </si>
  <si>
    <t>Administratie</t>
  </si>
  <si>
    <t>Claassen</t>
  </si>
  <si>
    <t>Stationsplein 242</t>
  </si>
  <si>
    <t>Frank</t>
  </si>
  <si>
    <t>Groenelaan 2</t>
  </si>
  <si>
    <t>Dop</t>
  </si>
  <si>
    <t>Wilgeboom 6</t>
  </si>
  <si>
    <t>Groot</t>
  </si>
  <si>
    <t>Past. v.d. Vaartweg 3</t>
  </si>
  <si>
    <t>Kellner</t>
  </si>
  <si>
    <t>Keizersgracht 557</t>
  </si>
  <si>
    <t>De Horst 14  Private</t>
  </si>
  <si>
    <t>Brunings</t>
  </si>
  <si>
    <t>Blekerijlaan 14</t>
  </si>
  <si>
    <t>Lugtenborg</t>
  </si>
  <si>
    <t>Noormannensingel 45</t>
  </si>
  <si>
    <t>Yntema</t>
  </si>
  <si>
    <t>Paulus Potterstraat 30</t>
  </si>
  <si>
    <t>Roodhorst</t>
  </si>
  <si>
    <t>Magdalenastraat 7</t>
  </si>
  <si>
    <t>Personeelzaken</t>
  </si>
  <si>
    <t>Pool</t>
  </si>
  <si>
    <t>Nassauplein 3</t>
  </si>
  <si>
    <t>Korver</t>
  </si>
  <si>
    <t>Langstraat 7</t>
  </si>
  <si>
    <t>Hektor</t>
  </si>
  <si>
    <t>M. Bauerstraat 233c</t>
  </si>
  <si>
    <t>Hal</t>
  </si>
  <si>
    <t>Watermolenlaan 1</t>
  </si>
  <si>
    <t>Rossen</t>
  </si>
  <si>
    <t>Korte Houtstraat 13</t>
  </si>
  <si>
    <t>Bolhuis</t>
  </si>
  <si>
    <t>Herenstraat 14</t>
  </si>
  <si>
    <t>Smedema</t>
  </si>
  <si>
    <t>Brabantlaan 2</t>
  </si>
  <si>
    <t>Smeets</t>
  </si>
  <si>
    <t>Karel Doorlamlaan 67</t>
  </si>
  <si>
    <t>Lestraden</t>
  </si>
  <si>
    <t>Amsterdamsewg 55</t>
  </si>
  <si>
    <t>Essenlaan 4</t>
  </si>
  <si>
    <t>Baltus</t>
  </si>
  <si>
    <t>Hoofdstraat 11</t>
  </si>
  <si>
    <t>Kuiper</t>
  </si>
  <si>
    <t>p/a Norbertusdreef 34</t>
  </si>
  <si>
    <t>Korbelek</t>
  </si>
  <si>
    <t>Nassaulaan 11</t>
  </si>
  <si>
    <t>Swart</t>
  </si>
  <si>
    <t>St. Annadal 1</t>
  </si>
  <si>
    <t>Maarseveen</t>
  </si>
  <si>
    <t>Kerkstraat 21</t>
  </si>
  <si>
    <t>Noordwijk</t>
  </si>
  <si>
    <t>Burg. Oudlaan 50</t>
  </si>
  <si>
    <t>Wiel</t>
  </si>
  <si>
    <t>Velperweg 27</t>
  </si>
  <si>
    <t>Broere</t>
  </si>
  <si>
    <t>Th. Driessenhof 8</t>
  </si>
  <si>
    <t>Zuylen</t>
  </si>
  <si>
    <t>Waterlooweg 34</t>
  </si>
  <si>
    <t>Sierksma</t>
  </si>
  <si>
    <t>Energieweg 128</t>
  </si>
  <si>
    <t>Willem Barentszstraat 1</t>
  </si>
  <si>
    <t>Smink</t>
  </si>
  <si>
    <t>Schiedamsedijk 3</t>
  </si>
  <si>
    <t>Beekhuyzen</t>
  </si>
  <si>
    <t>F. Timmermanslaan 1</t>
  </si>
  <si>
    <t>Balm</t>
  </si>
  <si>
    <t>Verwersstraat 15</t>
  </si>
  <si>
    <t>Leydsweg 73</t>
  </si>
  <si>
    <t>Boeyen</t>
  </si>
  <si>
    <t>Keizer Karelplein 28</t>
  </si>
  <si>
    <t>Bos</t>
  </si>
  <si>
    <t>Jan van Gentstraat 119</t>
  </si>
  <si>
    <t>Brands</t>
  </si>
  <si>
    <t>van Ruysdaellaan 2</t>
  </si>
  <si>
    <t>Herik</t>
  </si>
  <si>
    <t>Bloemsingel 1</t>
  </si>
  <si>
    <t>Kouw</t>
  </si>
  <si>
    <t>Planetenweg 87</t>
  </si>
  <si>
    <t>Jong</t>
  </si>
  <si>
    <t>Weena 700</t>
  </si>
  <si>
    <t>Bruyn</t>
  </si>
  <si>
    <t>Singel 453</t>
  </si>
  <si>
    <t>Embregts</t>
  </si>
  <si>
    <t>Stevinweg 1</t>
  </si>
  <si>
    <t>Meekeren</t>
  </si>
  <si>
    <t>E. Rooseveltlaan 1</t>
  </si>
  <si>
    <t>Son</t>
  </si>
  <si>
    <t>Amstel 344</t>
  </si>
  <si>
    <t>IJsseldijk</t>
  </si>
  <si>
    <t>Konijnenberg 59</t>
  </si>
  <si>
    <t>Hurkmans</t>
  </si>
  <si>
    <t>Vissershavenstraat 277</t>
  </si>
  <si>
    <t>Reynhout</t>
  </si>
  <si>
    <t>Dillenburgstraat 11c</t>
  </si>
  <si>
    <t>Lans</t>
  </si>
  <si>
    <t>P. Campasud 217</t>
  </si>
  <si>
    <t>Heerwaarde</t>
  </si>
  <si>
    <t>Nijverheidsstraat 1</t>
  </si>
  <si>
    <t>Lieshout</t>
  </si>
  <si>
    <t>Burghstraat 25</t>
  </si>
  <si>
    <t>C.R.J.</t>
  </si>
  <si>
    <t>Reestplantsoen 27</t>
  </si>
  <si>
    <t>Bezouwen-Vroon</t>
  </si>
  <si>
    <t>Bommel</t>
  </si>
  <si>
    <t>Vlaszak 8</t>
  </si>
  <si>
    <t>Evers</t>
  </si>
  <si>
    <t>Pr. Beatrixln.16</t>
  </si>
  <si>
    <t>Beek</t>
  </si>
  <si>
    <t>Rozenstraat 16</t>
  </si>
  <si>
    <t>Oorschot</t>
  </si>
  <si>
    <t>Strawinskylaan 1</t>
  </si>
  <si>
    <t>Kramer</t>
  </si>
  <si>
    <t>Westervoortsedijk 67 D</t>
  </si>
  <si>
    <t>Fazantenkamp 179</t>
  </si>
  <si>
    <t>Ritsema</t>
  </si>
  <si>
    <t>Groningenweg 6</t>
  </si>
  <si>
    <t>Kleine</t>
  </si>
  <si>
    <t>Hartelaar 10</t>
  </si>
  <si>
    <t>Urbanus</t>
  </si>
  <si>
    <t>Schijfmos 60</t>
  </si>
  <si>
    <t>Brouwer</t>
  </si>
  <si>
    <t>Kerkeplaat 12</t>
  </si>
  <si>
    <t>Meulen</t>
  </si>
  <si>
    <t>Oranje Nassaulaan 31</t>
  </si>
  <si>
    <t>Verweij</t>
  </si>
  <si>
    <t>Rijnsburgstraat 11</t>
  </si>
  <si>
    <t>Jonge</t>
  </si>
  <si>
    <t>Tuinstraat 87</t>
  </si>
  <si>
    <t>P. Zeemanstraat</t>
  </si>
  <si>
    <t>Lange</t>
  </si>
  <si>
    <t>Osloweg 49</t>
  </si>
  <si>
    <t>Ruler</t>
  </si>
  <si>
    <t>Kloveniersburgwal 47</t>
  </si>
  <si>
    <t>Boon</t>
  </si>
  <si>
    <t>Sydwende 97</t>
  </si>
  <si>
    <t>Coolen</t>
  </si>
  <si>
    <t>Grubbehoeve 303</t>
  </si>
  <si>
    <t>Visser</t>
  </si>
  <si>
    <t>Verbeekstraat 19-21</t>
  </si>
  <si>
    <t>Boot</t>
  </si>
  <si>
    <t>Fokkerstraat 5</t>
  </si>
  <si>
    <t>Ronde</t>
  </si>
  <si>
    <t>Sterrenlaan 140</t>
  </si>
  <si>
    <t>Binckhorstlaan 215</t>
  </si>
  <si>
    <t>Burkink</t>
  </si>
  <si>
    <t>Van Twichelostraat 2</t>
  </si>
  <si>
    <t>Dorp</t>
  </si>
  <si>
    <t>Akerdijk 150a</t>
  </si>
  <si>
    <t>Stenfert</t>
  </si>
  <si>
    <t>Obrechtlaan 38</t>
  </si>
  <si>
    <t>Eijk</t>
  </si>
  <si>
    <t>Grashof 98</t>
  </si>
  <si>
    <t>Marseille</t>
  </si>
  <si>
    <t>p/a Zijlweg 198</t>
  </si>
  <si>
    <t>Geenen</t>
  </si>
  <si>
    <t>Hooge der A 31</t>
  </si>
  <si>
    <t>Rembrandtlaan 9</t>
  </si>
  <si>
    <t>Ranselaar</t>
  </si>
  <si>
    <t>Nieuwestad 9</t>
  </si>
  <si>
    <t>Kraats</t>
  </si>
  <si>
    <t>Stadhoudersplantsoen 214</t>
  </si>
  <si>
    <t>Zalm</t>
  </si>
  <si>
    <t>Den Daal 12</t>
  </si>
  <si>
    <t>Haaksbergerstraat 229</t>
  </si>
  <si>
    <t>Wijsman</t>
  </si>
  <si>
    <t>Weth.Jansenlaan 16</t>
  </si>
  <si>
    <t>Galesloot</t>
  </si>
  <si>
    <t>Flevolaan 23c</t>
  </si>
  <si>
    <t>Fitie</t>
  </si>
  <si>
    <t>Meibergdreef 9</t>
  </si>
  <si>
    <t>Los</t>
  </si>
  <si>
    <t>Dr. A. Philipsweg</t>
  </si>
  <si>
    <t>Krediet</t>
  </si>
  <si>
    <t>Plasticslaan 1</t>
  </si>
  <si>
    <t>Molenaar</t>
  </si>
  <si>
    <t>Zwaanhoefstraat 12</t>
  </si>
  <si>
    <t>Bongardt</t>
  </si>
  <si>
    <t>Zonnebloemlaan 36</t>
  </si>
  <si>
    <t>Dijk</t>
  </si>
  <si>
    <t>Willem Witsenplein 6</t>
  </si>
  <si>
    <t>Raaymakers</t>
  </si>
  <si>
    <t>F. Rooseveltlaan 57</t>
  </si>
  <si>
    <t>Kerkhof</t>
  </si>
  <si>
    <t>Pr. Beatrixlaan 16</t>
  </si>
  <si>
    <t>Starlinglaan 21</t>
  </si>
  <si>
    <t>Molenweg 97</t>
  </si>
  <si>
    <t>Duijvestijn</t>
  </si>
  <si>
    <t>Assumburg 48</t>
  </si>
  <si>
    <t>Puijenbroek</t>
  </si>
  <si>
    <t>Landleven 1</t>
  </si>
  <si>
    <t>Brugman</t>
  </si>
  <si>
    <t>Wassenaarseweg 72</t>
  </si>
  <si>
    <t>Verkooy</t>
  </si>
  <si>
    <t>Groenewoudseweg 1</t>
  </si>
  <si>
    <t>Stapleton</t>
  </si>
  <si>
    <t>Churchilllaan 11</t>
  </si>
  <si>
    <t>Vermeer</t>
  </si>
  <si>
    <t>Schiedamseweg 114</t>
  </si>
  <si>
    <t>Dijkwel</t>
  </si>
  <si>
    <t>Boerhaavelaan 5</t>
  </si>
  <si>
    <t>Lit</t>
  </si>
  <si>
    <t>Molenweg 32</t>
  </si>
  <si>
    <t>Roemer</t>
  </si>
  <si>
    <t>Fokkerstraat 12</t>
  </si>
  <si>
    <t>Zoetelief</t>
  </si>
  <si>
    <t>G. Doustraat 1241</t>
  </si>
  <si>
    <t>Bakker</t>
  </si>
  <si>
    <t>Haaghuishof 8</t>
  </si>
  <si>
    <t>Oranje Buitensingel 6</t>
  </si>
  <si>
    <t>Smit</t>
  </si>
  <si>
    <t>Startbaan 6</t>
  </si>
  <si>
    <t>Rijnkade 19b</t>
  </si>
  <si>
    <t>Maanweg 156</t>
  </si>
  <si>
    <t>Heyningen</t>
  </si>
  <si>
    <t>Van Alphenlaan 4</t>
  </si>
  <si>
    <t>Willemstein</t>
  </si>
  <si>
    <t>Boompjes 60-68</t>
  </si>
  <si>
    <t>Ollemans</t>
  </si>
  <si>
    <t>De Boelelaan 1105</t>
  </si>
  <si>
    <t>Veenstra</t>
  </si>
  <si>
    <t>Esdoornstraat 2</t>
  </si>
  <si>
    <t>Velzen</t>
  </si>
  <si>
    <t>Oude Oever 10</t>
  </si>
  <si>
    <t>Luidinga</t>
  </si>
  <si>
    <t>Folkert Elsingastraat 38</t>
  </si>
  <si>
    <t>Tetteroo</t>
  </si>
  <si>
    <t>Maanweg 2-6</t>
  </si>
  <si>
    <t>Vlek</t>
  </si>
  <si>
    <t>Zevenheuvelenweg 25</t>
  </si>
  <si>
    <t>Hoekendijk</t>
  </si>
  <si>
    <t>Fazantenkamp 711</t>
  </si>
  <si>
    <t>Boeters</t>
  </si>
  <si>
    <t>Julianalaan 117</t>
  </si>
  <si>
    <t>Rooy</t>
  </si>
  <si>
    <t>Appelgaarde 75</t>
  </si>
  <si>
    <t>Wijk</t>
  </si>
  <si>
    <t>Teteringsedijk 89D</t>
  </si>
  <si>
    <t>Troost</t>
  </si>
  <si>
    <t>Reguliersdwarsstraat 50</t>
  </si>
  <si>
    <t>Drahmann</t>
  </si>
  <si>
    <t>Werkhorst 36</t>
  </si>
  <si>
    <t>Wortelsteeg 2a</t>
  </si>
  <si>
    <t>Eijkel</t>
  </si>
  <si>
    <t>Rouboslaan 30</t>
  </si>
  <si>
    <t>Wagenaar</t>
  </si>
  <si>
    <t>Heusdenhoutsestraat 464</t>
  </si>
  <si>
    <t>Willemse</t>
  </si>
  <si>
    <t>Nassaulaan 32</t>
  </si>
  <si>
    <t>Beneluxlaan 2</t>
  </si>
  <si>
    <t>Herenstraat 139</t>
  </si>
  <si>
    <t>Nes</t>
  </si>
  <si>
    <t>Boschdijk 525</t>
  </si>
  <si>
    <t>Schroder</t>
  </si>
  <si>
    <t>P.C. Hooftstraat 153</t>
  </si>
  <si>
    <t>Vries</t>
  </si>
  <si>
    <t>P.O. Box 29707</t>
  </si>
  <si>
    <t>Backer</t>
  </si>
  <si>
    <t>Hagedisweide 40</t>
  </si>
  <si>
    <t>Stok</t>
  </si>
  <si>
    <t>Overdiemerweg 35</t>
  </si>
  <si>
    <t>Oosten</t>
  </si>
  <si>
    <t>Robertweg 10</t>
  </si>
  <si>
    <t>Sweering</t>
  </si>
  <si>
    <t>Enckebachweg 169</t>
  </si>
  <si>
    <t>Steemers</t>
  </si>
  <si>
    <t>Burg. Vogelaarsingel 163</t>
  </si>
  <si>
    <t>Couzy</t>
  </si>
  <si>
    <t>Rijksstraatweg 31</t>
  </si>
  <si>
    <t>Schreuder</t>
  </si>
  <si>
    <t>De Zulthe 12</t>
  </si>
  <si>
    <t>Bloemendalerweg 30-42</t>
  </si>
  <si>
    <t>Barendsma</t>
  </si>
  <si>
    <t>Hector Treubstraat 17</t>
  </si>
  <si>
    <t>Kijne</t>
  </si>
  <si>
    <t>Vredelaan 42</t>
  </si>
  <si>
    <t>Oijen</t>
  </si>
  <si>
    <t>Ravellaan 207</t>
  </si>
  <si>
    <t>Bronkhorst</t>
  </si>
  <si>
    <t>Winde 3</t>
  </si>
  <si>
    <t>Koekoekslaan 1</t>
  </si>
  <si>
    <t>Strijkviertel 63</t>
  </si>
  <si>
    <t>Fernandes</t>
  </si>
  <si>
    <t>Pr. Irenestraat 59</t>
  </si>
  <si>
    <t>Gevrink</t>
  </si>
  <si>
    <t>Borneostraat 85</t>
  </si>
  <si>
    <t>Otten</t>
  </si>
  <si>
    <t>Leidsedreef 2</t>
  </si>
  <si>
    <t>Dongen</t>
  </si>
  <si>
    <t>Industrieweg West 1</t>
  </si>
  <si>
    <t>Merwe</t>
  </si>
  <si>
    <t>Stationsplein 45</t>
  </si>
  <si>
    <t>Hertzogweg 2-8</t>
  </si>
  <si>
    <t>Verwaal</t>
  </si>
  <si>
    <t>Oude Turfmarkt 127</t>
  </si>
  <si>
    <t>Oudheusden</t>
  </si>
  <si>
    <t>Scheepvaartweg 3</t>
  </si>
  <si>
    <t>Trines</t>
  </si>
  <si>
    <t>V.d. Burchlaan 31</t>
  </si>
  <si>
    <t>Rooden</t>
  </si>
  <si>
    <t>Keizersgracht 319</t>
  </si>
  <si>
    <t>Kuip</t>
  </si>
  <si>
    <t>Matsmanveld 18</t>
  </si>
  <si>
    <t>Wullink</t>
  </si>
  <si>
    <t>Loseweg 130</t>
  </si>
  <si>
    <t>Schutte</t>
  </si>
  <si>
    <t>Beneluxlaan 41</t>
  </si>
  <si>
    <t>Bussel</t>
  </si>
  <si>
    <t>Fluwelensingel 87</t>
  </si>
  <si>
    <t>Kasper</t>
  </si>
  <si>
    <t>Schenkkade 215</t>
  </si>
  <si>
    <t>Smid</t>
  </si>
  <si>
    <t>Jeremiestraat 12b</t>
  </si>
  <si>
    <t>Buth</t>
  </si>
  <si>
    <t>Binckhorstlaan 299</t>
  </si>
  <si>
    <t>Pools</t>
  </si>
  <si>
    <t>M.L. Kinghof 9</t>
  </si>
  <si>
    <t>Overweel</t>
  </si>
  <si>
    <t>Rochussenstraat 200</t>
  </si>
  <si>
    <t>Paap</t>
  </si>
  <si>
    <t>Geb. SFH 1</t>
  </si>
  <si>
    <t>Bijl</t>
  </si>
  <si>
    <t>Groot Wezenland 29</t>
  </si>
  <si>
    <t>Klijn</t>
  </si>
  <si>
    <t>Gen.de la Reylaan 12</t>
  </si>
  <si>
    <t>Frenkel</t>
  </si>
  <si>
    <t>Kralingse Plaslaan 186</t>
  </si>
  <si>
    <t>Engelen</t>
  </si>
  <si>
    <t>Velperweg 76</t>
  </si>
  <si>
    <t>Bijnen</t>
  </si>
  <si>
    <t>Churchilllaan 80</t>
  </si>
  <si>
    <t>Walthaus</t>
  </si>
  <si>
    <t>Wenckebachstraat 3K 04</t>
  </si>
  <si>
    <t>Opstal</t>
  </si>
  <si>
    <t>Plantage Middenlaan 14</t>
  </si>
  <si>
    <t>Buul</t>
  </si>
  <si>
    <t>Locatellikade 1</t>
  </si>
  <si>
    <t>Lucius</t>
  </si>
  <si>
    <t>Meeuwenlaan 2</t>
  </si>
  <si>
    <t>Baere</t>
  </si>
  <si>
    <t>Atoomweg 81</t>
  </si>
  <si>
    <t>Doesburg</t>
  </si>
  <si>
    <t>Fultonstraat 11-15</t>
  </si>
  <si>
    <t>Zouwen</t>
  </si>
  <si>
    <t>Molenvlietbrink 74</t>
  </si>
  <si>
    <t>Laumans</t>
  </si>
  <si>
    <t>Pater Pirestraat 30</t>
  </si>
  <si>
    <t>Kroon</t>
  </si>
  <si>
    <t>Kennemerlaan 52</t>
  </si>
  <si>
    <t>Buijtenhuis</t>
  </si>
  <si>
    <t>Rondweg 27</t>
  </si>
  <si>
    <t>Slothouber</t>
  </si>
  <si>
    <t>Burg. Roelenweg 33</t>
  </si>
  <si>
    <t>Scharff</t>
  </si>
  <si>
    <t>Luttenbergstraat 2</t>
  </si>
  <si>
    <t>Heuvel</t>
  </si>
  <si>
    <t>Van Aalstweg 43</t>
  </si>
  <si>
    <t>Maurits</t>
  </si>
  <si>
    <t>Nijenborgh 16</t>
  </si>
  <si>
    <t>Veling</t>
  </si>
  <si>
    <t>Neckarhavenweg</t>
  </si>
  <si>
    <t>Elzinga</t>
  </si>
  <si>
    <t>Zoom 20-35</t>
  </si>
  <si>
    <t>Wiss</t>
  </si>
  <si>
    <t>Herengracht 203</t>
  </si>
  <si>
    <t>Mulder</t>
  </si>
  <si>
    <t>Grote Bickersstraat 72</t>
  </si>
  <si>
    <t>Aalst</t>
  </si>
  <si>
    <t>Nassauhaven 110</t>
  </si>
  <si>
    <t>Ruijter</t>
  </si>
  <si>
    <t>Warmonderweg 12</t>
  </si>
  <si>
    <t>Verhaaff</t>
  </si>
  <si>
    <t>De Bleek 2</t>
  </si>
  <si>
    <t>Groenendijk</t>
  </si>
  <si>
    <t>Boerdijk 6</t>
  </si>
  <si>
    <t>Plomp</t>
  </si>
  <si>
    <t>Groenewandseweg</t>
  </si>
  <si>
    <t>Parson</t>
  </si>
  <si>
    <t>Handelscentrum ZHZ 48</t>
  </si>
  <si>
    <t>Goumans</t>
  </si>
  <si>
    <t>Daniel Goedkoopstraat 9</t>
  </si>
  <si>
    <t>Frielink</t>
  </si>
  <si>
    <t>Industrieweg 12</t>
  </si>
  <si>
    <t>Ros</t>
  </si>
  <si>
    <t>Markt 45</t>
  </si>
  <si>
    <t>Boekestein</t>
  </si>
  <si>
    <t>Nijverheidsweg 19</t>
  </si>
  <si>
    <t>Zoutebier</t>
  </si>
  <si>
    <t>Weststraat 80</t>
  </si>
  <si>
    <t>Ackerstaff</t>
  </si>
  <si>
    <t>Linnaiusstraat 89</t>
  </si>
  <si>
    <t>Ruehrup</t>
  </si>
  <si>
    <t>Hobbemakade 83  III</t>
  </si>
  <si>
    <t>Hogeweg 25</t>
  </si>
  <si>
    <t>Hiep</t>
  </si>
  <si>
    <t>Oude Apeldoornseweg 41-45</t>
  </si>
  <si>
    <t>Wagelaar</t>
  </si>
  <si>
    <t>Schouwstraat 26a</t>
  </si>
  <si>
    <t>Gotje</t>
  </si>
  <si>
    <t>Graafseweg 274</t>
  </si>
  <si>
    <t>Lips</t>
  </si>
  <si>
    <t>Meerstraat 7</t>
  </si>
  <si>
    <t>Bosschaert</t>
  </si>
  <si>
    <t>Frederiklaan 12</t>
  </si>
  <si>
    <t>Zonwen</t>
  </si>
  <si>
    <t>Ranzaerstraat 10</t>
  </si>
  <si>
    <t>Rebel</t>
  </si>
  <si>
    <t>Ceintuurbaan 50</t>
  </si>
  <si>
    <t>Valkenburgseweg 50</t>
  </si>
  <si>
    <t>Ris</t>
  </si>
  <si>
    <t>Eindhovenseweg 76a</t>
  </si>
  <si>
    <t>Hekkert</t>
  </si>
  <si>
    <t>De Buorren</t>
  </si>
  <si>
    <t>Velde</t>
  </si>
  <si>
    <t>Surinameweg 4</t>
  </si>
  <si>
    <t>Westendorp</t>
  </si>
  <si>
    <t>Gaspeldoornlaan 42</t>
  </si>
  <si>
    <t>Snoeren</t>
  </si>
  <si>
    <t>Hoofdstraat 180</t>
  </si>
  <si>
    <t>Kok</t>
  </si>
  <si>
    <t>Fr. van Mierisstraat 37 hs</t>
  </si>
  <si>
    <t>Hoefsmit</t>
  </si>
  <si>
    <t>Niersstraat 13</t>
  </si>
  <si>
    <t>Wilde</t>
  </si>
  <si>
    <t>Bonkelaar 16</t>
  </si>
  <si>
    <t>Goudriaan</t>
  </si>
  <si>
    <t>Molenstraat 37</t>
  </si>
  <si>
    <t>Pasveer</t>
  </si>
  <si>
    <t>Neutronweg 11</t>
  </si>
  <si>
    <t>Kloosterlaan 2</t>
  </si>
  <si>
    <t>Graauw</t>
  </si>
  <si>
    <t>Stationsplein 3</t>
  </si>
  <si>
    <t>Gurp</t>
  </si>
  <si>
    <t>Lelyveld 81</t>
  </si>
  <si>
    <t>Gering</t>
  </si>
  <si>
    <t>Flevolaan 60e</t>
  </si>
  <si>
    <t>Meerman</t>
  </si>
  <si>
    <t>Waterschapsplein 98</t>
  </si>
  <si>
    <t>Verkolf</t>
  </si>
  <si>
    <t>Maatschapweg 78a</t>
  </si>
  <si>
    <t>Tan</t>
  </si>
  <si>
    <t>Stationsweg 175</t>
  </si>
  <si>
    <t>Jongen</t>
  </si>
  <si>
    <t>Fauststraat 1</t>
  </si>
  <si>
    <t>Rozemond</t>
  </si>
  <si>
    <t>Hoofdweg 1278</t>
  </si>
  <si>
    <t>Bernhardstraat 1</t>
  </si>
  <si>
    <t>Geffen</t>
  </si>
  <si>
    <t>Brouwersgracht 19</t>
  </si>
  <si>
    <t>Mater</t>
  </si>
  <si>
    <t>H.J. Wenckebachweg 15</t>
  </si>
  <si>
    <t>Steen</t>
  </si>
  <si>
    <t>Lorentzstraat 4</t>
  </si>
  <si>
    <t>Wortelboer</t>
  </si>
  <si>
    <t>Ign. Bispincklaan 19</t>
  </si>
  <si>
    <t>Harteveld</t>
  </si>
  <si>
    <t>Herengracht 566</t>
  </si>
  <si>
    <t>Joor</t>
  </si>
  <si>
    <t>van Stolkweg 14</t>
  </si>
  <si>
    <t>Hoof</t>
  </si>
  <si>
    <t>Wilhelminapark 29</t>
  </si>
  <si>
    <t>Linke</t>
  </si>
  <si>
    <t>Zwarteweg 28</t>
  </si>
  <si>
    <t>Vis</t>
  </si>
  <si>
    <t>Deurningerstraat 81</t>
  </si>
  <si>
    <t>Kassteen</t>
  </si>
  <si>
    <t>Celsiusstraat 17</t>
  </si>
  <si>
    <t>Akerboom</t>
  </si>
  <si>
    <t>Landjuweel 22</t>
  </si>
  <si>
    <t>Leeuwen</t>
  </si>
  <si>
    <t>Westerdijk 21a</t>
  </si>
  <si>
    <t>Touwen</t>
  </si>
  <si>
    <t>Ceintuurbaan 5</t>
  </si>
  <si>
    <t>Heynen</t>
  </si>
  <si>
    <t>Kruisstraat 8-10</t>
  </si>
  <si>
    <t>Attinger</t>
  </si>
  <si>
    <t>Herengracht 442</t>
  </si>
  <si>
    <t>Windmuller</t>
  </si>
  <si>
    <t>Markt 20</t>
  </si>
  <si>
    <t>Broer</t>
  </si>
  <si>
    <t>Langestraat 7</t>
  </si>
  <si>
    <t>Hoed</t>
  </si>
  <si>
    <t>Ziekenhuisweg 100</t>
  </si>
  <si>
    <t>Venrooy</t>
  </si>
  <si>
    <t>B. Boemanstraat 40</t>
  </si>
  <si>
    <t>Valkenboskade 525</t>
  </si>
  <si>
    <t>Vader</t>
  </si>
  <si>
    <t>Pr. Beatrixlaan 428</t>
  </si>
  <si>
    <t>Lierop</t>
  </si>
  <si>
    <t>Van Hallweg 2</t>
  </si>
  <si>
    <t>Mafficioli</t>
  </si>
  <si>
    <t>Pikeursbaan 15</t>
  </si>
  <si>
    <t>Molenweg 81</t>
  </si>
  <si>
    <t>Bratkel</t>
  </si>
  <si>
    <t>Leidseplein 1-3</t>
  </si>
  <si>
    <t>Platteelstraat 3</t>
  </si>
  <si>
    <t>Roijen</t>
  </si>
  <si>
    <t>Olivier van Noortlaan 120</t>
  </si>
  <si>
    <t>Siewersten</t>
  </si>
  <si>
    <t>Schuitemaker</t>
  </si>
  <si>
    <t>Ramgatsweg</t>
  </si>
  <si>
    <t>Tunderman</t>
  </si>
  <si>
    <t>Bolensteinseweg 3</t>
  </si>
  <si>
    <t>park</t>
  </si>
  <si>
    <t>chef</t>
  </si>
  <si>
    <t>jack</t>
  </si>
  <si>
    <t>john</t>
  </si>
  <si>
    <t>manager</t>
  </si>
  <si>
    <r>
      <t xml:space="preserve">In het tabblad </t>
    </r>
    <r>
      <rPr>
        <b/>
        <i/>
        <sz val="12"/>
        <rFont val="Calibri"/>
        <family val="2"/>
      </rPr>
      <t xml:space="preserve">Data (zichtbaar maken) </t>
    </r>
    <r>
      <rPr>
        <i/>
        <sz val="12"/>
        <rFont val="Calibri"/>
        <family val="2"/>
      </rPr>
      <t>staat een database met gegevens die geanalyseerd moeten worden.</t>
    </r>
  </si>
  <si>
    <r>
      <t xml:space="preserve">3.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draaitabel - </t>
    </r>
    <r>
      <rPr>
        <b/>
        <sz val="12"/>
        <rFont val="Calibri"/>
        <family val="2"/>
      </rPr>
      <t>kopieer</t>
    </r>
    <r>
      <rPr>
        <sz val="12"/>
        <rFont val="Calibri"/>
        <family val="2"/>
      </rPr>
      <t xml:space="preserve"> de draaitabel met "ctrl+c"  - plak deze in tabblad G</t>
    </r>
    <r>
      <rPr>
        <i/>
        <sz val="12"/>
        <rFont val="Calibri"/>
        <family val="2"/>
      </rPr>
      <t>rafieken vergelijken</t>
    </r>
    <r>
      <rPr>
        <sz val="12"/>
        <rFont val="Calibri"/>
        <family val="2"/>
      </rPr>
      <t xml:space="preserve"> naast de voorbeeld draaitabel in cel G4</t>
    </r>
  </si>
  <si>
    <t>Draaitabel variaties Vergelijken in jaren en dubbelen in beeld brengen</t>
  </si>
  <si>
    <t>Maak een draaitabel omde omzet in jaren te vergelijken (zie voorbeeld)</t>
  </si>
  <si>
    <t>Maak een draaitabel om de omzet te vergelijken in jaren volgens het voorbeeld (klik in het voorbeeld en controleer de velden)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</si>
  <si>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complete Omzettabel - "ctrl+a+a"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Draaitabel</t>
    </r>
    <r>
      <rPr>
        <sz val="12"/>
        <rFont val="Calibri"/>
        <family val="2"/>
      </rPr>
      <t xml:space="preserve"> - Selecteer de locatie - </t>
    </r>
    <r>
      <rPr>
        <i/>
        <sz val="12"/>
        <rFont val="Calibri"/>
        <family val="2"/>
      </rPr>
      <t>Bestaand werkblad</t>
    </r>
    <r>
      <rPr>
        <sz val="12"/>
        <rFont val="Calibri"/>
        <family val="2"/>
      </rPr>
      <t xml:space="preserve">  </t>
    </r>
    <r>
      <rPr>
        <b/>
        <sz val="12"/>
        <rFont val="Calibri"/>
        <family val="2"/>
      </rPr>
      <t>activeer</t>
    </r>
    <r>
      <rPr>
        <sz val="12"/>
        <rFont val="Calibri"/>
        <family val="2"/>
      </rPr>
      <t xml:space="preserve"> cel G32 - </t>
    </r>
    <r>
      <rPr>
        <b/>
        <sz val="12"/>
        <rFont val="Calibri"/>
        <family val="2"/>
      </rPr>
      <t>OK</t>
    </r>
  </si>
  <si>
    <r>
      <t xml:space="preserve">2. </t>
    </r>
    <r>
      <rPr>
        <b/>
        <sz val="12"/>
        <rFont val="Calibri"/>
        <family val="2"/>
      </rPr>
      <t>Sleep</t>
    </r>
    <r>
      <rPr>
        <sz val="12"/>
        <rFont val="Calibri"/>
        <family val="2"/>
      </rPr>
      <t xml:space="preserve"> de </t>
    </r>
    <r>
      <rPr>
        <i/>
        <sz val="12"/>
        <rFont val="Calibri"/>
        <family val="2"/>
      </rPr>
      <t>Datum</t>
    </r>
    <r>
      <rPr>
        <sz val="12"/>
        <rFont val="Calibri"/>
        <family val="2"/>
      </rPr>
      <t xml:space="preserve"> naar de RIJEN - rechtermuisklik in een datum van de draaitabel - </t>
    </r>
    <r>
      <rPr>
        <b/>
        <sz val="12"/>
        <rFont val="Calibri"/>
        <family val="2"/>
      </rPr>
      <t>Groeperen</t>
    </r>
    <r>
      <rPr>
        <sz val="12"/>
        <rFont val="Calibri"/>
        <family val="2"/>
      </rPr>
      <t xml:space="preserve"> - klik </t>
    </r>
    <r>
      <rPr>
        <i/>
        <sz val="12"/>
        <rFont val="Calibri"/>
        <family val="2"/>
      </rPr>
      <t>Maanden</t>
    </r>
    <r>
      <rPr>
        <sz val="12"/>
        <rFont val="Calibri"/>
        <family val="2"/>
      </rPr>
      <t xml:space="preserve"> en </t>
    </r>
    <r>
      <rPr>
        <i/>
        <sz val="12"/>
        <rFont val="Calibri"/>
        <family val="2"/>
      </rPr>
      <t>Jaren</t>
    </r>
    <r>
      <rPr>
        <sz val="12"/>
        <rFont val="Calibri"/>
        <family val="2"/>
      </rPr>
      <t xml:space="preserve"> aan - </t>
    </r>
    <r>
      <rPr>
        <b/>
        <sz val="12"/>
        <rFont val="Calibri"/>
        <family val="2"/>
      </rPr>
      <t>OK</t>
    </r>
  </si>
  <si>
    <r>
      <t xml:space="preserve">3. </t>
    </r>
    <r>
      <rPr>
        <b/>
        <sz val="12"/>
        <rFont val="Calibri"/>
        <family val="2"/>
      </rPr>
      <t>Sleep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Jaren</t>
    </r>
    <r>
      <rPr>
        <sz val="12"/>
        <rFont val="Calibri"/>
        <family val="2"/>
      </rPr>
      <t xml:space="preserve"> naar KOLOMMEN en </t>
    </r>
    <r>
      <rPr>
        <i/>
        <sz val="12"/>
        <rFont val="Calibri"/>
        <family val="2"/>
      </rPr>
      <t>Maanden</t>
    </r>
    <r>
      <rPr>
        <sz val="12"/>
        <rFont val="Calibri"/>
        <family val="2"/>
      </rPr>
      <t xml:space="preserve"> naar RIJEN en </t>
    </r>
    <r>
      <rPr>
        <i/>
        <sz val="12"/>
        <rFont val="Calibri"/>
        <family val="2"/>
      </rPr>
      <t>Omzet</t>
    </r>
    <r>
      <rPr>
        <sz val="12"/>
        <rFont val="Calibri"/>
        <family val="2"/>
      </rPr>
      <t xml:space="preserve"> naar WAARDEN</t>
    </r>
  </si>
  <si>
    <t>Winkels</t>
  </si>
  <si>
    <t>Maxwel</t>
  </si>
  <si>
    <t>Omzet vergelijken in jaren</t>
  </si>
  <si>
    <t>Aantal winkels in Nederland</t>
  </si>
  <si>
    <t>Media markt</t>
  </si>
  <si>
    <t>Kolomlabels</t>
  </si>
  <si>
    <t xml:space="preserve"> uit een database controleren</t>
  </si>
  <si>
    <t>Electrocorner</t>
  </si>
  <si>
    <t>2015</t>
  </si>
  <si>
    <t>2016</t>
  </si>
  <si>
    <t>Aantal van Winkels</t>
  </si>
  <si>
    <t>Dynamite</t>
  </si>
  <si>
    <t>Copaco</t>
  </si>
  <si>
    <t>Soest</t>
  </si>
  <si>
    <t>Horst</t>
  </si>
  <si>
    <t>Den bosch</t>
  </si>
  <si>
    <t>Breda</t>
  </si>
  <si>
    <t>Horn</t>
  </si>
  <si>
    <t>Baarlo</t>
  </si>
  <si>
    <t>Venray</t>
  </si>
  <si>
    <t>Hoorn</t>
  </si>
  <si>
    <t>Tilburg</t>
  </si>
  <si>
    <t>Sittard</t>
  </si>
  <si>
    <t>Stein</t>
  </si>
  <si>
    <t>Draaigrafiek maken en instellen</t>
  </si>
  <si>
    <r>
      <t xml:space="preserve">In het tabblad </t>
    </r>
    <r>
      <rPr>
        <b/>
        <i/>
        <sz val="12"/>
        <rFont val="Calibri"/>
        <family val="2"/>
      </rPr>
      <t>Data Verkoop</t>
    </r>
    <r>
      <rPr>
        <i/>
        <sz val="12"/>
        <rFont val="Calibri"/>
        <family val="2"/>
      </rPr>
      <t xml:space="preserve"> (eerst zichtbaar maken)</t>
    </r>
    <r>
      <rPr>
        <b/>
        <i/>
        <sz val="12"/>
        <rFont val="Calibri"/>
        <family val="2"/>
      </rPr>
      <t xml:space="preserve"> </t>
    </r>
    <r>
      <rPr>
        <i/>
        <sz val="12"/>
        <rFont val="Calibri"/>
        <family val="2"/>
      </rPr>
      <t>staat een database met gegevens die geanalyseerd moeten worden.</t>
    </r>
  </si>
  <si>
    <r>
      <t xml:space="preserve">1.  Maak een draaigrafiek in cel </t>
    </r>
    <r>
      <rPr>
        <b/>
        <sz val="12"/>
        <rFont val="Calibri"/>
        <family val="2"/>
      </rPr>
      <t>A29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Draaigrafiek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hele tabel met kopteksten "ctrl+a+a" - </t>
    </r>
    <r>
      <rPr>
        <b/>
        <sz val="12"/>
        <rFont val="Calibri"/>
        <family val="2"/>
      </rPr>
      <t>OK</t>
    </r>
  </si>
  <si>
    <r>
      <t xml:space="preserve">2. Sleep </t>
    </r>
    <r>
      <rPr>
        <i/>
        <sz val="12"/>
        <rFont val="Calibri"/>
        <family val="2"/>
      </rPr>
      <t>Verkoper</t>
    </r>
    <r>
      <rPr>
        <sz val="12"/>
        <rFont val="Calibri"/>
        <family val="2"/>
      </rPr>
      <t xml:space="preserve"> naar AS (CATEGORIE) - </t>
    </r>
    <r>
      <rPr>
        <i/>
        <sz val="12"/>
        <rFont val="Calibri"/>
        <family val="2"/>
      </rPr>
      <t>Product</t>
    </r>
    <r>
      <rPr>
        <sz val="12"/>
        <rFont val="Calibri"/>
        <family val="2"/>
      </rPr>
      <t xml:space="preserve"> naar LEGENDA </t>
    </r>
    <r>
      <rPr>
        <i/>
        <sz val="12"/>
        <rFont val="Calibri"/>
        <family val="2"/>
      </rPr>
      <t>Verkoop</t>
    </r>
    <r>
      <rPr>
        <sz val="12"/>
        <rFont val="Calibri"/>
        <family val="2"/>
      </rPr>
      <t xml:space="preserve"> naar WAARDEN</t>
    </r>
  </si>
  <si>
    <t>3. Stel nu zelf de volgende dingen in:</t>
  </si>
  <si>
    <r>
      <t xml:space="preserve">a. In plaats van de </t>
    </r>
    <r>
      <rPr>
        <i/>
        <sz val="11"/>
        <color theme="1"/>
        <rFont val="Calibri"/>
        <family val="2"/>
        <scheme val="minor"/>
      </rPr>
      <t>Som van de Verkoop</t>
    </r>
    <r>
      <rPr>
        <sz val="11"/>
        <color theme="1"/>
        <rFont val="Calibri"/>
        <family val="2"/>
        <scheme val="minor"/>
      </rPr>
      <t xml:space="preserve">, het </t>
    </r>
    <r>
      <rPr>
        <i/>
        <sz val="11"/>
        <color theme="1"/>
        <rFont val="Calibri"/>
        <family val="2"/>
        <scheme val="minor"/>
      </rPr>
      <t>Gemiddelden</t>
    </r>
    <r>
      <rPr>
        <sz val="11"/>
        <color theme="1"/>
        <rFont val="Calibri"/>
        <family val="2"/>
        <scheme val="minor"/>
      </rPr>
      <t xml:space="preserve"> instellen - rechtermuisklik in </t>
    </r>
    <r>
      <rPr>
        <b/>
        <i/>
        <u/>
        <sz val="11"/>
        <color theme="1"/>
        <rFont val="Calibri"/>
        <family val="2"/>
        <scheme val="minor"/>
      </rPr>
      <t>Draaitabel</t>
    </r>
    <r>
      <rPr>
        <sz val="11"/>
        <color theme="1"/>
        <rFont val="Calibri"/>
        <family val="2"/>
        <scheme val="minor"/>
      </rPr>
      <t xml:space="preserve">- </t>
    </r>
    <r>
      <rPr>
        <b/>
        <sz val="11"/>
        <color theme="1"/>
        <rFont val="Calibri"/>
        <family val="2"/>
        <scheme val="minor"/>
      </rPr>
      <t>Waarden samenvatten per</t>
    </r>
    <r>
      <rPr>
        <sz val="11"/>
        <color theme="1"/>
        <rFont val="Calibri"/>
        <family val="2"/>
        <scheme val="minor"/>
      </rPr>
      <t xml:space="preserve"> - </t>
    </r>
    <r>
      <rPr>
        <i/>
        <sz val="11"/>
        <color theme="1"/>
        <rFont val="Calibri"/>
        <family val="2"/>
        <scheme val="minor"/>
      </rPr>
      <t>Gemiddelden)</t>
    </r>
  </si>
  <si>
    <r>
      <t xml:space="preserve">b. Waarden in grafiek boven kolom </t>
    </r>
    <r>
      <rPr>
        <i/>
        <sz val="11"/>
        <color theme="1"/>
        <rFont val="Calibri"/>
        <family val="2"/>
        <scheme val="minor"/>
      </rPr>
      <t>Vlees</t>
    </r>
    <r>
      <rPr>
        <sz val="11"/>
        <color theme="1"/>
        <rFont val="Calibri"/>
        <family val="2"/>
        <scheme val="minor"/>
      </rPr>
      <t xml:space="preserve"> zetten - rechtermuis op kolom </t>
    </r>
    <r>
      <rPr>
        <i/>
        <sz val="11"/>
        <color theme="1"/>
        <rFont val="Calibri"/>
        <family val="2"/>
        <scheme val="minor"/>
      </rPr>
      <t>Vlees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Gegevenslabel toevoegen</t>
    </r>
    <r>
      <rPr>
        <sz val="11"/>
        <color theme="1"/>
        <rFont val="Calibri"/>
        <family val="2"/>
        <scheme val="minor"/>
      </rPr>
      <t xml:space="preserve"> - een Euro valutateken geven in de draaitabel of:</t>
    </r>
  </si>
  <si>
    <r>
      <t xml:space="preserve">rechtermuisklik op getallen boven kolom - </t>
    </r>
    <r>
      <rPr>
        <b/>
        <i/>
        <sz val="11"/>
        <color theme="1"/>
        <rFont val="Calibri"/>
        <family val="2"/>
        <scheme val="minor"/>
      </rPr>
      <t>Gegevenslabels opmaken</t>
    </r>
    <r>
      <rPr>
        <i/>
        <sz val="11"/>
        <color theme="1"/>
        <rFont val="Calibri"/>
        <family val="2"/>
        <scheme val="minor"/>
      </rPr>
      <t xml:space="preserve"> - </t>
    </r>
    <r>
      <rPr>
        <b/>
        <i/>
        <sz val="11"/>
        <color theme="1"/>
        <rFont val="Calibri"/>
        <family val="2"/>
        <scheme val="minor"/>
      </rPr>
      <t>Notatie</t>
    </r>
    <r>
      <rPr>
        <i/>
        <sz val="11"/>
        <color theme="1"/>
        <rFont val="Calibri"/>
        <family val="2"/>
        <scheme val="minor"/>
      </rPr>
      <t xml:space="preserve"> - Financieel of het </t>
    </r>
    <r>
      <rPr>
        <b/>
        <i/>
        <sz val="11"/>
        <color theme="1"/>
        <rFont val="Calibri"/>
        <family val="2"/>
        <scheme val="minor"/>
      </rPr>
      <t>valuta knopje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in het lint </t>
    </r>
  </si>
  <si>
    <t>4. Pas de grafiek aan:</t>
  </si>
  <si>
    <r>
      <t xml:space="preserve">a. Verander kleuren via Hulpmiddelen en voeg slicers toe - </t>
    </r>
    <r>
      <rPr>
        <b/>
        <sz val="11"/>
        <color theme="1"/>
        <rFont val="Calibri"/>
        <family val="2"/>
        <scheme val="minor"/>
      </rPr>
      <t>Hulpmiddelen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ANALYSEREN</t>
    </r>
    <r>
      <rPr>
        <sz val="11"/>
        <color theme="1"/>
        <rFont val="Calibri"/>
        <family val="2"/>
        <scheme val="minor"/>
      </rPr>
      <t xml:space="preserve"> -  </t>
    </r>
    <r>
      <rPr>
        <b/>
        <sz val="11"/>
        <color theme="1"/>
        <rFont val="Calibri"/>
        <family val="2"/>
        <scheme val="minor"/>
      </rPr>
      <t>Slicer invoegen</t>
    </r>
    <r>
      <rPr>
        <sz val="11"/>
        <color theme="1"/>
        <rFont val="Calibri"/>
        <family val="2"/>
        <scheme val="minor"/>
      </rPr>
      <t xml:space="preserve"> - Opmaken zoals het voorbeeld</t>
    </r>
  </si>
  <si>
    <r>
      <t xml:space="preserve">b. Verander het </t>
    </r>
    <r>
      <rPr>
        <b/>
        <sz val="11"/>
        <color theme="1"/>
        <rFont val="Calibri"/>
        <family val="2"/>
        <scheme val="minor"/>
      </rPr>
      <t>type</t>
    </r>
    <r>
      <rPr>
        <sz val="11"/>
        <color theme="1"/>
        <rFont val="Calibri"/>
        <family val="2"/>
        <scheme val="minor"/>
      </rPr>
      <t xml:space="preserve"> grafiek en </t>
    </r>
    <r>
      <rPr>
        <b/>
        <sz val="11"/>
        <color theme="1"/>
        <rFont val="Calibri"/>
        <family val="2"/>
        <scheme val="minor"/>
      </rPr>
      <t>filter</t>
    </r>
    <r>
      <rPr>
        <sz val="11"/>
        <color theme="1"/>
        <rFont val="Calibri"/>
        <family val="2"/>
        <scheme val="minor"/>
      </rPr>
      <t xml:space="preserve"> de items met de </t>
    </r>
    <r>
      <rPr>
        <b/>
        <sz val="11"/>
        <color theme="1"/>
        <rFont val="Calibri"/>
        <family val="2"/>
        <scheme val="minor"/>
      </rPr>
      <t>slicer</t>
    </r>
  </si>
  <si>
    <t>Maand</t>
  </si>
  <si>
    <t>Gemiddelde van Verkoop</t>
  </si>
  <si>
    <t>Dranken</t>
  </si>
  <si>
    <t>Vlees</t>
  </si>
  <si>
    <t>Fluitsma</t>
  </si>
  <si>
    <t>Kerkhofs</t>
  </si>
  <si>
    <t>Nienhuis</t>
  </si>
  <si>
    <t>Verberne</t>
  </si>
  <si>
    <t>April</t>
  </si>
  <si>
    <t>Noord</t>
  </si>
  <si>
    <t>Non-food</t>
  </si>
  <si>
    <t>Augustus</t>
  </si>
  <si>
    <t>December</t>
  </si>
  <si>
    <t>Februari</t>
  </si>
  <si>
    <t>Januari</t>
  </si>
  <si>
    <t>Juli</t>
  </si>
  <si>
    <t>Juni</t>
  </si>
  <si>
    <t>Maart</t>
  </si>
  <si>
    <t>Mei</t>
  </si>
  <si>
    <t>November</t>
  </si>
  <si>
    <t>Oktober</t>
  </si>
  <si>
    <t>September</t>
  </si>
  <si>
    <t>juli</t>
  </si>
  <si>
    <t>Subtotalen berekenen via voorbeeldtabel (FUNCTIE_GETALLEN) en SUBTOTAAL via het lint GEGEVENS</t>
  </si>
  <si>
    <r>
      <t xml:space="preserve">INTERVAL </t>
    </r>
    <r>
      <rPr>
        <i/>
        <u/>
        <sz val="14"/>
        <color indexed="9"/>
        <rFont val="Calibri"/>
        <family val="2"/>
      </rPr>
      <t>functie</t>
    </r>
    <r>
      <rPr>
        <u/>
        <sz val="14"/>
        <color indexed="9"/>
        <rFont val="Calibri"/>
        <family val="2"/>
      </rPr>
      <t xml:space="preserve"> bepaald in een bereik de aantallen van diverse/bepaalde tientallen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</si>
  <si>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J9 om het meest voorkomende cijfer weer te laten geven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</si>
  <si>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venster </t>
    </r>
    <r>
      <rPr>
        <i/>
        <sz val="12"/>
        <rFont val="Calibri"/>
        <family val="2"/>
      </rPr>
      <t>Getal1</t>
    </r>
    <r>
      <rPr>
        <b/>
        <sz val="12"/>
        <rFont val="Calibri"/>
        <family val="2"/>
      </rPr>
      <t xml:space="preserve"> - B13:J33 (</t>
    </r>
    <r>
      <rPr>
        <sz val="12"/>
        <rFont val="Calibri"/>
        <family val="2"/>
      </rPr>
      <t>alle gegevens uit de tentamencijfers tabel)</t>
    </r>
  </si>
  <si>
    <r>
      <t>Maak een draaigrafiek zoals het voorbeeld in een nieuw blad (</t>
    </r>
    <r>
      <rPr>
        <i/>
        <u/>
        <sz val="14"/>
        <color indexed="9"/>
        <rFont val="Calibri"/>
        <family val="2"/>
      </rPr>
      <t>de draaitabel wordt automatisch gemaakt</t>
    </r>
    <r>
      <rPr>
        <u/>
        <sz val="14"/>
        <color indexed="9"/>
        <rFont val="Calibri"/>
        <family val="2"/>
      </rPr>
      <t>)</t>
    </r>
  </si>
  <si>
    <t>Janssen (101)</t>
  </si>
  <si>
    <t>Pietersen (102)</t>
  </si>
  <si>
    <t>Klaessen (103)</t>
  </si>
  <si>
    <t>Cox (104)</t>
  </si>
  <si>
    <t>Fransen (105)</t>
  </si>
  <si>
    <t>Naam en kamernr.</t>
  </si>
  <si>
    <t>Maak de opdrachten in de gele cellen na via de voorbeelden in de grijze cellen</t>
  </si>
  <si>
    <t>LINKS(A11;7)</t>
  </si>
  <si>
    <t>Tekst uit een database kolom halen</t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</si>
  <si>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de grijze cellen bijv. cel B</t>
    </r>
    <r>
      <rPr>
        <b/>
        <sz val="12"/>
        <color theme="1"/>
        <rFont val="Calibri"/>
        <family val="2"/>
        <scheme val="minor"/>
      </rPr>
      <t>11</t>
    </r>
    <r>
      <rPr>
        <sz val="12"/>
        <color theme="1"/>
        <rFont val="Calibri"/>
        <family val="2"/>
        <scheme val="minor"/>
      </rPr>
      <t xml:space="preserve"> in het voorbeeld om de functie te annalyseren</t>
    </r>
  </si>
  <si>
    <t>positie</t>
  </si>
  <si>
    <t>7 tekens</t>
  </si>
  <si>
    <t>8 tekens</t>
  </si>
  <si>
    <t>9 tekens</t>
  </si>
  <si>
    <t>10 tekens</t>
  </si>
  <si>
    <t>LINKS</t>
  </si>
  <si>
    <t>LINKS &amp; VIND.SPEC</t>
  </si>
  <si>
    <t>VIND.SPEC</t>
  </si>
  <si>
    <t>RECHTS</t>
  </si>
  <si>
    <t>5 tekens</t>
  </si>
  <si>
    <t>RECHTS(A32;5)</t>
  </si>
  <si>
    <t>LINKS &amp; RECHT &amp; VIND.SPEC</t>
  </si>
  <si>
    <t>Deze functie werkt niet om de namen eruit te halen omdat de namen niet even lang zijn</t>
  </si>
  <si>
    <t>Om dit te takelen kunnen we de Functie VIND.SPEC gebruiken die kan zoeken naar het haakje of een spatie</t>
  </si>
  <si>
    <t>VIND.SPEC("(";A18)</t>
  </si>
  <si>
    <t xml:space="preserve">Nu heeft de fuctie de positie bepaald tot het haakje of spatie, dit gaan we nu combineren </t>
  </si>
  <si>
    <t>LINKS(A27;VIND.SPEC("(";A27)-1)</t>
  </si>
  <si>
    <r>
      <t xml:space="preserve">3.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F27 -</t>
    </r>
    <r>
      <rPr>
        <sz val="12"/>
        <color theme="1"/>
        <rFont val="Calibri"/>
        <family val="2"/>
        <scheme val="minor"/>
      </rPr>
      <t xml:space="preserve"> typ een = open de functie </t>
    </r>
    <r>
      <rPr>
        <b/>
        <sz val="12"/>
        <color theme="1"/>
        <rFont val="Calibri"/>
        <family val="2"/>
        <scheme val="minor"/>
      </rPr>
      <t>VIND.SPEC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E20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selecteren</t>
    </r>
    <r>
      <rPr>
        <sz val="12"/>
        <color theme="1"/>
        <rFont val="Calibri"/>
        <family val="2"/>
        <scheme val="minor"/>
      </rPr>
      <t xml:space="preserve"> -2e veld (" (" ) of ("  " )</t>
    </r>
  </si>
  <si>
    <r>
      <t xml:space="preserve">2.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F13</t>
    </r>
    <r>
      <rPr>
        <sz val="12"/>
        <color theme="1"/>
        <rFont val="Calibri"/>
        <family val="2"/>
        <scheme val="minor"/>
      </rPr>
      <t xml:space="preserve"> - typ een = open de functie </t>
    </r>
    <r>
      <rPr>
        <b/>
        <sz val="12"/>
        <color theme="1"/>
        <rFont val="Calibri"/>
        <family val="2"/>
        <scheme val="minor"/>
      </rPr>
      <t>LINKS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E13</t>
    </r>
    <r>
      <rPr>
        <sz val="12"/>
        <color theme="1"/>
        <rFont val="Calibri"/>
        <family val="2"/>
        <scheme val="minor"/>
      </rPr>
      <t xml:space="preserve"> selecteren - 2e veld aantal tekens (7)</t>
    </r>
  </si>
  <si>
    <r>
      <t xml:space="preserve">2.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F20 -</t>
    </r>
    <r>
      <rPr>
        <sz val="12"/>
        <color theme="1"/>
        <rFont val="Calibri"/>
        <family val="2"/>
        <scheme val="minor"/>
      </rPr>
      <t xml:space="preserve"> typ een = open de functie </t>
    </r>
    <r>
      <rPr>
        <b/>
        <sz val="12"/>
        <color theme="1"/>
        <rFont val="Calibri"/>
        <family val="2"/>
        <scheme val="minor"/>
      </rPr>
      <t>VIND.SPEC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E20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selecteren</t>
    </r>
    <r>
      <rPr>
        <sz val="12"/>
        <color theme="1"/>
        <rFont val="Calibri"/>
        <family val="2"/>
        <scheme val="minor"/>
      </rPr>
      <t xml:space="preserve"> -2e veld (" (" ) of ("  " )</t>
    </r>
  </si>
  <si>
    <t xml:space="preserve">   zet de functie LINKS( na het = teken - typ -1 (om het haakje te verwijderen) - sluit af met een haakje</t>
  </si>
  <si>
    <t>Te tonen karaters</t>
  </si>
  <si>
    <t>Annonieme nummers</t>
  </si>
  <si>
    <t>Uitleg tekstfuncties</t>
  </si>
  <si>
    <t>HERHALING</t>
  </si>
  <si>
    <t>LENGTE</t>
  </si>
  <si>
    <t>Telt de aantal tekens</t>
  </si>
  <si>
    <t>Herhaalt tekst</t>
  </si>
  <si>
    <t>Geeft aantal letters van rechts</t>
  </si>
  <si>
    <t>Nummers annoniem maken met de onderstaande functies</t>
  </si>
  <si>
    <t>Bankrekening</t>
  </si>
  <si>
    <t>NL77RABO0122208794</t>
  </si>
  <si>
    <t>NL77RABO0122208799</t>
  </si>
  <si>
    <t>NL77RABO0122208804</t>
  </si>
  <si>
    <t>NL77RABO0122208809</t>
  </si>
  <si>
    <t>NL77RABO0122208814</t>
  </si>
  <si>
    <t>NL77RABO0122208819</t>
  </si>
  <si>
    <t>Maak in cel F46 de functie LENGTE na zoals het voorbeeld in cel A46, ook de functies HERHALING en RECHTS</t>
  </si>
  <si>
    <t>Maak eerst de LENGTE functie - zet er de HERHALING functie voor - Functie RECHT erachter en afsluiten met 4 tekens en een haakje</t>
  </si>
  <si>
    <t>Deze combinatie functie in cel F51 zetten - HERHALING("*";LENGTE(E51)-$F$44)&amp;RECHTS(E51;4)</t>
  </si>
  <si>
    <t>15. TEKST Functies</t>
  </si>
  <si>
    <t>rij</t>
  </si>
  <si>
    <t>kolom</t>
  </si>
  <si>
    <t>Examen punt</t>
  </si>
  <si>
    <t>VERGELIJKEN(A17;B25:J25;0)</t>
  </si>
  <si>
    <t>INDEX(B26:J33;B18;B17)</t>
  </si>
  <si>
    <t>Functie INDEX gebruiken om het aantal rijen en kolommen te bepalen</t>
  </si>
  <si>
    <t>Met Verticaal zoeken kan bijv. alleen de waarden van de examentoetsen worden weergegeven (dus 1 critera)</t>
  </si>
  <si>
    <t>Ook heeft VERT.ZOEKEN en HORZ.ZOEKEN de beprking dat ze vanuit uiters links moeten zoeken en op alfabetische volgorde</t>
  </si>
  <si>
    <t>De functies INDEX en VERGELIJKEN lossen al deze problemen op</t>
  </si>
  <si>
    <t>Nu zijn de kolom- en rijnummers bekend en kunnen ze worden gekoppeld met de functie INDEX</t>
  </si>
  <si>
    <r>
      <t xml:space="preserve">2. </t>
    </r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B22 om met de functie </t>
    </r>
    <r>
      <rPr>
        <b/>
        <sz val="12"/>
        <rFont val="Calibri"/>
        <family val="2"/>
        <scheme val="minor"/>
      </rPr>
      <t>VERGELIJKEN</t>
    </r>
    <r>
      <rPr>
        <sz val="12"/>
        <rFont val="Calibri"/>
        <family val="2"/>
        <scheme val="minor"/>
      </rPr>
      <t xml:space="preserve"> het </t>
    </r>
    <r>
      <rPr>
        <b/>
        <sz val="12"/>
        <rFont val="Calibri"/>
        <family val="2"/>
        <scheme val="minor"/>
      </rPr>
      <t>rijnummer</t>
    </r>
    <r>
      <rPr>
        <sz val="12"/>
        <rFont val="Calibri"/>
        <family val="2"/>
        <scheme val="minor"/>
      </rPr>
      <t xml:space="preserve"> te genereren: =VERGELIJKEN(1e veld A18 - 2e veld A26:A33)</t>
    </r>
  </si>
  <si>
    <r>
      <t xml:space="preserve">3. </t>
    </r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D21 - typ =</t>
    </r>
    <r>
      <rPr>
        <b/>
        <sz val="12"/>
        <rFont val="Calibri"/>
        <family val="2"/>
        <scheme val="minor"/>
      </rPr>
      <t>INDEX</t>
    </r>
    <r>
      <rPr>
        <sz val="12"/>
        <rFont val="Calibri"/>
        <family val="2"/>
        <scheme val="minor"/>
      </rPr>
      <t>(1e veld B26:J33- 2e veld B21 (kolomnr) - 3e veld B22 (rijnr.) - Enter</t>
    </r>
  </si>
  <si>
    <r>
      <t xml:space="preserve">1. </t>
    </r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B21 om met de functie </t>
    </r>
    <r>
      <rPr>
        <b/>
        <sz val="12"/>
        <rFont val="Calibri"/>
        <family val="2"/>
        <scheme val="minor"/>
      </rPr>
      <t>VERGELIJKEN</t>
    </r>
    <r>
      <rPr>
        <sz val="12"/>
        <rFont val="Calibri"/>
        <family val="2"/>
        <scheme val="minor"/>
      </rPr>
      <t xml:space="preserve"> het </t>
    </r>
    <r>
      <rPr>
        <b/>
        <sz val="12"/>
        <rFont val="Calibri"/>
        <family val="2"/>
        <scheme val="minor"/>
      </rPr>
      <t>kolomnummer</t>
    </r>
    <r>
      <rPr>
        <sz val="12"/>
        <rFont val="Calibri"/>
        <family val="2"/>
        <scheme val="minor"/>
      </rPr>
      <t xml:space="preserve"> te genereren: =VERGELIJKEN(1e veld A17 - 2e veld B25:J25) of rij 25 -2</t>
    </r>
  </si>
  <si>
    <t>genesteld</t>
  </si>
  <si>
    <t>Nu kunnen de hulpcellen met rij- en kolomnummers worden genesteld in de INDEX functie op de plaats waar cel B17 en B18 staan (zie voorbeeld D18)</t>
  </si>
  <si>
    <t>Let op Na het kopieren esc klikken en daarna plakken op de juiste plaats in de INDEX functie - Daarna kunnen de  hulpcellen verwijderd worden</t>
  </si>
  <si>
    <t>23. INDEX &amp; VERGELIJKEN</t>
  </si>
  <si>
    <t>Opdracht 29</t>
  </si>
  <si>
    <t>Functie VERGELIJKEN nestelen met functie INDEX</t>
  </si>
  <si>
    <t>Functie VERGELIJKEN gebruiken om het aantal rijen en kolommen van een item te bepalen in combinatie met de zoekfunctei functie INDEX</t>
  </si>
  <si>
    <t>Eventueel de de Database DVD-lijst verhuur zichtbaar maken om de oefening op de hele database te maken</t>
  </si>
  <si>
    <t>Om de gewenste criteria's te vinden moet er eerst gezocht worden met VERGELIJKEN om het juiste rij of kolomnummer te traceren</t>
  </si>
  <si>
    <t>1.</t>
  </si>
  <si>
    <t>Selecteer cel K18 om de gevalideerde Titels te controleren - Gegevens - Valideren - Lijst - Bron - kolom B</t>
  </si>
  <si>
    <t>2.</t>
  </si>
  <si>
    <t>Selecteer L19 typ = VERT.ZOEKEN(K18;B21:H35;2;0) - om het Genre van de film te achterhalen</t>
  </si>
  <si>
    <r>
      <t xml:space="preserve">Doelstelling is dat als er een film gekozen wordt de </t>
    </r>
    <r>
      <rPr>
        <b/>
        <i/>
        <sz val="11"/>
        <color theme="1"/>
        <rFont val="Calibri"/>
        <family val="2"/>
        <scheme val="minor"/>
      </rPr>
      <t>Leeftijd</t>
    </r>
    <r>
      <rPr>
        <i/>
        <sz val="11"/>
        <color theme="1"/>
        <rFont val="Calibri"/>
        <family val="2"/>
        <scheme val="minor"/>
      </rPr>
      <t xml:space="preserve"> en </t>
    </r>
    <r>
      <rPr>
        <b/>
        <i/>
        <sz val="11"/>
        <color theme="1"/>
        <rFont val="Calibri"/>
        <family val="2"/>
        <scheme val="minor"/>
      </rPr>
      <t>Voorraad</t>
    </r>
    <r>
      <rPr>
        <i/>
        <sz val="11"/>
        <color theme="1"/>
        <rFont val="Calibri"/>
        <family val="2"/>
        <scheme val="minor"/>
      </rPr>
      <t xml:space="preserve"> zichtbaar wordt </t>
    </r>
  </si>
  <si>
    <t>3.</t>
  </si>
  <si>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N22 om met de functie </t>
    </r>
    <r>
      <rPr>
        <b/>
        <sz val="12"/>
        <rFont val="Calibri"/>
        <family val="2"/>
        <scheme val="minor"/>
      </rPr>
      <t>VERGELIJKEN</t>
    </r>
    <r>
      <rPr>
        <sz val="12"/>
        <rFont val="Calibri"/>
        <family val="2"/>
        <scheme val="minor"/>
      </rPr>
      <t xml:space="preserve"> het rij</t>
    </r>
    <r>
      <rPr>
        <b/>
        <sz val="12"/>
        <rFont val="Calibri"/>
        <family val="2"/>
        <scheme val="minor"/>
      </rPr>
      <t>nummer</t>
    </r>
    <r>
      <rPr>
        <sz val="12"/>
        <rFont val="Calibri"/>
        <family val="2"/>
        <scheme val="minor"/>
      </rPr>
      <t xml:space="preserve"> te genereren: =VERGELIJKEN(1e veld K18 - 2e veld B21:B33 - Criteriumype-getal op 0)</t>
    </r>
  </si>
  <si>
    <t>Nu is het rijnummer bekend en kan deze worden gekoppeld met de functie INDEX</t>
  </si>
  <si>
    <t>4.</t>
  </si>
  <si>
    <t>Selecteer cel L21 - typ =INDEX(F21:F33; kopieer cel N22) - Enter</t>
  </si>
  <si>
    <t>Maak nu de functie in zijn geheel met een nesteling van VERGELIJKEN (zie voorbeeld K22)</t>
  </si>
  <si>
    <t>5.</t>
  </si>
  <si>
    <t>Selecteer cel L22 en typ =INDEX(G21:G33;VERGELIJKEN(K18;B21:B33;0))</t>
  </si>
  <si>
    <r>
      <t xml:space="preserve">Let op Na het kopieren </t>
    </r>
    <r>
      <rPr>
        <b/>
        <i/>
        <sz val="12"/>
        <rFont val="Calibri"/>
        <family val="2"/>
        <scheme val="minor"/>
      </rPr>
      <t>esc</t>
    </r>
    <r>
      <rPr>
        <i/>
        <sz val="12"/>
        <rFont val="Calibri"/>
        <family val="2"/>
        <scheme val="minor"/>
      </rPr>
      <t xml:space="preserve"> klikken en daarna plakken op de juiste plaats in de INDEX functie - Daarna kunnen de  hulpcellen verwijderd worden</t>
    </r>
  </si>
  <si>
    <t>Nu gaan we VERGELIJKEN nestelen om en Leeftijd en Voorraad te kunnen zien met valideren</t>
  </si>
  <si>
    <t>Maak dezelfde functie als voor leeftijd of voorraad in cel L28</t>
  </si>
  <si>
    <r>
      <t xml:space="preserve">Breid de selectie van de INDEX functie uit met kolom F en G =INDEX(F21:G33; </t>
    </r>
    <r>
      <rPr>
        <i/>
        <sz val="11"/>
        <color theme="1"/>
        <rFont val="Calibri"/>
        <family val="2"/>
        <scheme val="minor"/>
      </rPr>
      <t>nu gaan we 2 vergelijken functies nestelen:</t>
    </r>
  </si>
  <si>
    <t>VERGELIJKEN(K18;B21:B33;0);VERGELIJKEN(K26;F20:G20;0))</t>
  </si>
  <si>
    <t>Videoverhuur informatie</t>
  </si>
  <si>
    <t>Gedeelte van de datatbase DVD-lijst verhuur</t>
  </si>
  <si>
    <t>Kies video</t>
  </si>
  <si>
    <t>The Librarian II</t>
  </si>
  <si>
    <t>INDEX</t>
  </si>
  <si>
    <t xml:space="preserve"> laat alleen 1 rij zien van het geselecteerde</t>
  </si>
  <si>
    <t>DVD VERHUUR</t>
  </si>
  <si>
    <t xml:space="preserve"> Genre</t>
  </si>
  <si>
    <t>Regiseur</t>
  </si>
  <si>
    <t>Nr.</t>
  </si>
  <si>
    <t>Titel</t>
  </si>
  <si>
    <t>Genre</t>
  </si>
  <si>
    <t>Maatschappij</t>
  </si>
  <si>
    <t>Regisseur</t>
  </si>
  <si>
    <t>Aant. Verhuurd</t>
  </si>
  <si>
    <t>Pirates of the Caribbean: Dead Man's Chest</t>
  </si>
  <si>
    <t>Actie</t>
  </si>
  <si>
    <t>Buena Vista</t>
  </si>
  <si>
    <t>Gore Verbinski</t>
  </si>
  <si>
    <t>VERGELIJKEN</t>
  </si>
  <si>
    <t>Laat alleen het rijnummer zien van geselecteerde</t>
  </si>
  <si>
    <t>Poseidon</t>
  </si>
  <si>
    <t>Warner</t>
  </si>
  <si>
    <t>Wolfgang Petersen</t>
  </si>
  <si>
    <t>Vooraad</t>
  </si>
  <si>
    <t>X-Men 3: The Last Stand</t>
  </si>
  <si>
    <t>Fox</t>
  </si>
  <si>
    <t>Brrett Ratner</t>
  </si>
  <si>
    <t>Oefening</t>
  </si>
  <si>
    <t>Hulp cel kopieren in de INDEX functie (zie K22)</t>
  </si>
  <si>
    <t>Superman Returns</t>
  </si>
  <si>
    <t>Bryan Singer</t>
  </si>
  <si>
    <t>Aantal Verhuurd</t>
  </si>
  <si>
    <t>INDEX(H21:H33;M22;0)</t>
  </si>
  <si>
    <t>Miami Vice</t>
  </si>
  <si>
    <t>Universal Pictures</t>
  </si>
  <si>
    <t>Michal Mann</t>
  </si>
  <si>
    <t>Jonathan Frakes</t>
  </si>
  <si>
    <t>Validatie lft/vrd</t>
  </si>
  <si>
    <t>Ice Age 2: The Meltdown</t>
  </si>
  <si>
    <t>Jeugd</t>
  </si>
  <si>
    <t>Carlos Sandana</t>
  </si>
  <si>
    <t>AL</t>
  </si>
  <si>
    <t>Cars</t>
  </si>
  <si>
    <t>Pixar</t>
  </si>
  <si>
    <t>Joe Ranft</t>
  </si>
  <si>
    <t>INDEX(F21:G33;VERGELIJKEN(K18;B21:B33;0);VERGELIJKEN(K26;F20:G20;0))</t>
  </si>
  <si>
    <t>The Da Vinci Code</t>
  </si>
  <si>
    <t>Thriller</t>
  </si>
  <si>
    <t>Ron Howard</t>
  </si>
  <si>
    <t>The Wicker Man</t>
  </si>
  <si>
    <t>Drama</t>
  </si>
  <si>
    <t>Neil LaBute</t>
  </si>
  <si>
    <t>Brokeback Mountain</t>
  </si>
  <si>
    <t>Focus Features</t>
  </si>
  <si>
    <t>Ang Lee</t>
  </si>
  <si>
    <t>Basic Instinct 2: Risk Addiction</t>
  </si>
  <si>
    <t>MGM</t>
  </si>
  <si>
    <t>Michael Caton-Jones</t>
  </si>
  <si>
    <t>Lady in the Water</t>
  </si>
  <si>
    <t>M. Night Shyamalan</t>
  </si>
  <si>
    <t>Opdracht 30</t>
  </si>
  <si>
    <t>24. INDEX &amp; VERGELIJKEN nestelen</t>
  </si>
  <si>
    <t>25. Horiz.Zoeken, Transponeren naar Verticaal en herhaling VERT.ZOEKEN</t>
  </si>
  <si>
    <t>26. Horiz.Zoeken gecombineerd</t>
  </si>
  <si>
    <t>27. Draaitabel</t>
  </si>
  <si>
    <t>28. Omzet Jaren en dubbelen data Vergelijken</t>
  </si>
  <si>
    <t>29. Draaitabellen instellen en omzetten vergelijken</t>
  </si>
  <si>
    <t>30. Draaigrafiek met slicer en instellen</t>
  </si>
  <si>
    <t>Maak een draaitabel van aantal winkels in Nederland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</si>
  <si>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complete Winkel tabel - "ctrl+a+a"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Draaitabel</t>
    </r>
    <r>
      <rPr>
        <sz val="12"/>
        <rFont val="Calibri"/>
        <family val="2"/>
      </rPr>
      <t xml:space="preserve"> - Selecteer de locatie - </t>
    </r>
    <r>
      <rPr>
        <i/>
        <sz val="12"/>
        <rFont val="Calibri"/>
        <family val="2"/>
      </rPr>
      <t>Bestaand werkblad</t>
    </r>
    <r>
      <rPr>
        <sz val="12"/>
        <rFont val="Calibri"/>
        <family val="2"/>
      </rPr>
      <t xml:space="preserve">  </t>
    </r>
    <r>
      <rPr>
        <b/>
        <sz val="12"/>
        <rFont val="Calibri"/>
        <family val="2"/>
      </rPr>
      <t>activeer</t>
    </r>
    <r>
      <rPr>
        <sz val="12"/>
        <rFont val="Calibri"/>
        <family val="2"/>
      </rPr>
      <t xml:space="preserve"> cel L32 - </t>
    </r>
    <r>
      <rPr>
        <b/>
        <sz val="12"/>
        <rFont val="Calibri"/>
        <family val="2"/>
      </rPr>
      <t>OK</t>
    </r>
  </si>
  <si>
    <r>
      <t xml:space="preserve">2. </t>
    </r>
    <r>
      <rPr>
        <b/>
        <sz val="12"/>
        <rFont val="Calibri"/>
        <family val="2"/>
      </rPr>
      <t>Sleep</t>
    </r>
    <r>
      <rPr>
        <sz val="12"/>
        <rFont val="Calibri"/>
        <family val="2"/>
      </rPr>
      <t xml:space="preserve"> de </t>
    </r>
    <r>
      <rPr>
        <i/>
        <sz val="12"/>
        <rFont val="Calibri"/>
        <family val="2"/>
      </rPr>
      <t>Winkels</t>
    </r>
    <r>
      <rPr>
        <sz val="12"/>
        <rFont val="Calibri"/>
        <family val="2"/>
      </rPr>
      <t xml:space="preserve"> naar de RIJEN en vervolgens </t>
    </r>
    <r>
      <rPr>
        <i/>
        <sz val="12"/>
        <rFont val="Calibri"/>
        <family val="2"/>
      </rPr>
      <t>Winkels</t>
    </r>
    <r>
      <rPr>
        <sz val="12"/>
        <rFont val="Calibri"/>
        <family val="2"/>
      </rPr>
      <t xml:space="preserve"> naar WAARDEN om het aantal Winkels in NL weer te geven</t>
    </r>
  </si>
  <si>
    <t xml:space="preserve">Maak een draaitabel om het aantal winkels in Nederland zichtbaar te maken (zie voorbeeld) </t>
  </si>
  <si>
    <t>Maak hier een taartgrafiek van</t>
  </si>
  <si>
    <t>Diverse formules &amp; functie voor database (Concept wordt aangevuld)</t>
  </si>
  <si>
    <t>Download via de App story de functie vertaler</t>
  </si>
  <si>
    <t>INVOEGEN - STORE -</t>
  </si>
  <si>
    <t>In zoekvenster Function translator typen - Toevoegen</t>
  </si>
  <si>
    <t>Aan de slag - Stel de taal in bijv. van Nederlands naar Engels</t>
  </si>
  <si>
    <t>Activeer tab Vertaler - typ de NL functie in bovenste venster</t>
  </si>
  <si>
    <t>Onder het venster zijn de verschillende scheidingtekens te vinden - klik erop</t>
  </si>
  <si>
    <t>In de woordenlijst kunnen er functie gezocht worden</t>
  </si>
  <si>
    <t>De Vertaler is terug te vinden bij INVOEGEN - Mijn apps of in het lint - Vertaler</t>
  </si>
  <si>
    <t>Tekst uit een kolom halen en veranderen in een andere waarden</t>
  </si>
  <si>
    <t>Formule SUBSTITUEREN</t>
  </si>
  <si>
    <t>Originele tekst</t>
  </si>
  <si>
    <t>GESUBSTITUERDE tekst</t>
  </si>
  <si>
    <t>FORMULE</t>
  </si>
  <si>
    <t>appel, banaan, citroen, perzik, appel</t>
  </si>
  <si>
    <t>Veranderd alle woorden van appel in peer</t>
  </si>
  <si>
    <t>Veranderd elk 2e woord van appel</t>
  </si>
  <si>
    <t>Verander elk 6 woord van appel (ook als er geen is komt er geen foutmelding)</t>
  </si>
  <si>
    <t>Telt de aanwezigheid van appels</t>
  </si>
  <si>
    <t>Formule</t>
  </si>
  <si>
    <t>Selecteren van lege cellen en veel gegevens in een database</t>
  </si>
  <si>
    <t>Ctrl + A voor de hele database</t>
  </si>
  <si>
    <t>Ctr + Shift + pijl naar beneden voor gegevens in de kolom</t>
  </si>
  <si>
    <t>Ctr + Shift + pijl naar beneden + pijl naar recht voor meerdere kolomenvoor gegevens in de kolom</t>
  </si>
  <si>
    <t>Selceteer de kolomen waar lege cellen staan - F5 voor Speciaal selecteren - Lege waarden</t>
  </si>
  <si>
    <t>Opdrachten voor cursus Excel expert</t>
  </si>
  <si>
    <t>Wereld Productie</t>
  </si>
  <si>
    <t>(1.000 Ton)</t>
  </si>
  <si>
    <t>Producent</t>
  </si>
  <si>
    <t>Halfrond</t>
  </si>
  <si>
    <t>Argentinië</t>
  </si>
  <si>
    <t>Australië</t>
  </si>
  <si>
    <t>Brazilië</t>
  </si>
  <si>
    <t>Chili</t>
  </si>
  <si>
    <t>China</t>
  </si>
  <si>
    <t>EU</t>
  </si>
  <si>
    <t>India</t>
  </si>
  <si>
    <t>Japan</t>
  </si>
  <si>
    <t>Nieuw-Zeeland</t>
  </si>
  <si>
    <t>Rusland</t>
  </si>
  <si>
    <t>Zuid-Afrika</t>
  </si>
  <si>
    <t>Turkije</t>
  </si>
  <si>
    <t>Oekraïne</t>
  </si>
  <si>
    <t>VS</t>
  </si>
  <si>
    <t>Maak indien nodig het tabblad WereldProductie zichtbaar met rechtermuis in tab - Zichtbaar maken</t>
  </si>
  <si>
    <t>Functie INDEX i.p.v Verticaal.zoeken gecombineerd met Horiztaal.zoeken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</si>
</sst>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(* #,##0.00_);_(* \(#,##0.00\);_(* &quot;-&quot;??_);_(@_)"/>
    <numFmt numFmtId="164" formatCode="_ &quot;€&quot;\ * #,##0.00_ ;_ &quot;€&quot;\ * \-#,##0.00_ ;_ &quot;€&quot;\ * &quot;-&quot;??_ ;_ @_ "/>
    <numFmt numFmtId="165" formatCode="_ * #,##0.00_ ;_ * \-#,##0.00_ ;_ * &quot;-&quot;??_ ;_ @_ "/>
    <numFmt numFmtId="166" formatCode="_(&quot;€&quot;* #,##0.00_);_(&quot;€&quot;* \(#,##0.00\);_(&quot;€&quot;* &quot;-&quot;??_);_(@_)"/>
    <numFmt numFmtId="167" formatCode="0#########"/>
    <numFmt numFmtId="168" formatCode="_-* #,##0.0000_-;_-* #,##0.0000\-;_-* &quot;-&quot;????_-;_-@_-"/>
    <numFmt numFmtId="169" formatCode="0.0"/>
    <numFmt numFmtId="170" formatCode="[$-F400]h:mm:ss\ AM/PM"/>
    <numFmt numFmtId="171" formatCode="h:mm;@"/>
    <numFmt numFmtId="172" formatCode="[$€-2]\ #,##0.00"/>
    <numFmt numFmtId="173" formatCode="[h]:mm;@"/>
    <numFmt numFmtId="174" formatCode="h:mm;"/>
    <numFmt numFmtId="175" formatCode="_-&quot;€&quot;\ * #,##0.00_-;_-&quot;€&quot;\ * #,##0.00\-;_-&quot;€&quot;\ * &quot;-&quot;??_-;_-@_-"/>
    <numFmt numFmtId="176" formatCode="General_)"/>
    <numFmt numFmtId="177" formatCode="&quot;€&quot;\ #,##0"/>
    <numFmt numFmtId="178" formatCode="_ [$€-413]\ * #,##0_ ;_ [$€-413]\ * \-#,##0_ ;_ [$€-413]\ * &quot;-&quot;??_ ;_ @_ "/>
    <numFmt numFmtId="179" formatCode="_ [$€-413]\ * #,##0.00_ ;_ [$€-413]\ * \-#,##0.00_ ;_ [$€-413]\ * &quot;-&quot;??_ ;_ @_ "/>
    <numFmt numFmtId="180" formatCode="_-&quot;€&quot;\ * #,##0_-;_-&quot;€&quot;\ * #,##0\-;_-&quot;€&quot;\ * &quot;-&quot;??_-;_-@_-"/>
    <numFmt numFmtId="181" formatCode="_-* #,##0.0000_-;_-* #,##0.0000\-;_-* &quot;-&quot;??_-;_-@_-"/>
    <numFmt numFmtId="182" formatCode="0.0%"/>
    <numFmt numFmtId="183" formatCode="#,##0.00;[Red]&quot;-&quot;#,##0.00"/>
    <numFmt numFmtId="184" formatCode="#,##0.0;[Red]&quot;-&quot;#,##0.0"/>
    <numFmt numFmtId="185" formatCode="_ [$€-2]\ * #,##0.00_ ;_ [$€-2]\ * \-#,##0.00_ ;_ [$€-2]\ * &quot;-&quot;??_ ;_ @_ "/>
    <numFmt numFmtId="186" formatCode="[$-F800]dddd\,\ mmmm\ dd\,\ yyyy"/>
  </numFmts>
  <fonts count="19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hadow/>
      <sz val="24"/>
      <name val="Calibri"/>
      <family val="2"/>
    </font>
    <font>
      <sz val="11"/>
      <color indexed="8"/>
      <name val="Calibri"/>
      <family val="2"/>
    </font>
    <font>
      <b/>
      <u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hadow/>
      <sz val="18"/>
      <name val="Calibri"/>
      <family val="2"/>
    </font>
    <font>
      <u/>
      <sz val="14"/>
      <color indexed="9"/>
      <name val="Calibri"/>
      <family val="2"/>
    </font>
    <font>
      <sz val="14"/>
      <color indexed="8"/>
      <name val="Calibri"/>
      <family val="2"/>
    </font>
    <font>
      <sz val="14"/>
      <color indexed="12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color indexed="9"/>
      <name val="Calibri"/>
      <family val="2"/>
    </font>
    <font>
      <sz val="11"/>
      <name val="Calibri"/>
      <family val="2"/>
    </font>
    <font>
      <sz val="8"/>
      <name val="Calibri"/>
      <family val="2"/>
    </font>
    <font>
      <b/>
      <sz val="14"/>
      <color indexed="10"/>
      <name val="Calibri"/>
      <family val="2"/>
    </font>
    <font>
      <sz val="12"/>
      <color indexed="8"/>
      <name val="Calibri"/>
      <family val="2"/>
    </font>
    <font>
      <b/>
      <i/>
      <sz val="9"/>
      <color indexed="9"/>
      <name val="Calibri"/>
      <family val="2"/>
    </font>
    <font>
      <b/>
      <i/>
      <sz val="10"/>
      <color indexed="9"/>
      <name val="Calibri"/>
      <family val="2"/>
    </font>
    <font>
      <b/>
      <sz val="10"/>
      <color indexed="9"/>
      <name val="Calibri"/>
      <family val="2"/>
    </font>
    <font>
      <b/>
      <sz val="10"/>
      <name val="Calibri"/>
      <family val="2"/>
    </font>
    <font>
      <i/>
      <sz val="9"/>
      <name val="Calibri"/>
      <family val="2"/>
    </font>
    <font>
      <b/>
      <sz val="9"/>
      <name val="Calibri"/>
      <family val="2"/>
    </font>
    <font>
      <sz val="9"/>
      <color indexed="10"/>
      <name val="Calibri"/>
      <family val="2"/>
    </font>
    <font>
      <sz val="9"/>
      <name val="Calibri"/>
      <family val="2"/>
    </font>
    <font>
      <sz val="10"/>
      <name val="Arial"/>
      <family val="2"/>
    </font>
    <font>
      <sz val="1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4"/>
      <color indexed="9"/>
      <name val="Calibri"/>
      <family val="2"/>
      <scheme val="minor"/>
    </font>
    <font>
      <b/>
      <u/>
      <sz val="16"/>
      <color indexed="9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b/>
      <u/>
      <sz val="16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6"/>
      <color indexed="9"/>
      <name val="Calibri"/>
      <family val="2"/>
    </font>
    <font>
      <i/>
      <sz val="12"/>
      <name val="Calibri"/>
      <family val="2"/>
    </font>
    <font>
      <i/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2"/>
      <color indexed="8"/>
      <name val="Calibri"/>
      <family val="2"/>
    </font>
    <font>
      <sz val="14"/>
      <color indexed="9"/>
      <name val="Calibri"/>
      <family val="2"/>
    </font>
    <font>
      <u/>
      <sz val="12"/>
      <color indexed="8"/>
      <name val="Calibri"/>
      <family val="2"/>
    </font>
    <font>
      <b/>
      <sz val="14"/>
      <color indexed="9"/>
      <name val="Calibri"/>
      <family val="2"/>
    </font>
    <font>
      <b/>
      <i/>
      <sz val="12"/>
      <name val="Calibri"/>
      <family val="2"/>
    </font>
    <font>
      <b/>
      <sz val="11"/>
      <name val="Calibri"/>
      <family val="2"/>
    </font>
    <font>
      <b/>
      <sz val="14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24"/>
      <color indexed="8"/>
      <name val="Calibri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sz val="11"/>
      <color theme="1"/>
      <name val="Calibri"/>
      <family val="2"/>
    </font>
    <font>
      <sz val="10"/>
      <name val="Calibri"/>
      <family val="2"/>
    </font>
    <font>
      <sz val="18"/>
      <name val="Verdana"/>
      <family val="2"/>
    </font>
    <font>
      <sz val="18"/>
      <name val="Calibri"/>
      <family val="2"/>
    </font>
    <font>
      <b/>
      <u/>
      <sz val="16"/>
      <color indexed="9"/>
      <name val="Calibri"/>
      <family val="2"/>
    </font>
    <font>
      <sz val="12"/>
      <name val="Verdana"/>
      <family val="2"/>
    </font>
    <font>
      <sz val="8"/>
      <name val="Verdana"/>
      <family val="2"/>
    </font>
    <font>
      <b/>
      <sz val="8"/>
      <name val="Verdana"/>
      <family val="2"/>
    </font>
    <font>
      <sz val="11"/>
      <color theme="0"/>
      <name val="Verdana"/>
      <family val="2"/>
    </font>
    <font>
      <sz val="8"/>
      <color indexed="10"/>
      <name val="Verdana"/>
      <family val="2"/>
    </font>
    <font>
      <b/>
      <sz val="8"/>
      <color indexed="12"/>
      <name val="Verdana"/>
      <family val="2"/>
    </font>
    <font>
      <sz val="12"/>
      <color indexed="12"/>
      <name val="Calibri"/>
      <family val="2"/>
      <scheme val="minor"/>
    </font>
    <font>
      <shadow/>
      <sz val="28"/>
      <name val="Calibri"/>
      <family val="2"/>
    </font>
    <font>
      <sz val="14"/>
      <color indexed="10"/>
      <name val="Calibri"/>
      <family val="2"/>
    </font>
    <font>
      <b/>
      <i/>
      <sz val="10"/>
      <color indexed="18"/>
      <name val="Calibri"/>
      <family val="2"/>
    </font>
    <font>
      <sz val="10"/>
      <color indexed="10"/>
      <name val="Calibri"/>
      <family val="2"/>
    </font>
    <font>
      <i/>
      <sz val="10"/>
      <color indexed="18"/>
      <name val="Calibri"/>
      <family val="2"/>
    </font>
    <font>
      <i/>
      <sz val="9"/>
      <color indexed="18"/>
      <name val="Calibri"/>
      <family val="2"/>
    </font>
    <font>
      <b/>
      <sz val="12"/>
      <name val="Arial"/>
      <family val="2"/>
    </font>
    <font>
      <b/>
      <sz val="10"/>
      <color indexed="18"/>
      <name val="Arial"/>
      <family val="2"/>
    </font>
    <font>
      <sz val="11"/>
      <color indexed="56"/>
      <name val="Calibri"/>
      <family val="2"/>
    </font>
    <font>
      <i/>
      <sz val="8"/>
      <color indexed="18"/>
      <name val="Calibri"/>
      <family val="2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Calibri"/>
      <family val="2"/>
    </font>
    <font>
      <sz val="11"/>
      <color indexed="55"/>
      <name val="Calibri"/>
      <family val="2"/>
    </font>
    <font>
      <sz val="10"/>
      <color indexed="18"/>
      <name val="Calibri"/>
      <family val="2"/>
    </font>
    <font>
      <b/>
      <sz val="14"/>
      <color rgb="FF0070C0"/>
      <name val="Calibri"/>
      <family val="2"/>
    </font>
    <font>
      <i/>
      <sz val="11"/>
      <name val="Calibri"/>
      <family val="2"/>
    </font>
    <font>
      <sz val="10"/>
      <color theme="1"/>
      <name val="Calibri"/>
      <family val="2"/>
      <scheme val="minor"/>
    </font>
    <font>
      <sz val="10"/>
      <color indexed="55"/>
      <name val="Calibri"/>
      <family val="2"/>
      <scheme val="minor"/>
    </font>
    <font>
      <sz val="10"/>
      <color indexed="18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9"/>
      <color indexed="8"/>
      <name val="Calibri"/>
      <family val="2"/>
    </font>
    <font>
      <b/>
      <sz val="12"/>
      <name val="Calibri"/>
      <family val="2"/>
      <scheme val="minor"/>
    </font>
    <font>
      <i/>
      <u/>
      <sz val="10"/>
      <name val="Arial"/>
      <family val="2"/>
    </font>
    <font>
      <i/>
      <sz val="10"/>
      <name val="Arial"/>
      <family val="2"/>
    </font>
    <font>
      <sz val="9"/>
      <color rgb="FFC00000"/>
      <name val="Arial"/>
      <family val="2"/>
    </font>
    <font>
      <sz val="11"/>
      <name val="Arial"/>
      <family val="2"/>
    </font>
    <font>
      <b/>
      <sz val="10"/>
      <color theme="3" tint="-0.499984740745262"/>
      <name val="Arial"/>
      <family val="2"/>
    </font>
    <font>
      <sz val="9"/>
      <color theme="3" tint="-0.499984740745262"/>
      <name val="Arial"/>
      <family val="2"/>
    </font>
    <font>
      <sz val="9"/>
      <color rgb="FF0070C0"/>
      <name val="Arial"/>
      <family val="2"/>
    </font>
    <font>
      <sz val="9"/>
      <name val="Arial"/>
      <family val="2"/>
    </font>
    <font>
      <shadow/>
      <sz val="18"/>
      <name val="Calibri"/>
      <family val="2"/>
      <scheme val="minor"/>
    </font>
    <font>
      <b/>
      <sz val="14"/>
      <color indexed="9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i/>
      <u/>
      <sz val="12"/>
      <name val="Calibri"/>
      <family val="2"/>
      <scheme val="minor"/>
    </font>
    <font>
      <shadow/>
      <sz val="24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sz val="9"/>
      <color theme="3" tint="-0.499984740745262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i/>
      <u/>
      <sz val="10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name val="Calibri"/>
      <family val="2"/>
      <scheme val="minor"/>
    </font>
    <font>
      <shadow/>
      <sz val="28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sz val="12"/>
      <name val="Arial"/>
      <family val="2"/>
    </font>
    <font>
      <sz val="12"/>
      <color theme="1"/>
      <name val="Calibri"/>
      <family val="2"/>
    </font>
    <font>
      <u/>
      <sz val="12"/>
      <name val="Calibri"/>
      <family val="2"/>
    </font>
    <font>
      <b/>
      <sz val="11"/>
      <color theme="0"/>
      <name val="Calibri"/>
      <family val="2"/>
    </font>
    <font>
      <b/>
      <sz val="18"/>
      <color rgb="FF2E74B5"/>
      <name val="Calibri Light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u/>
      <sz val="11"/>
      <color indexed="9"/>
      <name val="Calibri"/>
      <family val="2"/>
    </font>
    <font>
      <sz val="11"/>
      <color indexed="12"/>
      <name val="Calibri"/>
      <family val="2"/>
    </font>
    <font>
      <sz val="10"/>
      <color indexed="8"/>
      <name val="Calibri"/>
      <family val="2"/>
    </font>
    <font>
      <b/>
      <i/>
      <sz val="10"/>
      <name val="Calibri"/>
      <family val="2"/>
    </font>
    <font>
      <sz val="12"/>
      <color indexed="12"/>
      <name val="Calibri"/>
      <family val="2"/>
    </font>
    <font>
      <sz val="14"/>
      <color indexed="18"/>
      <name val="Calibri"/>
      <family val="2"/>
      <scheme val="minor"/>
    </font>
    <font>
      <sz val="10"/>
      <name val="MS Sans Serif"/>
    </font>
    <font>
      <sz val="10"/>
      <name val="Trebuchet MS"/>
      <family val="2"/>
    </font>
    <font>
      <b/>
      <sz val="18"/>
      <color rgb="FFFF0000"/>
      <name val="Trebuchet MS"/>
      <family val="2"/>
    </font>
    <font>
      <sz val="10"/>
      <color rgb="FFFF0000"/>
      <name val="Trebuchet MS"/>
      <family val="2"/>
    </font>
    <font>
      <b/>
      <sz val="12"/>
      <name val="Trebuchet MS"/>
      <family val="2"/>
    </font>
    <font>
      <b/>
      <sz val="10"/>
      <name val="Trebuchet MS"/>
      <family val="2"/>
    </font>
    <font>
      <i/>
      <sz val="10"/>
      <name val="Trebuchet MS"/>
      <family val="2"/>
    </font>
    <font>
      <sz val="17"/>
      <name val="Calibri"/>
      <family val="2"/>
    </font>
    <font>
      <sz val="16"/>
      <name val="Calibri"/>
      <family val="2"/>
    </font>
    <font>
      <sz val="11"/>
      <color theme="0" tint="-0.1499984740745262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20"/>
      <color indexed="8"/>
      <name val="Calibri"/>
      <family val="2"/>
    </font>
    <font>
      <sz val="20"/>
      <name val="Arial"/>
      <family val="2"/>
    </font>
    <font>
      <sz val="10"/>
      <color theme="0" tint="-4.9989318521683403E-2"/>
      <name val="Arial"/>
      <family val="2"/>
    </font>
    <font>
      <sz val="10"/>
      <color indexed="22"/>
      <name val="Arial"/>
      <family val="2"/>
    </font>
    <font>
      <b/>
      <sz val="14"/>
      <color rgb="FFFF0000"/>
      <name val="Arial"/>
      <family val="2"/>
    </font>
    <font>
      <b/>
      <i/>
      <sz val="12"/>
      <color theme="1"/>
      <name val="Calibri"/>
      <family val="2"/>
      <scheme val="minor"/>
    </font>
    <font>
      <b/>
      <u/>
      <sz val="16"/>
      <name val="Calibri"/>
      <family val="2"/>
    </font>
    <font>
      <b/>
      <sz val="14"/>
      <color indexed="12"/>
      <name val="Calibri"/>
      <family val="2"/>
      <scheme val="minor"/>
    </font>
    <font>
      <sz val="11"/>
      <name val="Century Gothic"/>
      <family val="2"/>
    </font>
    <font>
      <sz val="12"/>
      <color indexed="10"/>
      <name val="Calibri"/>
      <family val="2"/>
      <scheme val="minor"/>
    </font>
    <font>
      <sz val="12"/>
      <color rgb="FF002060"/>
      <name val="Calibri"/>
      <family val="2"/>
      <scheme val="minor"/>
    </font>
    <font>
      <u/>
      <sz val="12"/>
      <name val="Calibri"/>
      <family val="2"/>
      <scheme val="minor"/>
    </font>
    <font>
      <sz val="10"/>
      <name val="Verdana"/>
      <family val="2"/>
    </font>
    <font>
      <sz val="11"/>
      <name val="Courier New"/>
      <family val="3"/>
    </font>
    <font>
      <b/>
      <u/>
      <sz val="14"/>
      <color indexed="9"/>
      <name val="Calibri"/>
      <family val="2"/>
    </font>
    <font>
      <b/>
      <sz val="14"/>
      <name val="Arial"/>
      <family val="2"/>
    </font>
    <font>
      <b/>
      <sz val="14"/>
      <color indexed="12"/>
      <name val="Calibri"/>
      <family val="2"/>
    </font>
    <font>
      <b/>
      <i/>
      <u/>
      <sz val="11"/>
      <color theme="1"/>
      <name val="Calibri"/>
      <family val="2"/>
      <scheme val="minor"/>
    </font>
    <font>
      <i/>
      <u/>
      <sz val="14"/>
      <color indexed="9"/>
      <name val="Calibri"/>
      <family val="2"/>
    </font>
    <font>
      <u/>
      <sz val="11"/>
      <color theme="0"/>
      <name val="Verdana"/>
      <family val="2"/>
    </font>
    <font>
      <u/>
      <sz val="14"/>
      <color theme="0"/>
      <name val="Calibri"/>
      <family val="2"/>
      <scheme val="minor"/>
    </font>
    <font>
      <shadow/>
      <sz val="22"/>
      <name val="Calibri"/>
      <family val="2"/>
    </font>
    <font>
      <i/>
      <sz val="8"/>
      <name val="Arial"/>
      <family val="2"/>
    </font>
    <font>
      <b/>
      <sz val="9"/>
      <color indexed="8"/>
      <name val="Calibri"/>
      <family val="2"/>
    </font>
    <font>
      <sz val="9"/>
      <color theme="4" tint="-0.249977111117893"/>
      <name val="Calibri"/>
      <family val="2"/>
      <scheme val="minor"/>
    </font>
    <font>
      <sz val="10"/>
      <color rgb="FF0070C0"/>
      <name val="Arial"/>
      <family val="2"/>
    </font>
    <font>
      <b/>
      <sz val="12"/>
      <color indexed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hadow/>
      <sz val="16"/>
      <name val="Calibri"/>
      <family val="2"/>
    </font>
    <font>
      <shadow/>
      <sz val="12"/>
      <name val="Calibri"/>
      <family val="2"/>
    </font>
    <font>
      <sz val="24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CFC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/>
        <bgColor theme="8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BFF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indexed="4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1" tint="0.499984740745262"/>
        <bgColor theme="9"/>
      </patternFill>
    </fill>
    <fill>
      <patternFill patternType="solid">
        <fgColor theme="0"/>
        <bgColor theme="0" tint="-0.14999847407452621"/>
      </patternFill>
    </fill>
  </fills>
  <borders count="171">
    <border>
      <left/>
      <right/>
      <top/>
      <bottom/>
      <diagonal/>
    </border>
    <border>
      <left/>
      <right/>
      <top/>
      <bottom style="double">
        <color rgb="FFA82278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rgb="FFC00000"/>
      </bottom>
      <diagonal/>
    </border>
    <border>
      <left/>
      <right/>
      <top style="double">
        <color rgb="FFC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rgb="FFD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slantDashDot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3"/>
      </bottom>
      <diagonal/>
    </border>
    <border>
      <left/>
      <right/>
      <top style="medium">
        <color auto="1"/>
      </top>
      <bottom style="thin">
        <color indexed="63"/>
      </bottom>
      <diagonal/>
    </border>
    <border>
      <left/>
      <right style="medium">
        <color auto="1"/>
      </right>
      <top style="medium">
        <color auto="1"/>
      </top>
      <bottom style="thin">
        <color indexed="63"/>
      </bottom>
      <diagonal/>
    </border>
    <border>
      <left style="medium">
        <color auto="1"/>
      </left>
      <right/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/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medium">
        <color auto="1"/>
      </bottom>
      <diagonal/>
    </border>
    <border>
      <left/>
      <right/>
      <top style="medium">
        <color auto="1"/>
      </top>
      <bottom style="thick">
        <color indexed="30"/>
      </bottom>
      <diagonal/>
    </border>
    <border>
      <left style="thin">
        <color theme="5" tint="0.79998168889431442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 style="thin">
        <color theme="5" tint="0.79998168889431442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 style="thin">
        <color theme="5" tint="0.79998168889431442"/>
      </right>
      <top style="hair">
        <color theme="5" tint="0.79998168889431442"/>
      </top>
      <bottom style="medium">
        <color indexed="64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medium">
        <color indexed="64"/>
      </bottom>
      <diagonal/>
    </border>
    <border>
      <left style="thin">
        <color theme="5" tint="0.79998168889431442"/>
      </left>
      <right style="medium">
        <color auto="1"/>
      </right>
      <top style="hair">
        <color theme="5" tint="0.7999816888943144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double">
        <color rgb="FFFF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1"/>
      </left>
      <right/>
      <top/>
      <bottom/>
      <diagonal/>
    </border>
    <border>
      <left/>
      <right/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theme="4" tint="0.39994506668294322"/>
      </left>
      <right style="hair">
        <color theme="4" tint="0.39994506668294322"/>
      </right>
      <top style="hair">
        <color theme="4" tint="0.39994506668294322"/>
      </top>
      <bottom style="hair">
        <color theme="4" tint="0.39994506668294322"/>
      </bottom>
      <diagonal/>
    </border>
    <border>
      <left style="hair">
        <color theme="4" tint="0.39994506668294322"/>
      </left>
      <right/>
      <top style="hair">
        <color theme="4" tint="0.39994506668294322"/>
      </top>
      <bottom/>
      <diagonal/>
    </border>
    <border>
      <left/>
      <right style="hair">
        <color theme="4" tint="0.39994506668294322"/>
      </right>
      <top style="hair">
        <color theme="4" tint="0.39994506668294322"/>
      </top>
      <bottom/>
      <diagonal/>
    </border>
    <border>
      <left style="hair">
        <color theme="4" tint="0.39994506668294322"/>
      </left>
      <right/>
      <top/>
      <bottom/>
      <diagonal/>
    </border>
    <border>
      <left/>
      <right style="hair">
        <color theme="4" tint="0.39994506668294322"/>
      </right>
      <top/>
      <bottom/>
      <diagonal/>
    </border>
    <border>
      <left style="hair">
        <color theme="4" tint="0.39994506668294322"/>
      </left>
      <right/>
      <top/>
      <bottom style="hair">
        <color theme="4" tint="0.39994506668294322"/>
      </bottom>
      <diagonal/>
    </border>
    <border>
      <left/>
      <right style="hair">
        <color theme="4" tint="0.39994506668294322"/>
      </right>
      <top/>
      <bottom style="hair">
        <color theme="4" tint="0.39994506668294322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medium">
        <color auto="1"/>
      </left>
      <right/>
      <top style="thin">
        <color indexed="63"/>
      </top>
      <bottom style="thin">
        <color auto="1"/>
      </bottom>
      <diagonal/>
    </border>
    <border>
      <left/>
      <right/>
      <top style="thin">
        <color indexed="63"/>
      </top>
      <bottom style="thin">
        <color auto="1"/>
      </bottom>
      <diagonal/>
    </border>
    <border>
      <left/>
      <right style="medium">
        <color auto="1"/>
      </right>
      <top style="thin">
        <color indexed="63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theme="5" tint="0.79998168889431442"/>
      </bottom>
      <diagonal/>
    </border>
    <border>
      <left style="medium">
        <color auto="1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medium">
        <color auto="1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 style="thin">
        <color theme="5" tint="0.79998168889431442"/>
      </right>
      <top style="thin">
        <color auto="1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auto="1"/>
      </top>
      <bottom style="hair">
        <color theme="5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theme="1"/>
      </top>
      <bottom style="hair">
        <color theme="1"/>
      </bottom>
      <diagonal/>
    </border>
    <border>
      <left style="thin">
        <color theme="1"/>
      </left>
      <right/>
      <top style="medium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</borders>
  <cellStyleXfs count="20">
    <xf numFmtId="0" fontId="0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7" fillId="0" borderId="0"/>
    <xf numFmtId="0" fontId="4" fillId="0" borderId="0"/>
    <xf numFmtId="0" fontId="27" fillId="0" borderId="0"/>
    <xf numFmtId="164" fontId="2" fillId="0" borderId="0" applyFont="0" applyFill="0" applyBorder="0" applyAlignment="0" applyProtection="0"/>
    <xf numFmtId="0" fontId="27" fillId="0" borderId="0"/>
    <xf numFmtId="0" fontId="2" fillId="0" borderId="0"/>
    <xf numFmtId="9" fontId="18" fillId="0" borderId="0" applyFont="0" applyFill="0" applyBorder="0" applyAlignment="0" applyProtection="0"/>
    <xf numFmtId="175" fontId="27" fillId="0" borderId="0" applyFont="0" applyFill="0" applyBorder="0" applyAlignment="0" applyProtection="0"/>
    <xf numFmtId="0" fontId="27" fillId="0" borderId="0"/>
    <xf numFmtId="165" fontId="18" fillId="0" borderId="0" applyFont="0" applyFill="0" applyBorder="0" applyAlignment="0" applyProtection="0"/>
    <xf numFmtId="0" fontId="148" fillId="0" borderId="0"/>
    <xf numFmtId="183" fontId="148" fillId="0" borderId="0" applyFont="0" applyFill="0" applyBorder="0" applyAlignment="0" applyProtection="0"/>
    <xf numFmtId="0" fontId="27" fillId="0" borderId="0"/>
    <xf numFmtId="0" fontId="172" fillId="0" borderId="0"/>
    <xf numFmtId="0" fontId="27" fillId="0" borderId="0"/>
    <xf numFmtId="43" fontId="2" fillId="0" borderId="0" applyFont="0" applyFill="0" applyBorder="0" applyAlignment="0" applyProtection="0"/>
  </cellStyleXfs>
  <cellXfs count="958">
    <xf numFmtId="0" fontId="0" fillId="0" borderId="0" xfId="0"/>
    <xf numFmtId="0" fontId="3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" fontId="0" fillId="0" borderId="0" xfId="1" applyNumberFormat="1" applyFont="1" applyAlignment="1">
      <alignment horizontal="left"/>
    </xf>
    <xf numFmtId="0" fontId="5" fillId="0" borderId="0" xfId="0" applyFont="1"/>
    <xf numFmtId="0" fontId="0" fillId="0" borderId="0" xfId="0" applyAlignment="1">
      <alignment vertical="center"/>
    </xf>
    <xf numFmtId="0" fontId="11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14" fillId="0" borderId="0" xfId="0" applyFont="1"/>
    <xf numFmtId="0" fontId="4" fillId="0" borderId="0" xfId="0" applyFont="1"/>
    <xf numFmtId="0" fontId="12" fillId="2" borderId="0" xfId="0" applyFont="1" applyFill="1" applyAlignment="1">
      <alignment horizontal="left"/>
    </xf>
    <xf numFmtId="0" fontId="15" fillId="0" borderId="0" xfId="0" applyFont="1"/>
    <xf numFmtId="0" fontId="18" fillId="0" borderId="0" xfId="0" applyFont="1"/>
    <xf numFmtId="0" fontId="4" fillId="0" borderId="0" xfId="0" applyFont="1" applyAlignment="1">
      <alignment horizontal="center" vertical="center"/>
    </xf>
    <xf numFmtId="0" fontId="29" fillId="0" borderId="0" xfId="5" applyFont="1" applyAlignment="1">
      <alignment vertical="center"/>
    </xf>
    <xf numFmtId="0" fontId="31" fillId="10" borderId="0" xfId="5" applyFont="1" applyFill="1" applyAlignment="1">
      <alignment vertical="center"/>
    </xf>
    <xf numFmtId="0" fontId="31" fillId="10" borderId="0" xfId="5" applyFont="1" applyFill="1" applyAlignment="1">
      <alignment horizontal="center" vertical="center"/>
    </xf>
    <xf numFmtId="0" fontId="32" fillId="0" borderId="0" xfId="6" applyFont="1" applyAlignment="1">
      <alignment vertical="center"/>
    </xf>
    <xf numFmtId="0" fontId="33" fillId="0" borderId="0" xfId="0" applyFont="1"/>
    <xf numFmtId="0" fontId="2" fillId="0" borderId="0" xfId="0" applyFont="1"/>
    <xf numFmtId="0" fontId="34" fillId="0" borderId="0" xfId="6" applyFont="1" applyAlignment="1">
      <alignment vertical="center"/>
    </xf>
    <xf numFmtId="0" fontId="35" fillId="0" borderId="0" xfId="5" applyFont="1" applyAlignment="1">
      <alignment horizontal="center" vertical="center"/>
    </xf>
    <xf numFmtId="0" fontId="36" fillId="0" borderId="0" xfId="0" applyFont="1"/>
    <xf numFmtId="0" fontId="38" fillId="0" borderId="0" xfId="5" applyFont="1" applyAlignment="1">
      <alignment vertical="center"/>
    </xf>
    <xf numFmtId="0" fontId="35" fillId="0" borderId="0" xfId="5" applyFont="1" applyAlignment="1">
      <alignment vertical="center"/>
    </xf>
    <xf numFmtId="0" fontId="31" fillId="0" borderId="0" xfId="5" applyFont="1" applyAlignment="1">
      <alignment vertical="center"/>
    </xf>
    <xf numFmtId="0" fontId="39" fillId="0" borderId="0" xfId="5" applyFont="1" applyAlignment="1">
      <alignment vertical="center"/>
    </xf>
    <xf numFmtId="0" fontId="7" fillId="4" borderId="24" xfId="0" applyFont="1" applyFill="1" applyBorder="1" applyAlignment="1">
      <alignment horizontal="right"/>
    </xf>
    <xf numFmtId="0" fontId="7" fillId="11" borderId="24" xfId="0" applyFont="1" applyFill="1" applyBorder="1" applyAlignment="1">
      <alignment horizontal="right"/>
    </xf>
    <xf numFmtId="0" fontId="7" fillId="12" borderId="24" xfId="0" applyFont="1" applyFill="1" applyBorder="1"/>
    <xf numFmtId="0" fontId="2" fillId="12" borderId="24" xfId="0" applyFont="1" applyFill="1" applyBorder="1"/>
    <xf numFmtId="0" fontId="7" fillId="11" borderId="24" xfId="0" applyFont="1" applyFill="1" applyBorder="1"/>
    <xf numFmtId="0" fontId="6" fillId="13" borderId="0" xfId="0" applyFont="1" applyFill="1"/>
    <xf numFmtId="0" fontId="6" fillId="13" borderId="25" xfId="0" applyFont="1" applyFill="1" applyBorder="1"/>
    <xf numFmtId="0" fontId="2" fillId="14" borderId="26" xfId="0" applyFont="1" applyFill="1" applyBorder="1"/>
    <xf numFmtId="0" fontId="2" fillId="14" borderId="27" xfId="0" applyFont="1" applyFill="1" applyBorder="1"/>
    <xf numFmtId="0" fontId="2" fillId="15" borderId="28" xfId="0" applyFont="1" applyFill="1" applyBorder="1"/>
    <xf numFmtId="0" fontId="2" fillId="15" borderId="29" xfId="0" applyFont="1" applyFill="1" applyBorder="1"/>
    <xf numFmtId="0" fontId="2" fillId="14" borderId="28" xfId="0" applyFont="1" applyFill="1" applyBorder="1"/>
    <xf numFmtId="0" fontId="2" fillId="14" borderId="29" xfId="0" applyFont="1" applyFill="1" applyBorder="1"/>
    <xf numFmtId="0" fontId="7" fillId="0" borderId="24" xfId="0" applyFont="1" applyBorder="1"/>
    <xf numFmtId="0" fontId="2" fillId="0" borderId="24" xfId="0" applyFont="1" applyBorder="1"/>
    <xf numFmtId="0" fontId="7" fillId="0" borderId="0" xfId="0" applyFont="1"/>
    <xf numFmtId="0" fontId="2" fillId="0" borderId="0" xfId="0" applyFont="1" applyAlignment="1">
      <alignment horizontal="center"/>
    </xf>
    <xf numFmtId="0" fontId="6" fillId="16" borderId="30" xfId="0" applyFont="1" applyFill="1" applyBorder="1" applyAlignment="1">
      <alignment horizontal="center" vertical="center"/>
    </xf>
    <xf numFmtId="0" fontId="6" fillId="16" borderId="31" xfId="0" applyFont="1" applyFill="1" applyBorder="1" applyAlignment="1">
      <alignment horizontal="center" vertical="center"/>
    </xf>
    <xf numFmtId="0" fontId="6" fillId="16" borderId="32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165" fontId="2" fillId="0" borderId="32" xfId="2" applyFont="1" applyBorder="1"/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165" fontId="2" fillId="0" borderId="35" xfId="2" applyFont="1" applyBorder="1"/>
    <xf numFmtId="0" fontId="9" fillId="3" borderId="0" xfId="0" applyFont="1" applyFill="1"/>
    <xf numFmtId="167" fontId="11" fillId="0" borderId="0" xfId="0" applyNumberFormat="1" applyFont="1"/>
    <xf numFmtId="0" fontId="18" fillId="0" borderId="0" xfId="0" applyFont="1" applyAlignment="1">
      <alignment horizontal="right"/>
    </xf>
    <xf numFmtId="0" fontId="10" fillId="3" borderId="0" xfId="0" applyFont="1" applyFill="1"/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52" fillId="3" borderId="0" xfId="0" applyFont="1" applyFill="1"/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4" fillId="0" borderId="0" xfId="5" applyAlignment="1">
      <alignment vertical="center"/>
    </xf>
    <xf numFmtId="0" fontId="50" fillId="0" borderId="0" xfId="0" applyFont="1"/>
    <xf numFmtId="0" fontId="44" fillId="0" borderId="0" xfId="0" applyFont="1"/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6" borderId="46" xfId="0" applyFont="1" applyFill="1" applyBorder="1" applyAlignment="1">
      <alignment horizontal="center"/>
    </xf>
    <xf numFmtId="0" fontId="15" fillId="6" borderId="47" xfId="0" applyFont="1" applyFill="1" applyBorder="1" applyAlignment="1">
      <alignment horizontal="center"/>
    </xf>
    <xf numFmtId="0" fontId="15" fillId="6" borderId="48" xfId="0" applyFont="1" applyFill="1" applyBorder="1"/>
    <xf numFmtId="0" fontId="15" fillId="4" borderId="46" xfId="0" applyFont="1" applyFill="1" applyBorder="1" applyAlignment="1">
      <alignment horizontal="center"/>
    </xf>
    <xf numFmtId="0" fontId="15" fillId="4" borderId="47" xfId="0" applyFont="1" applyFill="1" applyBorder="1" applyAlignment="1">
      <alignment horizontal="center"/>
    </xf>
    <xf numFmtId="0" fontId="15" fillId="4" borderId="48" xfId="0" applyFont="1" applyFill="1" applyBorder="1" applyAlignment="1">
      <alignment horizontal="center"/>
    </xf>
    <xf numFmtId="0" fontId="15" fillId="0" borderId="42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15" fillId="0" borderId="41" xfId="0" applyFont="1" applyBorder="1"/>
    <xf numFmtId="0" fontId="0" fillId="0" borderId="41" xfId="0" applyBorder="1" applyAlignment="1">
      <alignment horizontal="center"/>
    </xf>
    <xf numFmtId="0" fontId="15" fillId="0" borderId="5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28" fillId="0" borderId="0" xfId="4" applyFont="1" applyAlignment="1">
      <alignment vertical="center"/>
    </xf>
    <xf numFmtId="0" fontId="55" fillId="21" borderId="0" xfId="5" applyFont="1" applyFill="1" applyAlignment="1">
      <alignment vertical="center"/>
    </xf>
    <xf numFmtId="0" fontId="42" fillId="21" borderId="0" xfId="0" applyFont="1" applyFill="1"/>
    <xf numFmtId="0" fontId="40" fillId="0" borderId="0" xfId="0" applyFont="1"/>
    <xf numFmtId="0" fontId="7" fillId="12" borderId="43" xfId="0" applyFont="1" applyFill="1" applyBorder="1"/>
    <xf numFmtId="0" fontId="7" fillId="0" borderId="10" xfId="0" applyFont="1" applyBorder="1"/>
    <xf numFmtId="0" fontId="58" fillId="0" borderId="54" xfId="0" applyFont="1" applyBorder="1" applyAlignment="1">
      <alignment horizontal="center"/>
    </xf>
    <xf numFmtId="0" fontId="7" fillId="11" borderId="9" xfId="0" applyFont="1" applyFill="1" applyBorder="1"/>
    <xf numFmtId="0" fontId="7" fillId="0" borderId="0" xfId="0" applyFont="1" applyAlignment="1">
      <alignment horizontal="center"/>
    </xf>
    <xf numFmtId="0" fontId="7" fillId="12" borderId="44" xfId="0" applyFont="1" applyFill="1" applyBorder="1"/>
    <xf numFmtId="0" fontId="7" fillId="12" borderId="0" xfId="0" applyFont="1" applyFill="1" applyAlignment="1">
      <alignment horizontal="center"/>
    </xf>
    <xf numFmtId="0" fontId="7" fillId="11" borderId="0" xfId="0" applyFont="1" applyFill="1"/>
    <xf numFmtId="0" fontId="7" fillId="11" borderId="0" xfId="0" applyFont="1" applyFill="1" applyAlignment="1">
      <alignment horizontal="center"/>
    </xf>
    <xf numFmtId="0" fontId="7" fillId="11" borderId="15" xfId="0" applyFont="1" applyFill="1" applyBorder="1" applyAlignment="1">
      <alignment horizontal="center"/>
    </xf>
    <xf numFmtId="0" fontId="2" fillId="0" borderId="44" xfId="0" applyFont="1" applyBorder="1"/>
    <xf numFmtId="170" fontId="2" fillId="0" borderId="55" xfId="0" applyNumberFormat="1" applyFont="1" applyBorder="1"/>
    <xf numFmtId="0" fontId="2" fillId="0" borderId="55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170" fontId="2" fillId="0" borderId="49" xfId="0" applyNumberFormat="1" applyFont="1" applyBorder="1"/>
    <xf numFmtId="0" fontId="2" fillId="0" borderId="49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20" fontId="2" fillId="0" borderId="0" xfId="0" applyNumberFormat="1" applyFont="1"/>
    <xf numFmtId="0" fontId="2" fillId="12" borderId="49" xfId="0" applyFont="1" applyFill="1" applyBorder="1" applyAlignment="1">
      <alignment horizontal="center"/>
    </xf>
    <xf numFmtId="0" fontId="2" fillId="0" borderId="56" xfId="0" applyFont="1" applyBorder="1"/>
    <xf numFmtId="170" fontId="2" fillId="0" borderId="57" xfId="0" applyNumberFormat="1" applyFont="1" applyBorder="1"/>
    <xf numFmtId="0" fontId="2" fillId="0" borderId="57" xfId="0" applyFont="1" applyBorder="1" applyAlignment="1">
      <alignment horizontal="center"/>
    </xf>
    <xf numFmtId="0" fontId="2" fillId="0" borderId="57" xfId="0" applyFont="1" applyBorder="1"/>
    <xf numFmtId="0" fontId="2" fillId="0" borderId="11" xfId="0" applyFont="1" applyBorder="1" applyAlignment="1">
      <alignment horizontal="center"/>
    </xf>
    <xf numFmtId="170" fontId="2" fillId="0" borderId="0" xfId="0" applyNumberFormat="1" applyFont="1"/>
    <xf numFmtId="0" fontId="7" fillId="6" borderId="0" xfId="0" applyFont="1" applyFill="1"/>
    <xf numFmtId="0" fontId="7" fillId="6" borderId="0" xfId="0" applyFont="1" applyFill="1" applyAlignment="1">
      <alignment horizontal="center"/>
    </xf>
    <xf numFmtId="0" fontId="7" fillId="6" borderId="15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170" fontId="2" fillId="0" borderId="51" xfId="0" applyNumberFormat="1" applyFont="1" applyBorder="1"/>
    <xf numFmtId="0" fontId="2" fillId="0" borderId="51" xfId="0" applyFont="1" applyBorder="1" applyAlignment="1">
      <alignment horizontal="center"/>
    </xf>
    <xf numFmtId="0" fontId="6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10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2" fontId="45" fillId="0" borderId="0" xfId="0" applyNumberFormat="1" applyFont="1" applyAlignment="1">
      <alignment horizontal="left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44" fillId="2" borderId="0" xfId="0" applyFont="1" applyFill="1" applyAlignment="1">
      <alignment vertical="center"/>
    </xf>
    <xf numFmtId="0" fontId="4" fillId="0" borderId="0" xfId="0" quotePrefix="1" applyFont="1" applyAlignment="1">
      <alignment vertical="center"/>
    </xf>
    <xf numFmtId="0" fontId="44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2" fontId="15" fillId="0" borderId="41" xfId="0" applyNumberFormat="1" applyFont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7" borderId="0" xfId="0" applyFont="1" applyFill="1" applyAlignment="1">
      <alignment vertical="center"/>
    </xf>
    <xf numFmtId="2" fontId="64" fillId="17" borderId="58" xfId="0" applyNumberFormat="1" applyFont="1" applyFill="1" applyBorder="1" applyAlignment="1">
      <alignment horizontal="center" vertical="center"/>
    </xf>
    <xf numFmtId="14" fontId="64" fillId="17" borderId="59" xfId="0" applyNumberFormat="1" applyFont="1" applyFill="1" applyBorder="1" applyAlignment="1">
      <alignment horizontal="center" vertical="center"/>
    </xf>
    <xf numFmtId="2" fontId="64" fillId="17" borderId="59" xfId="0" applyNumberFormat="1" applyFont="1" applyFill="1" applyBorder="1" applyAlignment="1">
      <alignment horizontal="center" vertical="center"/>
    </xf>
    <xf numFmtId="0" fontId="22" fillId="22" borderId="60" xfId="0" applyFont="1" applyFill="1" applyBorder="1" applyAlignment="1">
      <alignment horizontal="center" vertical="center"/>
    </xf>
    <xf numFmtId="2" fontId="64" fillId="17" borderId="61" xfId="0" applyNumberFormat="1" applyFont="1" applyFill="1" applyBorder="1" applyAlignment="1">
      <alignment horizontal="center" vertical="center"/>
    </xf>
    <xf numFmtId="14" fontId="64" fillId="17" borderId="62" xfId="0" applyNumberFormat="1" applyFont="1" applyFill="1" applyBorder="1" applyAlignment="1">
      <alignment horizontal="center" vertical="center"/>
    </xf>
    <xf numFmtId="2" fontId="64" fillId="17" borderId="62" xfId="0" applyNumberFormat="1" applyFont="1" applyFill="1" applyBorder="1" applyAlignment="1">
      <alignment horizontal="center" vertical="center"/>
    </xf>
    <xf numFmtId="0" fontId="22" fillId="22" borderId="63" xfId="0" applyFont="1" applyFill="1" applyBorder="1" applyAlignment="1">
      <alignment horizontal="center" vertical="center"/>
    </xf>
    <xf numFmtId="0" fontId="63" fillId="0" borderId="40" xfId="0" applyFont="1" applyBorder="1" applyAlignment="1">
      <alignment vertical="center"/>
    </xf>
    <xf numFmtId="14" fontId="63" fillId="17" borderId="40" xfId="0" applyNumberFormat="1" applyFont="1" applyFill="1" applyBorder="1" applyAlignment="1">
      <alignment horizontal="center" vertical="center"/>
    </xf>
    <xf numFmtId="2" fontId="63" fillId="0" borderId="40" xfId="0" applyNumberFormat="1" applyFont="1" applyBorder="1" applyAlignment="1">
      <alignment vertical="center"/>
    </xf>
    <xf numFmtId="0" fontId="63" fillId="0" borderId="64" xfId="0" applyFont="1" applyBorder="1" applyAlignment="1">
      <alignment horizontal="center" vertical="center"/>
    </xf>
    <xf numFmtId="0" fontId="63" fillId="0" borderId="41" xfId="0" applyFont="1" applyBorder="1" applyAlignment="1">
      <alignment vertical="center"/>
    </xf>
    <xf numFmtId="2" fontId="63" fillId="0" borderId="41" xfId="0" applyNumberFormat="1" applyFont="1" applyBorder="1" applyAlignment="1">
      <alignment vertical="center"/>
    </xf>
    <xf numFmtId="0" fontId="63" fillId="0" borderId="65" xfId="0" applyFont="1" applyBorder="1" applyAlignment="1">
      <alignment vertical="center"/>
    </xf>
    <xf numFmtId="2" fontId="63" fillId="0" borderId="65" xfId="0" applyNumberFormat="1" applyFont="1" applyBorder="1" applyAlignment="1">
      <alignment vertical="center"/>
    </xf>
    <xf numFmtId="0" fontId="63" fillId="0" borderId="0" xfId="0" applyFont="1" applyAlignment="1">
      <alignment horizontal="center" vertical="center"/>
    </xf>
    <xf numFmtId="2" fontId="22" fillId="17" borderId="66" xfId="0" applyNumberFormat="1" applyFont="1" applyFill="1" applyBorder="1" applyAlignment="1">
      <alignment horizontal="center" vertical="center"/>
    </xf>
    <xf numFmtId="14" fontId="22" fillId="17" borderId="66" xfId="0" applyNumberFormat="1" applyFont="1" applyFill="1" applyBorder="1" applyAlignment="1">
      <alignment horizontal="center" vertical="center"/>
    </xf>
    <xf numFmtId="0" fontId="22" fillId="22" borderId="66" xfId="0" applyFont="1" applyFill="1" applyBorder="1" applyAlignment="1">
      <alignment horizontal="center" vertical="center"/>
    </xf>
    <xf numFmtId="14" fontId="63" fillId="17" borderId="41" xfId="0" applyNumberFormat="1" applyFont="1" applyFill="1" applyBorder="1" applyAlignment="1">
      <alignment horizontal="center" vertical="center"/>
    </xf>
    <xf numFmtId="14" fontId="63" fillId="0" borderId="0" xfId="0" applyNumberFormat="1" applyFont="1" applyAlignment="1">
      <alignment horizontal="center" vertical="center"/>
    </xf>
    <xf numFmtId="2" fontId="63" fillId="0" borderId="0" xfId="0" applyNumberFormat="1" applyFont="1" applyAlignment="1">
      <alignment vertical="center"/>
    </xf>
    <xf numFmtId="2" fontId="63" fillId="23" borderId="0" xfId="0" applyNumberFormat="1" applyFont="1" applyFill="1" applyAlignment="1">
      <alignment horizontal="center" vertical="center"/>
    </xf>
    <xf numFmtId="2" fontId="63" fillId="0" borderId="0" xfId="0" applyNumberFormat="1" applyFont="1" applyAlignment="1">
      <alignment horizontal="center" vertical="center"/>
    </xf>
    <xf numFmtId="14" fontId="63" fillId="17" borderId="65" xfId="0" applyNumberFormat="1" applyFont="1" applyFill="1" applyBorder="1" applyAlignment="1">
      <alignment horizontal="center" vertical="center"/>
    </xf>
    <xf numFmtId="2" fontId="15" fillId="0" borderId="65" xfId="0" applyNumberFormat="1" applyFont="1" applyBorder="1" applyAlignment="1">
      <alignment horizontal="center" vertical="center"/>
    </xf>
    <xf numFmtId="0" fontId="63" fillId="0" borderId="67" xfId="0" applyFont="1" applyBorder="1" applyAlignment="1">
      <alignment horizontal="center" vertical="center"/>
    </xf>
    <xf numFmtId="2" fontId="65" fillId="0" borderId="0" xfId="8" applyNumberFormat="1" applyFont="1" applyAlignment="1">
      <alignment vertical="center"/>
    </xf>
    <xf numFmtId="0" fontId="67" fillId="10" borderId="0" xfId="0" applyFont="1" applyFill="1" applyAlignment="1">
      <alignment vertical="center"/>
    </xf>
    <xf numFmtId="0" fontId="67" fillId="10" borderId="0" xfId="0" applyFont="1" applyFill="1" applyAlignment="1">
      <alignment horizontal="center" vertical="center"/>
    </xf>
    <xf numFmtId="0" fontId="67" fillId="24" borderId="0" xfId="0" applyFont="1" applyFill="1" applyAlignment="1">
      <alignment vertical="center"/>
    </xf>
    <xf numFmtId="0" fontId="44" fillId="0" borderId="0" xfId="0" applyFont="1" applyAlignment="1">
      <alignment horizontal="left" vertical="center"/>
    </xf>
    <xf numFmtId="2" fontId="68" fillId="0" borderId="0" xfId="8" applyNumberFormat="1" applyFont="1" applyAlignment="1">
      <alignment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8" applyFont="1" applyAlignment="1">
      <alignment vertical="center"/>
    </xf>
    <xf numFmtId="0" fontId="12" fillId="0" borderId="0" xfId="0" applyFont="1" applyAlignment="1">
      <alignment horizontal="left"/>
    </xf>
    <xf numFmtId="2" fontId="69" fillId="0" borderId="0" xfId="8" applyNumberFormat="1" applyFont="1" applyAlignment="1">
      <alignment vertical="center"/>
    </xf>
    <xf numFmtId="2" fontId="69" fillId="18" borderId="0" xfId="8" applyNumberFormat="1" applyFont="1" applyFill="1" applyAlignment="1">
      <alignment vertical="center"/>
    </xf>
    <xf numFmtId="0" fontId="27" fillId="0" borderId="0" xfId="8" applyAlignment="1">
      <alignment horizontal="center" vertical="center"/>
    </xf>
    <xf numFmtId="0" fontId="27" fillId="0" borderId="0" xfId="8" applyAlignment="1">
      <alignment vertical="center"/>
    </xf>
    <xf numFmtId="2" fontId="70" fillId="0" borderId="0" xfId="8" applyNumberFormat="1" applyFont="1" applyAlignment="1">
      <alignment horizontal="center" vertical="center"/>
    </xf>
    <xf numFmtId="0" fontId="48" fillId="0" borderId="0" xfId="8" applyFont="1" applyAlignment="1">
      <alignment vertical="center"/>
    </xf>
    <xf numFmtId="2" fontId="69" fillId="18" borderId="44" xfId="8" applyNumberFormat="1" applyFont="1" applyFill="1" applyBorder="1" applyAlignment="1">
      <alignment vertical="center"/>
    </xf>
    <xf numFmtId="2" fontId="69" fillId="0" borderId="0" xfId="8" applyNumberFormat="1" applyFont="1" applyAlignment="1">
      <alignment horizontal="center" vertical="center"/>
    </xf>
    <xf numFmtId="2" fontId="69" fillId="0" borderId="15" xfId="8" applyNumberFormat="1" applyFont="1" applyBorder="1" applyAlignment="1">
      <alignment vertical="center"/>
    </xf>
    <xf numFmtId="2" fontId="70" fillId="18" borderId="15" xfId="8" applyNumberFormat="1" applyFont="1" applyFill="1" applyBorder="1" applyAlignment="1">
      <alignment vertical="center"/>
    </xf>
    <xf numFmtId="1" fontId="69" fillId="17" borderId="68" xfId="8" applyNumberFormat="1" applyFont="1" applyFill="1" applyBorder="1" applyAlignment="1">
      <alignment horizontal="center" vertical="center"/>
    </xf>
    <xf numFmtId="2" fontId="70" fillId="0" borderId="0" xfId="8" applyNumberFormat="1" applyFont="1" applyAlignment="1">
      <alignment vertical="center"/>
    </xf>
    <xf numFmtId="2" fontId="70" fillId="0" borderId="39" xfId="8" applyNumberFormat="1" applyFont="1" applyBorder="1" applyAlignment="1">
      <alignment vertical="center"/>
    </xf>
    <xf numFmtId="2" fontId="69" fillId="18" borderId="15" xfId="8" applyNumberFormat="1" applyFont="1" applyFill="1" applyBorder="1" applyAlignment="1">
      <alignment vertical="center"/>
    </xf>
    <xf numFmtId="2" fontId="69" fillId="0" borderId="14" xfId="8" applyNumberFormat="1" applyFont="1" applyBorder="1" applyAlignment="1">
      <alignment vertical="center"/>
    </xf>
    <xf numFmtId="2" fontId="69" fillId="0" borderId="46" xfId="8" applyNumberFormat="1" applyFont="1" applyBorder="1" applyAlignment="1">
      <alignment horizontal="center" vertical="center"/>
    </xf>
    <xf numFmtId="2" fontId="69" fillId="0" borderId="47" xfId="8" applyNumberFormat="1" applyFont="1" applyBorder="1" applyAlignment="1">
      <alignment horizontal="center" vertical="center"/>
    </xf>
    <xf numFmtId="2" fontId="72" fillId="0" borderId="48" xfId="8" applyNumberFormat="1" applyFont="1" applyBorder="1" applyAlignment="1">
      <alignment horizontal="center" vertical="center"/>
    </xf>
    <xf numFmtId="2" fontId="72" fillId="0" borderId="0" xfId="8" applyNumberFormat="1" applyFont="1" applyAlignment="1">
      <alignment horizontal="center" vertical="center"/>
    </xf>
    <xf numFmtId="0" fontId="69" fillId="0" borderId="0" xfId="8" applyFont="1" applyAlignment="1">
      <alignment vertical="center"/>
    </xf>
    <xf numFmtId="2" fontId="73" fillId="0" borderId="14" xfId="8" applyNumberFormat="1" applyFont="1" applyBorder="1" applyAlignment="1">
      <alignment vertical="center"/>
    </xf>
    <xf numFmtId="171" fontId="69" fillId="0" borderId="42" xfId="8" applyNumberFormat="1" applyFont="1" applyBorder="1" applyAlignment="1" applyProtection="1">
      <alignment horizontal="center" vertical="center"/>
      <protection locked="0"/>
    </xf>
    <xf numFmtId="171" fontId="69" fillId="0" borderId="49" xfId="8" applyNumberFormat="1" applyFont="1" applyBorder="1" applyAlignment="1" applyProtection="1">
      <alignment horizontal="center" vertical="center"/>
      <protection locked="0"/>
    </xf>
    <xf numFmtId="0" fontId="27" fillId="11" borderId="41" xfId="8" applyFill="1" applyBorder="1" applyAlignment="1">
      <alignment horizontal="center" vertical="center"/>
    </xf>
    <xf numFmtId="171" fontId="70" fillId="0" borderId="0" xfId="8" applyNumberFormat="1" applyFont="1" applyAlignment="1">
      <alignment horizontal="center" vertical="center"/>
    </xf>
    <xf numFmtId="0" fontId="27" fillId="11" borderId="0" xfId="8" applyFill="1" applyAlignment="1">
      <alignment horizontal="center" vertical="center"/>
    </xf>
    <xf numFmtId="172" fontId="27" fillId="0" borderId="0" xfId="8" applyNumberFormat="1" applyAlignment="1">
      <alignment vertical="center"/>
    </xf>
    <xf numFmtId="2" fontId="70" fillId="0" borderId="14" xfId="8" applyNumberFormat="1" applyFont="1" applyBorder="1" applyAlignment="1">
      <alignment vertical="center"/>
    </xf>
    <xf numFmtId="171" fontId="70" fillId="0" borderId="41" xfId="8" applyNumberFormat="1" applyFont="1" applyBorder="1" applyAlignment="1">
      <alignment horizontal="center" vertical="center"/>
    </xf>
    <xf numFmtId="171" fontId="70" fillId="0" borderId="65" xfId="8" applyNumberFormat="1" applyFont="1" applyBorder="1" applyAlignment="1">
      <alignment horizontal="center" vertical="center"/>
    </xf>
    <xf numFmtId="0" fontId="27" fillId="11" borderId="71" xfId="8" applyFill="1" applyBorder="1" applyAlignment="1">
      <alignment horizontal="center" vertical="center"/>
    </xf>
    <xf numFmtId="2" fontId="74" fillId="0" borderId="0" xfId="8" applyNumberFormat="1" applyFont="1" applyAlignment="1">
      <alignment horizontal="left" vertical="center"/>
    </xf>
    <xf numFmtId="2" fontId="69" fillId="18" borderId="68" xfId="8" applyNumberFormat="1" applyFont="1" applyFill="1" applyBorder="1" applyAlignment="1">
      <alignment vertical="center"/>
    </xf>
    <xf numFmtId="173" fontId="69" fillId="0" borderId="0" xfId="8" applyNumberFormat="1" applyFont="1" applyAlignment="1">
      <alignment vertical="center"/>
    </xf>
    <xf numFmtId="2" fontId="69" fillId="17" borderId="68" xfId="8" applyNumberFormat="1" applyFont="1" applyFill="1" applyBorder="1" applyAlignment="1">
      <alignment horizontal="center" vertical="center"/>
    </xf>
    <xf numFmtId="2" fontId="70" fillId="0" borderId="46" xfId="8" applyNumberFormat="1" applyFont="1" applyBorder="1" applyAlignment="1">
      <alignment horizontal="center" vertical="center"/>
    </xf>
    <xf numFmtId="2" fontId="70" fillId="0" borderId="47" xfId="8" applyNumberFormat="1" applyFont="1" applyBorder="1" applyAlignment="1">
      <alignment horizontal="center" vertical="center"/>
    </xf>
    <xf numFmtId="174" fontId="69" fillId="0" borderId="42" xfId="8" applyNumberFormat="1" applyFont="1" applyBorder="1" applyAlignment="1" applyProtection="1">
      <alignment horizontal="center" vertical="center"/>
      <protection locked="0"/>
    </xf>
    <xf numFmtId="171" fontId="70" fillId="12" borderId="41" xfId="8" applyNumberFormat="1" applyFont="1" applyFill="1" applyBorder="1" applyAlignment="1">
      <alignment horizontal="center" vertical="center"/>
    </xf>
    <xf numFmtId="0" fontId="27" fillId="12" borderId="0" xfId="8" applyFill="1" applyAlignment="1">
      <alignment horizontal="center" vertical="center"/>
    </xf>
    <xf numFmtId="171" fontId="27" fillId="12" borderId="0" xfId="8" applyNumberFormat="1" applyFill="1" applyAlignment="1">
      <alignment horizontal="center" vertical="center"/>
    </xf>
    <xf numFmtId="171" fontId="70" fillId="12" borderId="71" xfId="8" applyNumberFormat="1" applyFont="1" applyFill="1" applyBorder="1" applyAlignment="1">
      <alignment horizontal="center" vertical="center"/>
    </xf>
    <xf numFmtId="2" fontId="70" fillId="0" borderId="0" xfId="8" applyNumberFormat="1" applyFont="1" applyAlignment="1">
      <alignment horizontal="left" vertical="center"/>
    </xf>
    <xf numFmtId="0" fontId="75" fillId="2" borderId="0" xfId="0" applyFont="1" applyFill="1" applyAlignment="1">
      <alignment vertical="center"/>
    </xf>
    <xf numFmtId="0" fontId="50" fillId="10" borderId="0" xfId="0" applyFont="1" applyFill="1" applyAlignment="1">
      <alignment vertical="center"/>
    </xf>
    <xf numFmtId="0" fontId="12" fillId="0" borderId="0" xfId="0" applyFont="1" applyAlignment="1">
      <alignment horizontal="right" vertical="center"/>
    </xf>
    <xf numFmtId="0" fontId="12" fillId="2" borderId="0" xfId="0" applyFont="1" applyFill="1" applyAlignment="1">
      <alignment horizontal="left" vertical="center"/>
    </xf>
    <xf numFmtId="16" fontId="23" fillId="0" borderId="13" xfId="0" applyNumberFormat="1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164" fontId="78" fillId="25" borderId="15" xfId="7" applyFont="1" applyFill="1" applyBorder="1" applyAlignment="1">
      <alignment vertical="center"/>
    </xf>
    <xf numFmtId="164" fontId="64" fillId="25" borderId="72" xfId="7" applyFont="1" applyFill="1" applyBorder="1" applyAlignment="1">
      <alignment vertical="center"/>
    </xf>
    <xf numFmtId="164" fontId="64" fillId="25" borderId="15" xfId="7" applyFont="1" applyFill="1" applyBorder="1" applyAlignment="1">
      <alignment vertical="center"/>
    </xf>
    <xf numFmtId="0" fontId="79" fillId="25" borderId="15" xfId="0" applyFont="1" applyFill="1" applyBorder="1" applyAlignment="1">
      <alignment horizontal="center" vertical="center"/>
    </xf>
    <xf numFmtId="0" fontId="26" fillId="0" borderId="14" xfId="0" applyFont="1" applyBorder="1" applyAlignment="1">
      <alignment vertical="center"/>
    </xf>
    <xf numFmtId="164" fontId="26" fillId="0" borderId="14" xfId="7" applyFont="1" applyBorder="1" applyAlignment="1">
      <alignment vertical="center"/>
    </xf>
    <xf numFmtId="164" fontId="26" fillId="0" borderId="73" xfId="7" applyFont="1" applyBorder="1" applyAlignment="1">
      <alignment vertical="center"/>
    </xf>
    <xf numFmtId="0" fontId="80" fillId="0" borderId="14" xfId="0" applyFont="1" applyBorder="1" applyAlignment="1">
      <alignment horizontal="center" vertical="center"/>
    </xf>
    <xf numFmtId="4" fontId="64" fillId="0" borderId="16" xfId="0" applyNumberFormat="1" applyFont="1" applyBorder="1" applyAlignment="1">
      <alignment vertical="center"/>
    </xf>
    <xf numFmtId="0" fontId="24" fillId="2" borderId="61" xfId="0" applyFont="1" applyFill="1" applyBorder="1" applyAlignment="1">
      <alignment vertical="center"/>
    </xf>
    <xf numFmtId="0" fontId="22" fillId="2" borderId="74" xfId="0" applyFont="1" applyFill="1" applyBorder="1" applyAlignment="1">
      <alignment horizontal="right" vertical="center"/>
    </xf>
    <xf numFmtId="164" fontId="22" fillId="8" borderId="17" xfId="7" applyFont="1" applyFill="1" applyBorder="1" applyAlignment="1">
      <alignment vertical="center"/>
    </xf>
    <xf numFmtId="0" fontId="22" fillId="0" borderId="74" xfId="0" applyFont="1" applyBorder="1" applyAlignment="1">
      <alignment horizontal="center" vertical="center"/>
    </xf>
    <xf numFmtId="4" fontId="22" fillId="18" borderId="18" xfId="0" applyNumberFormat="1" applyFont="1" applyFill="1" applyBorder="1" applyAlignment="1">
      <alignment vertical="center"/>
    </xf>
    <xf numFmtId="0" fontId="54" fillId="0" borderId="0" xfId="0" applyFont="1" applyAlignment="1">
      <alignment horizontal="right" vertical="center"/>
    </xf>
    <xf numFmtId="0" fontId="54" fillId="0" borderId="0" xfId="0" applyFont="1" applyAlignment="1">
      <alignment vertical="center"/>
    </xf>
    <xf numFmtId="0" fontId="81" fillId="25" borderId="0" xfId="0" applyFont="1" applyFill="1" applyAlignment="1">
      <alignment vertical="center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right" vertical="center"/>
    </xf>
    <xf numFmtId="0" fontId="81" fillId="25" borderId="0" xfId="0" applyFont="1" applyFill="1" applyAlignment="1">
      <alignment horizontal="right" vertical="center"/>
    </xf>
    <xf numFmtId="0" fontId="82" fillId="25" borderId="0" xfId="0" applyFont="1" applyFill="1" applyAlignment="1">
      <alignment horizontal="center" vertical="center"/>
    </xf>
    <xf numFmtId="175" fontId="0" fillId="26" borderId="0" xfId="0" applyNumberFormat="1" applyFill="1" applyAlignment="1" applyProtection="1">
      <alignment vertical="center"/>
      <protection hidden="1"/>
    </xf>
    <xf numFmtId="175" fontId="83" fillId="9" borderId="0" xfId="0" applyNumberFormat="1" applyFont="1" applyFill="1" applyAlignment="1" applyProtection="1">
      <alignment vertical="center"/>
      <protection hidden="1"/>
    </xf>
    <xf numFmtId="0" fontId="0" fillId="0" borderId="0" xfId="0" applyAlignment="1">
      <alignment horizontal="right" vertical="center"/>
    </xf>
    <xf numFmtId="0" fontId="81" fillId="0" borderId="0" xfId="0" applyFont="1" applyAlignment="1">
      <alignment horizontal="right" vertical="center"/>
    </xf>
    <xf numFmtId="0" fontId="82" fillId="0" borderId="0" xfId="0" applyFont="1" applyAlignment="1">
      <alignment horizontal="center" vertical="center"/>
    </xf>
    <xf numFmtId="0" fontId="17" fillId="0" borderId="19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164" fontId="25" fillId="25" borderId="15" xfId="7" applyFont="1" applyFill="1" applyBorder="1" applyAlignment="1">
      <alignment vertical="center"/>
    </xf>
    <xf numFmtId="164" fontId="26" fillId="25" borderId="72" xfId="7" applyFont="1" applyFill="1" applyBorder="1" applyAlignment="1">
      <alignment vertical="center"/>
    </xf>
    <xf numFmtId="164" fontId="26" fillId="25" borderId="15" xfId="7" applyFont="1" applyFill="1" applyBorder="1" applyAlignment="1">
      <alignment vertical="center"/>
    </xf>
    <xf numFmtId="0" fontId="84" fillId="25" borderId="15" xfId="0" applyFont="1" applyFill="1" applyBorder="1" applyAlignment="1">
      <alignment horizontal="center" vertical="center"/>
    </xf>
    <xf numFmtId="164" fontId="26" fillId="0" borderId="16" xfId="7" applyFont="1" applyBorder="1" applyAlignment="1">
      <alignment vertical="center"/>
    </xf>
    <xf numFmtId="0" fontId="22" fillId="2" borderId="61" xfId="0" applyFont="1" applyFill="1" applyBorder="1" applyAlignment="1">
      <alignment vertical="center"/>
    </xf>
    <xf numFmtId="0" fontId="22" fillId="0" borderId="75" xfId="0" applyFont="1" applyBorder="1" applyAlignment="1">
      <alignment horizontal="center" vertical="center"/>
    </xf>
    <xf numFmtId="164" fontId="22" fillId="18" borderId="21" xfId="7" applyFont="1" applyFill="1" applyBorder="1" applyAlignment="1">
      <alignment vertical="center"/>
    </xf>
    <xf numFmtId="0" fontId="22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85" fillId="4" borderId="0" xfId="0" applyFont="1" applyFill="1"/>
    <xf numFmtId="0" fontId="85" fillId="0" borderId="0" xfId="0" applyFont="1"/>
    <xf numFmtId="0" fontId="7" fillId="0" borderId="0" xfId="0" applyFont="1" applyAlignment="1">
      <alignment horizontal="left"/>
    </xf>
    <xf numFmtId="0" fontId="42" fillId="27" borderId="2" xfId="0" applyFont="1" applyFill="1" applyBorder="1" applyAlignment="1" applyProtection="1">
      <alignment horizontal="center" wrapText="1"/>
      <protection locked="0"/>
    </xf>
    <xf numFmtId="0" fontId="42" fillId="28" borderId="21" xfId="0" applyFont="1" applyFill="1" applyBorder="1" applyProtection="1">
      <protection locked="0"/>
    </xf>
    <xf numFmtId="3" fontId="61" fillId="0" borderId="21" xfId="0" applyNumberFormat="1" applyFont="1" applyBorder="1" applyAlignment="1" applyProtection="1">
      <alignment horizontal="center"/>
      <protection locked="0"/>
    </xf>
    <xf numFmtId="0" fontId="0" fillId="3" borderId="0" xfId="0" applyFill="1" applyAlignment="1">
      <alignment horizontal="center"/>
    </xf>
    <xf numFmtId="0" fontId="88" fillId="17" borderId="76" xfId="0" applyFont="1" applyFill="1" applyBorder="1"/>
    <xf numFmtId="0" fontId="88" fillId="17" borderId="77" xfId="0" applyFont="1" applyFill="1" applyBorder="1"/>
    <xf numFmtId="0" fontId="88" fillId="17" borderId="77" xfId="0" applyFont="1" applyFill="1" applyBorder="1" applyAlignment="1">
      <alignment horizontal="center"/>
    </xf>
    <xf numFmtId="0" fontId="88" fillId="17" borderId="78" xfId="0" applyFont="1" applyFill="1" applyBorder="1" applyAlignment="1">
      <alignment horizontal="center"/>
    </xf>
    <xf numFmtId="0" fontId="0" fillId="0" borderId="79" xfId="0" applyBorder="1"/>
    <xf numFmtId="0" fontId="0" fillId="0" borderId="80" xfId="0" applyBorder="1"/>
    <xf numFmtId="0" fontId="89" fillId="0" borderId="80" xfId="0" applyFont="1" applyBorder="1" applyAlignment="1">
      <alignment horizontal="center"/>
    </xf>
    <xf numFmtId="0" fontId="0" fillId="0" borderId="80" xfId="0" applyBorder="1" applyAlignment="1">
      <alignment horizontal="center"/>
    </xf>
    <xf numFmtId="169" fontId="90" fillId="6" borderId="80" xfId="0" applyNumberFormat="1" applyFont="1" applyFill="1" applyBorder="1" applyAlignment="1">
      <alignment horizontal="center"/>
    </xf>
    <xf numFmtId="0" fontId="0" fillId="0" borderId="81" xfId="0" applyBorder="1" applyAlignment="1">
      <alignment horizontal="center"/>
    </xf>
    <xf numFmtId="0" fontId="91" fillId="12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0" fillId="0" borderId="82" xfId="0" applyBorder="1"/>
    <xf numFmtId="0" fontId="0" fillId="0" borderId="83" xfId="0" applyBorder="1"/>
    <xf numFmtId="0" fontId="89" fillId="0" borderId="83" xfId="0" applyFont="1" applyBorder="1" applyAlignment="1">
      <alignment horizontal="center"/>
    </xf>
    <xf numFmtId="0" fontId="0" fillId="0" borderId="83" xfId="0" applyBorder="1" applyAlignment="1">
      <alignment horizontal="center"/>
    </xf>
    <xf numFmtId="169" fontId="90" fillId="6" borderId="83" xfId="0" applyNumberFormat="1" applyFont="1" applyFill="1" applyBorder="1" applyAlignment="1">
      <alignment horizontal="center"/>
    </xf>
    <xf numFmtId="0" fontId="0" fillId="0" borderId="84" xfId="0" applyBorder="1" applyAlignment="1">
      <alignment horizontal="center"/>
    </xf>
    <xf numFmtId="0" fontId="88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88" fillId="0" borderId="0" xfId="0" applyFont="1"/>
    <xf numFmtId="0" fontId="92" fillId="0" borderId="0" xfId="0" applyFont="1"/>
    <xf numFmtId="0" fontId="93" fillId="30" borderId="86" xfId="0" applyFont="1" applyFill="1" applyBorder="1" applyAlignment="1">
      <alignment horizontal="center"/>
    </xf>
    <xf numFmtId="0" fontId="93" fillId="0" borderId="87" xfId="0" applyFont="1" applyBorder="1"/>
    <xf numFmtId="0" fontId="93" fillId="0" borderId="88" xfId="0" applyFont="1" applyBorder="1"/>
    <xf numFmtId="0" fontId="94" fillId="0" borderId="88" xfId="0" applyFont="1" applyBorder="1" applyAlignment="1">
      <alignment horizontal="center"/>
    </xf>
    <xf numFmtId="0" fontId="93" fillId="0" borderId="88" xfId="0" applyFont="1" applyBorder="1" applyAlignment="1">
      <alignment horizontal="center"/>
    </xf>
    <xf numFmtId="169" fontId="95" fillId="31" borderId="88" xfId="0" applyNumberFormat="1" applyFont="1" applyFill="1" applyBorder="1" applyAlignment="1">
      <alignment horizontal="center"/>
    </xf>
    <xf numFmtId="169" fontId="95" fillId="32" borderId="88" xfId="0" applyNumberFormat="1" applyFont="1" applyFill="1" applyBorder="1" applyAlignment="1">
      <alignment horizontal="center"/>
    </xf>
    <xf numFmtId="169" fontId="95" fillId="0" borderId="88" xfId="0" applyNumberFormat="1" applyFont="1" applyBorder="1" applyAlignment="1">
      <alignment horizontal="center"/>
    </xf>
    <xf numFmtId="0" fontId="93" fillId="0" borderId="89" xfId="0" applyFont="1" applyBorder="1"/>
    <xf numFmtId="0" fontId="93" fillId="0" borderId="90" xfId="0" applyFont="1" applyBorder="1"/>
    <xf numFmtId="0" fontId="94" fillId="0" borderId="90" xfId="0" applyFont="1" applyBorder="1" applyAlignment="1">
      <alignment horizontal="center"/>
    </xf>
    <xf numFmtId="0" fontId="93" fillId="0" borderId="90" xfId="0" applyFont="1" applyBorder="1" applyAlignment="1">
      <alignment horizontal="center"/>
    </xf>
    <xf numFmtId="169" fontId="95" fillId="0" borderId="90" xfId="0" applyNumberFormat="1" applyFont="1" applyBorder="1" applyAlignment="1">
      <alignment horizontal="center"/>
    </xf>
    <xf numFmtId="0" fontId="93" fillId="30" borderId="91" xfId="0" applyFont="1" applyFill="1" applyBorder="1" applyAlignment="1">
      <alignment horizontal="center"/>
    </xf>
    <xf numFmtId="0" fontId="67" fillId="10" borderId="0" xfId="0" applyFont="1" applyFill="1" applyAlignment="1">
      <alignment horizontal="left" vertical="center"/>
    </xf>
    <xf numFmtId="0" fontId="6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6" fillId="7" borderId="0" xfId="0" applyFont="1" applyFill="1" applyAlignment="1">
      <alignment vertical="center"/>
    </xf>
    <xf numFmtId="0" fontId="0" fillId="7" borderId="0" xfId="0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0" xfId="0" quotePrefix="1" applyFill="1" applyAlignment="1">
      <alignment horizontal="right" vertical="center"/>
    </xf>
    <xf numFmtId="0" fontId="96" fillId="0" borderId="0" xfId="0" applyFont="1" applyAlignment="1">
      <alignment horizontal="center"/>
    </xf>
    <xf numFmtId="0" fontId="36" fillId="7" borderId="0" xfId="0" applyFont="1" applyFill="1" applyAlignment="1">
      <alignment vertical="center"/>
    </xf>
    <xf numFmtId="0" fontId="0" fillId="7" borderId="0" xfId="0" quotePrefix="1" applyFill="1" applyAlignment="1">
      <alignment horizontal="left" vertical="center"/>
    </xf>
    <xf numFmtId="0" fontId="4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33" fillId="7" borderId="0" xfId="0" applyFont="1" applyFill="1" applyAlignment="1">
      <alignment vertical="center"/>
    </xf>
    <xf numFmtId="0" fontId="33" fillId="0" borderId="0" xfId="0" applyFont="1" applyAlignment="1">
      <alignment horizontal="center"/>
    </xf>
    <xf numFmtId="0" fontId="0" fillId="6" borderId="0" xfId="0" applyFill="1" applyAlignment="1">
      <alignment horizontal="center" vertical="center"/>
    </xf>
    <xf numFmtId="0" fontId="97" fillId="7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0" fillId="7" borderId="0" xfId="0" applyFill="1" applyAlignment="1">
      <alignment horizontal="left" vertical="center"/>
    </xf>
    <xf numFmtId="0" fontId="41" fillId="7" borderId="0" xfId="0" quotePrefix="1" applyFont="1" applyFill="1" applyAlignment="1">
      <alignment horizontal="right" vertical="center"/>
    </xf>
    <xf numFmtId="0" fontId="7" fillId="7" borderId="0" xfId="0" applyFont="1" applyFill="1" applyAlignment="1">
      <alignment vertical="center"/>
    </xf>
    <xf numFmtId="0" fontId="40" fillId="7" borderId="0" xfId="0" applyFont="1" applyFill="1" applyAlignment="1">
      <alignment vertical="center"/>
    </xf>
    <xf numFmtId="2" fontId="71" fillId="21" borderId="0" xfId="8" applyNumberFormat="1" applyFont="1" applyFill="1" applyAlignment="1">
      <alignment vertical="center"/>
    </xf>
    <xf numFmtId="0" fontId="98" fillId="0" borderId="0" xfId="4" applyFont="1" applyAlignment="1">
      <alignment vertical="center"/>
    </xf>
    <xf numFmtId="167" fontId="99" fillId="0" borderId="0" xfId="9" applyNumberFormat="1" applyFont="1" applyAlignment="1">
      <alignment horizontal="left"/>
    </xf>
    <xf numFmtId="0" fontId="27" fillId="0" borderId="0" xfId="4" applyAlignment="1">
      <alignment vertical="center"/>
    </xf>
    <xf numFmtId="0" fontId="34" fillId="0" borderId="0" xfId="4" applyFont="1" applyAlignment="1">
      <alignment vertical="center"/>
    </xf>
    <xf numFmtId="0" fontId="100" fillId="0" borderId="0" xfId="4" applyFont="1" applyAlignment="1">
      <alignment vertical="center"/>
    </xf>
    <xf numFmtId="0" fontId="101" fillId="0" borderId="0" xfId="4" applyFont="1" applyAlignment="1">
      <alignment vertical="center"/>
    </xf>
    <xf numFmtId="0" fontId="102" fillId="0" borderId="0" xfId="4" applyFont="1" applyAlignment="1">
      <alignment vertical="center"/>
    </xf>
    <xf numFmtId="0" fontId="103" fillId="0" borderId="0" xfId="4" applyFont="1" applyAlignment="1">
      <alignment vertical="center"/>
    </xf>
    <xf numFmtId="0" fontId="104" fillId="0" borderId="0" xfId="4" applyFont="1" applyAlignment="1">
      <alignment vertical="center"/>
    </xf>
    <xf numFmtId="0" fontId="104" fillId="0" borderId="0" xfId="4" applyFont="1" applyAlignment="1">
      <alignment horizontal="center" vertical="center"/>
    </xf>
    <xf numFmtId="0" fontId="105" fillId="0" borderId="58" xfId="4" applyFont="1" applyBorder="1" applyAlignment="1">
      <alignment vertical="center"/>
    </xf>
    <xf numFmtId="0" fontId="105" fillId="0" borderId="59" xfId="4" applyFont="1" applyBorder="1" applyAlignment="1">
      <alignment horizontal="center" vertical="center"/>
    </xf>
    <xf numFmtId="0" fontId="105" fillId="0" borderId="60" xfId="4" applyFont="1" applyBorder="1" applyAlignment="1">
      <alignment horizontal="center" vertical="center"/>
    </xf>
    <xf numFmtId="0" fontId="105" fillId="12" borderId="61" xfId="4" applyFont="1" applyFill="1" applyBorder="1" applyAlignment="1">
      <alignment horizontal="left" vertical="center"/>
    </xf>
    <xf numFmtId="0" fontId="106" fillId="12" borderId="62" xfId="4" applyFont="1" applyFill="1" applyBorder="1" applyAlignment="1">
      <alignment horizontal="center" vertical="center"/>
    </xf>
    <xf numFmtId="167" fontId="106" fillId="12" borderId="62" xfId="4" applyNumberFormat="1" applyFont="1" applyFill="1" applyBorder="1" applyAlignment="1">
      <alignment horizontal="center" vertical="center"/>
    </xf>
    <xf numFmtId="0" fontId="106" fillId="12" borderId="92" xfId="4" applyFont="1" applyFill="1" applyBorder="1" applyAlignment="1">
      <alignment horizontal="center" vertical="center"/>
    </xf>
    <xf numFmtId="0" fontId="107" fillId="0" borderId="0" xfId="4" applyFont="1" applyAlignment="1">
      <alignment vertical="center"/>
    </xf>
    <xf numFmtId="0" fontId="105" fillId="11" borderId="61" xfId="4" applyFont="1" applyFill="1" applyBorder="1" applyAlignment="1">
      <alignment horizontal="center" vertical="center"/>
    </xf>
    <xf numFmtId="0" fontId="106" fillId="11" borderId="62" xfId="4" applyFont="1" applyFill="1" applyBorder="1" applyAlignment="1">
      <alignment horizontal="center" vertical="center"/>
    </xf>
    <xf numFmtId="0" fontId="106" fillId="11" borderId="92" xfId="4" applyFont="1" applyFill="1" applyBorder="1" applyAlignment="1">
      <alignment horizontal="center" vertical="center"/>
    </xf>
    <xf numFmtId="0" fontId="47" fillId="0" borderId="0" xfId="4" applyFont="1" applyAlignment="1">
      <alignment vertical="center"/>
    </xf>
    <xf numFmtId="0" fontId="48" fillId="12" borderId="0" xfId="4" applyFont="1" applyFill="1" applyAlignment="1">
      <alignment vertical="center"/>
    </xf>
    <xf numFmtId="0" fontId="48" fillId="12" borderId="0" xfId="4" applyFont="1" applyFill="1" applyAlignment="1">
      <alignment horizontal="center" vertical="center"/>
    </xf>
    <xf numFmtId="0" fontId="48" fillId="0" borderId="0" xfId="4" applyFont="1" applyAlignment="1">
      <alignment vertical="center"/>
    </xf>
    <xf numFmtId="0" fontId="99" fillId="0" borderId="93" xfId="9" applyFont="1" applyBorder="1" applyAlignment="1">
      <alignment horizontal="left" vertical="center"/>
    </xf>
    <xf numFmtId="0" fontId="99" fillId="0" borderId="93" xfId="9" applyFont="1" applyBorder="1" applyAlignment="1">
      <alignment horizontal="left"/>
    </xf>
    <xf numFmtId="0" fontId="99" fillId="0" borderId="93" xfId="9" applyFont="1" applyBorder="1" applyAlignment="1">
      <alignment horizontal="center"/>
    </xf>
    <xf numFmtId="14" fontId="99" fillId="0" borderId="93" xfId="9" applyNumberFormat="1" applyFont="1" applyBorder="1" applyAlignment="1">
      <alignment horizontal="left"/>
    </xf>
    <xf numFmtId="1" fontId="99" fillId="0" borderId="93" xfId="9" applyNumberFormat="1" applyFont="1" applyBorder="1" applyAlignment="1">
      <alignment horizontal="center" vertical="center"/>
    </xf>
    <xf numFmtId="167" fontId="99" fillId="0" borderId="93" xfId="9" applyNumberFormat="1" applyFont="1" applyBorder="1" applyAlignment="1">
      <alignment horizontal="left"/>
    </xf>
    <xf numFmtId="0" fontId="108" fillId="0" borderId="0" xfId="4" applyFont="1" applyAlignment="1">
      <alignment vertical="center"/>
    </xf>
    <xf numFmtId="0" fontId="27" fillId="0" borderId="0" xfId="4" applyAlignment="1">
      <alignment horizontal="center" vertical="center"/>
    </xf>
    <xf numFmtId="0" fontId="110" fillId="3" borderId="0" xfId="0" applyFont="1" applyFill="1"/>
    <xf numFmtId="0" fontId="61" fillId="0" borderId="0" xfId="0" applyFont="1" applyAlignment="1">
      <alignment horizontal="right"/>
    </xf>
    <xf numFmtId="0" fontId="111" fillId="0" borderId="0" xfId="0" applyFont="1"/>
    <xf numFmtId="0" fontId="34" fillId="0" borderId="0" xfId="0" applyFont="1"/>
    <xf numFmtId="0" fontId="112" fillId="0" borderId="0" xfId="0" applyFont="1"/>
    <xf numFmtId="0" fontId="61" fillId="0" borderId="0" xfId="0" applyFont="1"/>
    <xf numFmtId="0" fontId="113" fillId="0" borderId="0" xfId="0" applyFont="1"/>
    <xf numFmtId="0" fontId="114" fillId="0" borderId="0" xfId="0" applyFont="1"/>
    <xf numFmtId="0" fontId="22" fillId="0" borderId="0" xfId="0" applyFont="1"/>
    <xf numFmtId="0" fontId="114" fillId="0" borderId="0" xfId="4" applyFont="1" applyAlignment="1">
      <alignment vertical="center"/>
    </xf>
    <xf numFmtId="0" fontId="61" fillId="0" borderId="0" xfId="0" applyFont="1" applyAlignment="1">
      <alignment horizontal="left"/>
    </xf>
    <xf numFmtId="176" fontId="0" fillId="0" borderId="0" xfId="0" applyNumberFormat="1" applyAlignment="1">
      <alignment horizontal="left"/>
    </xf>
    <xf numFmtId="176" fontId="0" fillId="0" borderId="0" xfId="0" applyNumberFormat="1" applyAlignment="1">
      <alignment horizontal="right"/>
    </xf>
    <xf numFmtId="176" fontId="0" fillId="0" borderId="0" xfId="0" applyNumberFormat="1"/>
    <xf numFmtId="176" fontId="114" fillId="12" borderId="58" xfId="0" applyNumberFormat="1" applyFont="1" applyFill="1" applyBorder="1"/>
    <xf numFmtId="176" fontId="114" fillId="12" borderId="60" xfId="0" applyNumberFormat="1" applyFont="1" applyFill="1" applyBorder="1" applyAlignment="1">
      <alignment horizontal="right"/>
    </xf>
    <xf numFmtId="176" fontId="0" fillId="0" borderId="4" xfId="0" applyNumberFormat="1" applyBorder="1"/>
    <xf numFmtId="176" fontId="0" fillId="0" borderId="94" xfId="0" applyNumberFormat="1" applyBorder="1"/>
    <xf numFmtId="9" fontId="0" fillId="0" borderId="95" xfId="0" applyNumberFormat="1" applyBorder="1"/>
    <xf numFmtId="0" fontId="0" fillId="0" borderId="0" xfId="0" applyAlignment="1">
      <alignment horizontal="right"/>
    </xf>
    <xf numFmtId="176" fontId="0" fillId="0" borderId="61" xfId="0" applyNumberFormat="1" applyBorder="1"/>
    <xf numFmtId="9" fontId="0" fillId="0" borderId="92" xfId="0" applyNumberFormat="1" applyBorder="1"/>
    <xf numFmtId="176" fontId="0" fillId="0" borderId="19" xfId="0" applyNumberFormat="1" applyBorder="1" applyAlignment="1">
      <alignment horizontal="right"/>
    </xf>
    <xf numFmtId="176" fontId="114" fillId="12" borderId="58" xfId="0" applyNumberFormat="1" applyFont="1" applyFill="1" applyBorder="1" applyAlignment="1">
      <alignment horizontal="left"/>
    </xf>
    <xf numFmtId="176" fontId="114" fillId="12" borderId="59" xfId="0" applyNumberFormat="1" applyFont="1" applyFill="1" applyBorder="1" applyAlignment="1">
      <alignment horizontal="left" wrapText="1"/>
    </xf>
    <xf numFmtId="176" fontId="114" fillId="12" borderId="60" xfId="0" applyNumberFormat="1" applyFont="1" applyFill="1" applyBorder="1" applyAlignment="1">
      <alignment horizontal="left" wrapText="1"/>
    </xf>
    <xf numFmtId="176" fontId="0" fillId="0" borderId="94" xfId="0" applyNumberFormat="1" applyBorder="1" applyAlignment="1">
      <alignment horizontal="left"/>
    </xf>
    <xf numFmtId="176" fontId="0" fillId="0" borderId="66" xfId="0" applyNumberFormat="1" applyBorder="1"/>
    <xf numFmtId="9" fontId="32" fillId="6" borderId="95" xfId="10" applyFont="1" applyFill="1" applyBorder="1"/>
    <xf numFmtId="9" fontId="32" fillId="0" borderId="95" xfId="10" applyFont="1" applyFill="1" applyBorder="1"/>
    <xf numFmtId="176" fontId="0" fillId="0" borderId="61" xfId="0" applyNumberFormat="1" applyBorder="1" applyAlignment="1">
      <alignment horizontal="left"/>
    </xf>
    <xf numFmtId="176" fontId="0" fillId="0" borderId="62" xfId="0" applyNumberFormat="1" applyBorder="1"/>
    <xf numFmtId="9" fontId="32" fillId="0" borderId="92" xfId="10" applyFont="1" applyFill="1" applyBorder="1"/>
    <xf numFmtId="9" fontId="64" fillId="0" borderId="0" xfId="10" applyFont="1" applyFill="1" applyBorder="1"/>
    <xf numFmtId="176" fontId="22" fillId="12" borderId="58" xfId="0" applyNumberFormat="1" applyFont="1" applyFill="1" applyBorder="1" applyAlignment="1">
      <alignment horizontal="left"/>
    </xf>
    <xf numFmtId="176" fontId="22" fillId="12" borderId="59" xfId="0" applyNumberFormat="1" applyFont="1" applyFill="1" applyBorder="1" applyAlignment="1">
      <alignment horizontal="left" wrapText="1"/>
    </xf>
    <xf numFmtId="176" fontId="22" fillId="12" borderId="60" xfId="0" applyNumberFormat="1" applyFont="1" applyFill="1" applyBorder="1" applyAlignment="1">
      <alignment horizontal="left" wrapText="1"/>
    </xf>
    <xf numFmtId="9" fontId="64" fillId="4" borderId="95" xfId="10" applyFont="1" applyFill="1" applyBorder="1"/>
    <xf numFmtId="0" fontId="116" fillId="0" borderId="0" xfId="0" applyFont="1"/>
    <xf numFmtId="9" fontId="64" fillId="0" borderId="95" xfId="10" applyFont="1" applyFill="1" applyBorder="1"/>
    <xf numFmtId="0" fontId="117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61" fillId="0" borderId="0" xfId="4" applyFont="1" applyAlignment="1">
      <alignment horizontal="center" vertical="center"/>
    </xf>
    <xf numFmtId="0" fontId="57" fillId="0" borderId="0" xfId="4" applyFont="1" applyAlignment="1">
      <alignment vertical="center"/>
    </xf>
    <xf numFmtId="0" fontId="29" fillId="0" borderId="0" xfId="0" applyFont="1" applyAlignment="1">
      <alignment vertical="center"/>
    </xf>
    <xf numFmtId="2" fontId="6" fillId="21" borderId="4" xfId="8" applyNumberFormat="1" applyFont="1" applyFill="1" applyBorder="1" applyAlignment="1">
      <alignment vertical="center"/>
    </xf>
    <xf numFmtId="2" fontId="42" fillId="21" borderId="0" xfId="8" applyNumberFormat="1" applyFont="1" applyFill="1" applyAlignment="1">
      <alignment vertical="center"/>
    </xf>
    <xf numFmtId="2" fontId="119" fillId="0" borderId="0" xfId="8" applyNumberFormat="1" applyFont="1" applyAlignment="1">
      <alignment vertical="center"/>
    </xf>
    <xf numFmtId="0" fontId="120" fillId="0" borderId="0" xfId="4" applyFont="1" applyAlignment="1">
      <alignment vertical="center"/>
    </xf>
    <xf numFmtId="0" fontId="32" fillId="0" borderId="0" xfId="4" applyFont="1" applyAlignment="1">
      <alignment vertical="center"/>
    </xf>
    <xf numFmtId="0" fontId="32" fillId="0" borderId="0" xfId="4" applyFont="1" applyAlignment="1">
      <alignment horizontal="center" vertical="center"/>
    </xf>
    <xf numFmtId="0" fontId="121" fillId="0" borderId="58" xfId="4" applyFont="1" applyBorder="1" applyAlignment="1">
      <alignment vertical="center"/>
    </xf>
    <xf numFmtId="0" fontId="121" fillId="0" borderId="59" xfId="4" applyFont="1" applyBorder="1" applyAlignment="1">
      <alignment horizontal="center" vertical="center"/>
    </xf>
    <xf numFmtId="0" fontId="121" fillId="0" borderId="60" xfId="4" applyFont="1" applyBorder="1" applyAlignment="1">
      <alignment horizontal="center" vertical="center"/>
    </xf>
    <xf numFmtId="0" fontId="121" fillId="12" borderId="61" xfId="4" applyFont="1" applyFill="1" applyBorder="1" applyAlignment="1">
      <alignment horizontal="left" vertical="center"/>
    </xf>
    <xf numFmtId="1" fontId="122" fillId="12" borderId="62" xfId="4" applyNumberFormat="1" applyFont="1" applyFill="1" applyBorder="1" applyAlignment="1">
      <alignment horizontal="center" vertical="center"/>
    </xf>
    <xf numFmtId="0" fontId="122" fillId="12" borderId="62" xfId="4" applyFont="1" applyFill="1" applyBorder="1" applyAlignment="1">
      <alignment horizontal="center" vertical="center"/>
    </xf>
    <xf numFmtId="167" fontId="122" fillId="12" borderId="62" xfId="4" applyNumberFormat="1" applyFont="1" applyFill="1" applyBorder="1" applyAlignment="1">
      <alignment horizontal="center" vertical="center"/>
    </xf>
    <xf numFmtId="0" fontId="122" fillId="12" borderId="92" xfId="4" applyFont="1" applyFill="1" applyBorder="1" applyAlignment="1">
      <alignment horizontal="center" vertical="center"/>
    </xf>
    <xf numFmtId="0" fontId="123" fillId="0" borderId="0" xfId="4" applyFont="1" applyAlignment="1">
      <alignment vertical="center"/>
    </xf>
    <xf numFmtId="0" fontId="121" fillId="11" borderId="61" xfId="4" applyFont="1" applyFill="1" applyBorder="1" applyAlignment="1">
      <alignment horizontal="center" vertical="center"/>
    </xf>
    <xf numFmtId="1" fontId="122" fillId="6" borderId="62" xfId="4" applyNumberFormat="1" applyFont="1" applyFill="1" applyBorder="1" applyAlignment="1">
      <alignment horizontal="center" vertical="center"/>
    </xf>
    <xf numFmtId="0" fontId="122" fillId="6" borderId="62" xfId="4" applyFont="1" applyFill="1" applyBorder="1" applyAlignment="1">
      <alignment horizontal="center" vertical="center"/>
    </xf>
    <xf numFmtId="0" fontId="122" fillId="11" borderId="62" xfId="4" applyFont="1" applyFill="1" applyBorder="1" applyAlignment="1">
      <alignment horizontal="center" vertical="center"/>
    </xf>
    <xf numFmtId="0" fontId="114" fillId="0" borderId="0" xfId="4" applyFont="1" applyAlignment="1">
      <alignment horizontal="left" vertical="center"/>
    </xf>
    <xf numFmtId="0" fontId="124" fillId="12" borderId="96" xfId="9" applyFont="1" applyFill="1" applyBorder="1" applyAlignment="1">
      <alignment horizontal="center" vertical="center"/>
    </xf>
    <xf numFmtId="0" fontId="125" fillId="0" borderId="96" xfId="9" applyFont="1" applyBorder="1" applyAlignment="1">
      <alignment horizontal="center"/>
    </xf>
    <xf numFmtId="14" fontId="125" fillId="0" borderId="96" xfId="9" applyNumberFormat="1" applyFont="1" applyBorder="1" applyAlignment="1">
      <alignment horizontal="center"/>
    </xf>
    <xf numFmtId="1" fontId="125" fillId="0" borderId="96" xfId="9" applyNumberFormat="1" applyFont="1" applyBorder="1" applyAlignment="1">
      <alignment horizontal="center" vertical="center"/>
    </xf>
    <xf numFmtId="167" fontId="125" fillId="0" borderId="96" xfId="9" applyNumberFormat="1" applyFont="1" applyBorder="1" applyAlignment="1">
      <alignment horizontal="center"/>
    </xf>
    <xf numFmtId="167" fontId="125" fillId="0" borderId="0" xfId="9" applyNumberFormat="1" applyFont="1" applyAlignment="1">
      <alignment horizontal="center"/>
    </xf>
    <xf numFmtId="167" fontId="125" fillId="0" borderId="0" xfId="9" applyNumberFormat="1" applyFont="1" applyAlignment="1">
      <alignment horizontal="left"/>
    </xf>
    <xf numFmtId="0" fontId="126" fillId="0" borderId="0" xfId="4" applyFont="1" applyAlignment="1">
      <alignment vertical="center"/>
    </xf>
    <xf numFmtId="0" fontId="115" fillId="0" borderId="0" xfId="4" applyFont="1" applyAlignment="1">
      <alignment vertical="center"/>
    </xf>
    <xf numFmtId="0" fontId="127" fillId="0" borderId="0" xfId="4" applyFont="1" applyAlignment="1">
      <alignment vertical="center"/>
    </xf>
    <xf numFmtId="0" fontId="122" fillId="11" borderId="92" xfId="4" applyFont="1" applyFill="1" applyBorder="1" applyAlignment="1">
      <alignment horizontal="center" vertical="center"/>
    </xf>
    <xf numFmtId="0" fontId="128" fillId="0" borderId="0" xfId="4" applyFont="1" applyAlignment="1">
      <alignment vertical="center"/>
    </xf>
    <xf numFmtId="0" fontId="129" fillId="2" borderId="0" xfId="0" applyFont="1" applyFill="1" applyAlignment="1">
      <alignment vertical="center"/>
    </xf>
    <xf numFmtId="0" fontId="132" fillId="0" borderId="0" xfId="4" applyFont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34" fillId="33" borderId="0" xfId="4" applyFont="1" applyFill="1" applyAlignment="1">
      <alignment vertical="center"/>
    </xf>
    <xf numFmtId="169" fontId="61" fillId="12" borderId="0" xfId="4" applyNumberFormat="1" applyFont="1" applyFill="1" applyAlignment="1">
      <alignment horizontal="center" vertical="center"/>
    </xf>
    <xf numFmtId="0" fontId="123" fillId="0" borderId="0" xfId="4" applyFont="1" applyAlignment="1">
      <alignment horizontal="center" vertical="center"/>
    </xf>
    <xf numFmtId="169" fontId="61" fillId="11" borderId="0" xfId="4" applyNumberFormat="1" applyFont="1" applyFill="1" applyAlignment="1">
      <alignment horizontal="left" vertical="center"/>
    </xf>
    <xf numFmtId="169" fontId="61" fillId="11" borderId="0" xfId="4" applyNumberFormat="1" applyFont="1" applyFill="1" applyAlignment="1">
      <alignment horizontal="center" vertical="center"/>
    </xf>
    <xf numFmtId="0" fontId="125" fillId="0" borderId="98" xfId="9" applyFont="1" applyBorder="1" applyAlignment="1">
      <alignment horizontal="center" vertical="center"/>
    </xf>
    <xf numFmtId="0" fontId="133" fillId="0" borderId="0" xfId="0" applyFont="1" applyAlignment="1">
      <alignment horizontal="left"/>
    </xf>
    <xf numFmtId="0" fontId="134" fillId="0" borderId="0" xfId="0" applyFont="1"/>
    <xf numFmtId="0" fontId="134" fillId="0" borderId="0" xfId="9" applyFont="1" applyAlignment="1">
      <alignment horizontal="center" vertical="center"/>
    </xf>
    <xf numFmtId="0" fontId="132" fillId="0" borderId="0" xfId="4" applyFont="1" applyAlignment="1">
      <alignment vertical="center"/>
    </xf>
    <xf numFmtId="0" fontId="133" fillId="4" borderId="0" xfId="0" applyFont="1" applyFill="1" applyAlignment="1">
      <alignment horizontal="center"/>
    </xf>
    <xf numFmtId="0" fontId="133" fillId="0" borderId="0" xfId="0" applyFont="1"/>
    <xf numFmtId="169" fontId="133" fillId="0" borderId="0" xfId="0" applyNumberFormat="1" applyFont="1" applyAlignment="1">
      <alignment horizontal="center"/>
    </xf>
    <xf numFmtId="0" fontId="133" fillId="11" borderId="0" xfId="0" applyFont="1" applyFill="1" applyAlignment="1">
      <alignment horizontal="center"/>
    </xf>
    <xf numFmtId="0" fontId="133" fillId="0" borderId="0" xfId="0" applyFont="1" applyAlignment="1">
      <alignment horizontal="center"/>
    </xf>
    <xf numFmtId="0" fontId="43" fillId="10" borderId="0" xfId="5" applyFont="1" applyFill="1" applyAlignment="1">
      <alignment vertical="center"/>
    </xf>
    <xf numFmtId="0" fontId="67" fillId="10" borderId="0" xfId="5" applyFont="1" applyFill="1" applyAlignment="1">
      <alignment vertical="center"/>
    </xf>
    <xf numFmtId="0" fontId="67" fillId="10" borderId="0" xfId="5" applyFont="1" applyFill="1" applyAlignment="1">
      <alignment horizontal="center" vertical="center"/>
    </xf>
    <xf numFmtId="0" fontId="11" fillId="0" borderId="0" xfId="5" applyFont="1" applyAlignment="1">
      <alignment vertical="center"/>
    </xf>
    <xf numFmtId="0" fontId="27" fillId="0" borderId="0" xfId="6" applyAlignment="1">
      <alignment vertical="center"/>
    </xf>
    <xf numFmtId="0" fontId="44" fillId="0" borderId="0" xfId="6" applyFont="1" applyAlignment="1">
      <alignment vertical="center"/>
    </xf>
    <xf numFmtId="0" fontId="135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0" fontId="48" fillId="0" borderId="0" xfId="6" applyFont="1" applyAlignment="1">
      <alignment vertical="center"/>
    </xf>
    <xf numFmtId="0" fontId="102" fillId="0" borderId="0" xfId="6" applyFont="1" applyAlignment="1">
      <alignment vertical="center"/>
    </xf>
    <xf numFmtId="0" fontId="136" fillId="0" borderId="0" xfId="0" applyFont="1" applyAlignment="1">
      <alignment vertical="center"/>
    </xf>
    <xf numFmtId="0" fontId="0" fillId="34" borderId="0" xfId="0" applyFill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77" fontId="0" fillId="0" borderId="0" xfId="0" applyNumberFormat="1"/>
    <xf numFmtId="178" fontId="0" fillId="0" borderId="0" xfId="0" applyNumberFormat="1" applyAlignment="1">
      <alignment vertical="center"/>
    </xf>
    <xf numFmtId="4" fontId="0" fillId="0" borderId="0" xfId="0" applyNumberFormat="1"/>
    <xf numFmtId="180" fontId="82" fillId="0" borderId="0" xfId="11" applyNumberFormat="1" applyFont="1"/>
    <xf numFmtId="0" fontId="82" fillId="0" borderId="0" xfId="12" applyFont="1"/>
    <xf numFmtId="0" fontId="27" fillId="0" borderId="0" xfId="12"/>
    <xf numFmtId="179" fontId="0" fillId="0" borderId="0" xfId="0" applyNumberFormat="1"/>
    <xf numFmtId="180" fontId="27" fillId="0" borderId="0" xfId="11" applyNumberFormat="1"/>
    <xf numFmtId="0" fontId="64" fillId="0" borderId="0" xfId="6" applyFont="1" applyAlignment="1">
      <alignment vertical="center"/>
    </xf>
    <xf numFmtId="0" fontId="12" fillId="0" borderId="0" xfId="5" applyFont="1" applyAlignment="1">
      <alignment horizontal="left" vertical="center"/>
    </xf>
    <xf numFmtId="0" fontId="43" fillId="0" borderId="0" xfId="5" applyFont="1" applyAlignment="1">
      <alignment vertical="center"/>
    </xf>
    <xf numFmtId="0" fontId="4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44" fillId="0" borderId="0" xfId="5" applyFont="1" applyAlignment="1">
      <alignment vertical="center"/>
    </xf>
    <xf numFmtId="0" fontId="138" fillId="35" borderId="0" xfId="0" applyFont="1" applyFill="1"/>
    <xf numFmtId="0" fontId="138" fillId="35" borderId="99" xfId="0" applyFont="1" applyFill="1" applyBorder="1"/>
    <xf numFmtId="164" fontId="138" fillId="35" borderId="99" xfId="7" applyFont="1" applyFill="1" applyBorder="1"/>
    <xf numFmtId="0" fontId="63" fillId="0" borderId="0" xfId="0" applyFont="1"/>
    <xf numFmtId="0" fontId="63" fillId="36" borderId="100" xfId="0" applyFont="1" applyFill="1" applyBorder="1"/>
    <xf numFmtId="0" fontId="63" fillId="36" borderId="101" xfId="0" applyFont="1" applyFill="1" applyBorder="1"/>
    <xf numFmtId="14" fontId="63" fillId="36" borderId="101" xfId="0" applyNumberFormat="1" applyFont="1" applyFill="1" applyBorder="1"/>
    <xf numFmtId="164" fontId="63" fillId="36" borderId="101" xfId="7" applyFont="1" applyFill="1" applyBorder="1"/>
    <xf numFmtId="0" fontId="63" fillId="0" borderId="0" xfId="0" applyFont="1" applyAlignment="1">
      <alignment horizontal="right"/>
    </xf>
    <xf numFmtId="0" fontId="63" fillId="0" borderId="102" xfId="0" applyFont="1" applyBorder="1"/>
    <xf numFmtId="0" fontId="63" fillId="0" borderId="103" xfId="0" applyFont="1" applyBorder="1"/>
    <xf numFmtId="14" fontId="63" fillId="0" borderId="103" xfId="0" applyNumberFormat="1" applyFont="1" applyBorder="1"/>
    <xf numFmtId="164" fontId="63" fillId="0" borderId="103" xfId="7" applyFont="1" applyBorder="1"/>
    <xf numFmtId="0" fontId="63" fillId="36" borderId="102" xfId="0" applyFont="1" applyFill="1" applyBorder="1"/>
    <xf numFmtId="0" fontId="63" fillId="36" borderId="103" xfId="0" applyFont="1" applyFill="1" applyBorder="1"/>
    <xf numFmtId="14" fontId="63" fillId="36" borderId="103" xfId="0" applyNumberFormat="1" applyFont="1" applyFill="1" applyBorder="1"/>
    <xf numFmtId="164" fontId="63" fillId="36" borderId="103" xfId="7" applyFont="1" applyFill="1" applyBorder="1"/>
    <xf numFmtId="0" fontId="63" fillId="0" borderId="0" xfId="0" applyFont="1" applyAlignment="1">
      <alignment horizontal="center"/>
    </xf>
    <xf numFmtId="164" fontId="63" fillId="0" borderId="0" xfId="7" applyFont="1"/>
    <xf numFmtId="0" fontId="0" fillId="12" borderId="0" xfId="0" applyFill="1"/>
    <xf numFmtId="0" fontId="139" fillId="12" borderId="0" xfId="0" applyFont="1" applyFill="1" applyAlignment="1">
      <alignment vertical="center"/>
    </xf>
    <xf numFmtId="0" fontId="139" fillId="12" borderId="0" xfId="0" applyFont="1" applyFill="1" applyAlignment="1">
      <alignment horizontal="center" vertical="center"/>
    </xf>
    <xf numFmtId="0" fontId="0" fillId="0" borderId="39" xfId="0" applyBorder="1"/>
    <xf numFmtId="1" fontId="0" fillId="12" borderId="24" xfId="1" applyNumberFormat="1" applyFont="1" applyFill="1" applyBorder="1"/>
    <xf numFmtId="0" fontId="0" fillId="0" borderId="14" xfId="0" applyBorder="1"/>
    <xf numFmtId="0" fontId="0" fillId="0" borderId="14" xfId="0" applyBorder="1" applyAlignment="1">
      <alignment vertical="center"/>
    </xf>
    <xf numFmtId="0" fontId="52" fillId="3" borderId="0" xfId="0" applyFont="1" applyFill="1" applyAlignment="1">
      <alignment horizontal="left"/>
    </xf>
    <xf numFmtId="0" fontId="67" fillId="3" borderId="0" xfId="0" applyFont="1" applyFill="1"/>
    <xf numFmtId="0" fontId="67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166" fontId="63" fillId="0" borderId="0" xfId="3" applyFont="1"/>
    <xf numFmtId="0" fontId="13" fillId="0" borderId="0" xfId="0" applyFont="1"/>
    <xf numFmtId="0" fontId="18" fillId="0" borderId="0" xfId="0" applyFont="1" applyAlignment="1">
      <alignment horizontal="center"/>
    </xf>
    <xf numFmtId="0" fontId="136" fillId="0" borderId="0" xfId="0" applyFont="1" applyAlignment="1">
      <alignment horizontal="left" vertical="center"/>
    </xf>
    <xf numFmtId="0" fontId="136" fillId="0" borderId="0" xfId="0" applyFont="1"/>
    <xf numFmtId="0" fontId="63" fillId="0" borderId="0" xfId="0" applyFont="1" applyAlignment="1">
      <alignment horizontal="right" vertical="center"/>
    </xf>
    <xf numFmtId="0" fontId="138" fillId="13" borderId="104" xfId="0" applyFont="1" applyFill="1" applyBorder="1" applyAlignment="1">
      <alignment horizontal="left" vertical="center"/>
    </xf>
    <xf numFmtId="0" fontId="138" fillId="13" borderId="105" xfId="0" applyFont="1" applyFill="1" applyBorder="1" applyAlignment="1">
      <alignment horizontal="left" vertical="center"/>
    </xf>
    <xf numFmtId="0" fontId="138" fillId="13" borderId="105" xfId="0" applyFont="1" applyFill="1" applyBorder="1" applyAlignment="1">
      <alignment horizontal="center" vertical="center"/>
    </xf>
    <xf numFmtId="0" fontId="138" fillId="13" borderId="105" xfId="0" applyFont="1" applyFill="1" applyBorder="1" applyAlignment="1">
      <alignment horizontal="right" vertical="center"/>
    </xf>
    <xf numFmtId="0" fontId="140" fillId="0" borderId="0" xfId="0" applyFont="1" applyAlignment="1">
      <alignment horizontal="center" vertical="center"/>
    </xf>
    <xf numFmtId="166" fontId="140" fillId="0" borderId="0" xfId="3" applyFont="1" applyFill="1" applyBorder="1" applyAlignment="1">
      <alignment horizontal="center" vertical="center"/>
    </xf>
    <xf numFmtId="0" fontId="63" fillId="0" borderId="104" xfId="0" applyFont="1" applyBorder="1" applyAlignment="1">
      <alignment horizontal="left"/>
    </xf>
    <xf numFmtId="0" fontId="63" fillId="0" borderId="105" xfId="0" applyFont="1" applyBorder="1" applyAlignment="1">
      <alignment horizontal="left"/>
    </xf>
    <xf numFmtId="0" fontId="63" fillId="0" borderId="105" xfId="0" applyFont="1" applyBorder="1" applyAlignment="1">
      <alignment horizontal="center"/>
    </xf>
    <xf numFmtId="166" fontId="63" fillId="0" borderId="105" xfId="3" applyFont="1" applyBorder="1"/>
    <xf numFmtId="166" fontId="63" fillId="0" borderId="105" xfId="0" applyNumberFormat="1" applyFont="1" applyBorder="1"/>
    <xf numFmtId="0" fontId="63" fillId="0" borderId="0" xfId="0" applyFont="1" applyAlignment="1">
      <alignment horizontal="left"/>
    </xf>
    <xf numFmtId="166" fontId="63" fillId="0" borderId="0" xfId="3" applyFont="1" applyFill="1" applyBorder="1"/>
    <xf numFmtId="0" fontId="63" fillId="0" borderId="0" xfId="0" applyFont="1" applyAlignment="1">
      <alignment horizontal="left" vertical="center"/>
    </xf>
    <xf numFmtId="1" fontId="63" fillId="0" borderId="0" xfId="0" applyNumberFormat="1" applyFont="1" applyAlignment="1">
      <alignment horizontal="center" vertical="center"/>
    </xf>
    <xf numFmtId="0" fontId="140" fillId="0" borderId="106" xfId="0" applyFont="1" applyBorder="1" applyAlignment="1">
      <alignment horizontal="left"/>
    </xf>
    <xf numFmtId="0" fontId="140" fillId="0" borderId="107" xfId="0" applyFont="1" applyBorder="1" applyAlignment="1">
      <alignment horizontal="left"/>
    </xf>
    <xf numFmtId="0" fontId="140" fillId="0" borderId="107" xfId="0" applyFont="1" applyBorder="1" applyAlignment="1">
      <alignment horizontal="center"/>
    </xf>
    <xf numFmtId="0" fontId="140" fillId="0" borderId="107" xfId="0" applyFont="1" applyBorder="1"/>
    <xf numFmtId="166" fontId="140" fillId="0" borderId="107" xfId="0" applyNumberFormat="1" applyFont="1" applyBorder="1"/>
    <xf numFmtId="0" fontId="54" fillId="0" borderId="0" xfId="0" applyFont="1" applyAlignment="1">
      <alignment horizontal="center" vertical="center"/>
    </xf>
    <xf numFmtId="0" fontId="23" fillId="0" borderId="0" xfId="0" applyFont="1" applyAlignment="1">
      <alignment horizontal="right"/>
    </xf>
    <xf numFmtId="0" fontId="15" fillId="6" borderId="0" xfId="0" applyFont="1" applyFill="1" applyAlignment="1">
      <alignment horizontal="center"/>
    </xf>
    <xf numFmtId="0" fontId="16" fillId="0" borderId="0" xfId="0" applyFont="1"/>
    <xf numFmtId="0" fontId="15" fillId="6" borderId="0" xfId="0" applyFont="1" applyFill="1"/>
    <xf numFmtId="0" fontId="15" fillId="0" borderId="0" xfId="0" applyFont="1" applyAlignment="1">
      <alignment horizontal="right"/>
    </xf>
    <xf numFmtId="0" fontId="15" fillId="12" borderId="0" xfId="0" applyFont="1" applyFill="1" applyAlignment="1">
      <alignment horizontal="center"/>
    </xf>
    <xf numFmtId="0" fontId="15" fillId="0" borderId="0" xfId="0" applyFont="1" applyAlignment="1">
      <alignment horizontal="left"/>
    </xf>
    <xf numFmtId="0" fontId="15" fillId="3" borderId="0" xfId="0" applyFont="1" applyFill="1"/>
    <xf numFmtId="0" fontId="142" fillId="0" borderId="0" xfId="0" applyFont="1"/>
    <xf numFmtId="0" fontId="143" fillId="0" borderId="0" xfId="0" applyFont="1"/>
    <xf numFmtId="0" fontId="64" fillId="0" borderId="0" xfId="0" applyFont="1" applyAlignment="1">
      <alignment horizontal="right"/>
    </xf>
    <xf numFmtId="181" fontId="64" fillId="4" borderId="0" xfId="13" applyNumberFormat="1" applyFont="1" applyFill="1" applyBorder="1" applyProtection="1">
      <protection locked="0"/>
    </xf>
    <xf numFmtId="9" fontId="144" fillId="37" borderId="0" xfId="1" applyFont="1" applyFill="1" applyBorder="1"/>
    <xf numFmtId="182" fontId="64" fillId="8" borderId="0" xfId="0" applyNumberFormat="1" applyFont="1" applyFill="1" applyProtection="1">
      <protection locked="0"/>
    </xf>
    <xf numFmtId="0" fontId="49" fillId="0" borderId="0" xfId="0" applyFont="1"/>
    <xf numFmtId="2" fontId="16" fillId="0" borderId="57" xfId="0" applyNumberFormat="1" applyFont="1" applyBorder="1" applyAlignment="1">
      <alignment horizontal="center"/>
    </xf>
    <xf numFmtId="0" fontId="64" fillId="0" borderId="43" xfId="0" applyFont="1" applyBorder="1"/>
    <xf numFmtId="0" fontId="64" fillId="0" borderId="108" xfId="0" applyFont="1" applyBorder="1" applyAlignment="1">
      <alignment horizontal="center"/>
    </xf>
    <xf numFmtId="0" fontId="64" fillId="4" borderId="108" xfId="0" applyFont="1" applyFill="1" applyBorder="1" applyAlignment="1">
      <alignment horizontal="center"/>
    </xf>
    <xf numFmtId="0" fontId="64" fillId="8" borderId="108" xfId="0" applyFont="1" applyFill="1" applyBorder="1" applyAlignment="1">
      <alignment horizontal="center"/>
    </xf>
    <xf numFmtId="0" fontId="64" fillId="30" borderId="108" xfId="0" applyFont="1" applyFill="1" applyBorder="1" applyAlignment="1">
      <alignment horizontal="center"/>
    </xf>
    <xf numFmtId="0" fontId="64" fillId="2" borderId="109" xfId="0" applyFont="1" applyFill="1" applyBorder="1" applyAlignment="1">
      <alignment horizontal="center"/>
    </xf>
    <xf numFmtId="0" fontId="64" fillId="37" borderId="110" xfId="0" applyFont="1" applyFill="1" applyBorder="1" applyAlignment="1">
      <alignment horizontal="center"/>
    </xf>
    <xf numFmtId="0" fontId="64" fillId="37" borderId="108" xfId="0" applyFont="1" applyFill="1" applyBorder="1" applyAlignment="1">
      <alignment horizontal="center"/>
    </xf>
    <xf numFmtId="0" fontId="64" fillId="0" borderId="111" xfId="0" applyFont="1" applyBorder="1"/>
    <xf numFmtId="0" fontId="64" fillId="0" borderId="112" xfId="0" applyFont="1" applyBorder="1" applyAlignment="1">
      <alignment horizontal="center"/>
    </xf>
    <xf numFmtId="0" fontId="64" fillId="4" borderId="112" xfId="0" applyFont="1" applyFill="1" applyBorder="1" applyAlignment="1">
      <alignment horizontal="center"/>
    </xf>
    <xf numFmtId="9" fontId="64" fillId="8" borderId="112" xfId="0" applyNumberFormat="1" applyFont="1" applyFill="1" applyBorder="1" applyAlignment="1">
      <alignment horizontal="center"/>
    </xf>
    <xf numFmtId="0" fontId="64" fillId="30" borderId="112" xfId="0" applyFont="1" applyFill="1" applyBorder="1" applyAlignment="1">
      <alignment horizontal="center"/>
    </xf>
    <xf numFmtId="0" fontId="64" fillId="2" borderId="113" xfId="0" applyFont="1" applyFill="1" applyBorder="1" applyAlignment="1">
      <alignment horizontal="center"/>
    </xf>
    <xf numFmtId="0" fontId="64" fillId="37" borderId="114" xfId="0" applyFont="1" applyFill="1" applyBorder="1" applyAlignment="1">
      <alignment horizontal="center"/>
    </xf>
    <xf numFmtId="0" fontId="64" fillId="37" borderId="112" xfId="0" applyFont="1" applyFill="1" applyBorder="1" applyAlignment="1">
      <alignment horizontal="center"/>
    </xf>
    <xf numFmtId="0" fontId="64" fillId="0" borderId="115" xfId="0" applyFont="1" applyBorder="1"/>
    <xf numFmtId="1" fontId="15" fillId="0" borderId="116" xfId="0" applyNumberFormat="1" applyFont="1" applyBorder="1" applyAlignment="1" applyProtection="1">
      <alignment horizontal="center"/>
      <protection locked="0"/>
    </xf>
    <xf numFmtId="2" fontId="15" fillId="0" borderId="116" xfId="0" applyNumberFormat="1" applyFont="1" applyBorder="1" applyAlignment="1">
      <alignment horizontal="center"/>
    </xf>
    <xf numFmtId="2" fontId="15" fillId="4" borderId="117" xfId="0" applyNumberFormat="1" applyFont="1" applyFill="1" applyBorder="1" applyAlignment="1">
      <alignment horizontal="center"/>
    </xf>
    <xf numFmtId="1" fontId="15" fillId="0" borderId="41" xfId="0" applyNumberFormat="1" applyFont="1" applyBorder="1" applyAlignment="1" applyProtection="1">
      <alignment horizontal="center"/>
      <protection locked="0"/>
    </xf>
    <xf numFmtId="2" fontId="15" fillId="0" borderId="41" xfId="0" applyNumberFormat="1" applyFont="1" applyBorder="1" applyAlignment="1">
      <alignment horizontal="center"/>
    </xf>
    <xf numFmtId="2" fontId="15" fillId="4" borderId="118" xfId="0" applyNumberFormat="1" applyFont="1" applyFill="1" applyBorder="1" applyAlignment="1">
      <alignment horizontal="center"/>
    </xf>
    <xf numFmtId="1" fontId="15" fillId="0" borderId="41" xfId="0" applyNumberFormat="1" applyFont="1" applyBorder="1" applyAlignment="1">
      <alignment horizontal="center"/>
    </xf>
    <xf numFmtId="0" fontId="145" fillId="0" borderId="38" xfId="0" applyFont="1" applyBorder="1"/>
    <xf numFmtId="4" fontId="54" fillId="38" borderId="119" xfId="13" applyNumberFormat="1" applyFont="1" applyFill="1" applyBorder="1" applyAlignment="1">
      <alignment horizontal="center"/>
    </xf>
    <xf numFmtId="0" fontId="54" fillId="0" borderId="0" xfId="0" applyFont="1"/>
    <xf numFmtId="181" fontId="15" fillId="4" borderId="0" xfId="13" applyNumberFormat="1" applyFont="1" applyFill="1" applyBorder="1" applyProtection="1">
      <protection locked="0"/>
    </xf>
    <xf numFmtId="182" fontId="15" fillId="6" borderId="0" xfId="0" applyNumberFormat="1" applyFont="1" applyFill="1" applyProtection="1">
      <protection locked="0"/>
    </xf>
    <xf numFmtId="0" fontId="53" fillId="0" borderId="0" xfId="0" applyFont="1"/>
    <xf numFmtId="0" fontId="15" fillId="0" borderId="120" xfId="0" applyFont="1" applyBorder="1"/>
    <xf numFmtId="168" fontId="15" fillId="0" borderId="120" xfId="0" applyNumberFormat="1" applyFont="1" applyBorder="1"/>
    <xf numFmtId="0" fontId="64" fillId="0" borderId="121" xfId="0" applyFont="1" applyBorder="1"/>
    <xf numFmtId="0" fontId="64" fillId="0" borderId="122" xfId="0" applyFont="1" applyBorder="1" applyAlignment="1">
      <alignment horizontal="center"/>
    </xf>
    <xf numFmtId="0" fontId="64" fillId="4" borderId="122" xfId="0" applyFont="1" applyFill="1" applyBorder="1" applyAlignment="1">
      <alignment horizontal="center"/>
    </xf>
    <xf numFmtId="9" fontId="64" fillId="8" borderId="122" xfId="0" applyNumberFormat="1" applyFont="1" applyFill="1" applyBorder="1" applyAlignment="1">
      <alignment horizontal="center"/>
    </xf>
    <xf numFmtId="0" fontId="64" fillId="30" borderId="122" xfId="0" applyFont="1" applyFill="1" applyBorder="1" applyAlignment="1">
      <alignment horizontal="center"/>
    </xf>
    <xf numFmtId="0" fontId="64" fillId="2" borderId="123" xfId="0" applyFont="1" applyFill="1" applyBorder="1" applyAlignment="1">
      <alignment horizontal="center"/>
    </xf>
    <xf numFmtId="0" fontId="64" fillId="37" borderId="122" xfId="0" applyFont="1" applyFill="1" applyBorder="1" applyAlignment="1">
      <alignment horizontal="center"/>
    </xf>
    <xf numFmtId="0" fontId="24" fillId="0" borderId="0" xfId="0" applyFont="1"/>
    <xf numFmtId="0" fontId="43" fillId="3" borderId="0" xfId="0" applyFont="1" applyFill="1"/>
    <xf numFmtId="0" fontId="45" fillId="0" borderId="0" xfId="0" applyFont="1"/>
    <xf numFmtId="169" fontId="18" fillId="0" borderId="0" xfId="0" applyNumberFormat="1" applyFont="1" applyAlignment="1">
      <alignment horizontal="left"/>
    </xf>
    <xf numFmtId="0" fontId="146" fillId="0" borderId="0" xfId="0" applyFont="1"/>
    <xf numFmtId="0" fontId="147" fillId="19" borderId="124" xfId="4" applyFont="1" applyFill="1" applyBorder="1" applyAlignment="1">
      <alignment horizontal="left"/>
    </xf>
    <xf numFmtId="0" fontId="147" fillId="19" borderId="125" xfId="4" applyFont="1" applyFill="1" applyBorder="1" applyAlignment="1">
      <alignment horizontal="left"/>
    </xf>
    <xf numFmtId="0" fontId="147" fillId="19" borderId="125" xfId="4" applyFont="1" applyFill="1" applyBorder="1" applyAlignment="1">
      <alignment horizontal="center" wrapText="1"/>
    </xf>
    <xf numFmtId="0" fontId="147" fillId="19" borderId="125" xfId="4" applyFont="1" applyFill="1" applyBorder="1" applyAlignment="1">
      <alignment horizontal="center"/>
    </xf>
    <xf numFmtId="169" fontId="147" fillId="19" borderId="126" xfId="4" applyNumberFormat="1" applyFont="1" applyFill="1" applyBorder="1" applyAlignment="1">
      <alignment horizontal="left"/>
    </xf>
    <xf numFmtId="0" fontId="38" fillId="0" borderId="0" xfId="4" applyFont="1" applyAlignment="1">
      <alignment vertical="center"/>
    </xf>
    <xf numFmtId="0" fontId="147" fillId="19" borderId="127" xfId="4" applyFont="1" applyFill="1" applyBorder="1" applyAlignment="1">
      <alignment horizontal="left"/>
    </xf>
    <xf numFmtId="0" fontId="147" fillId="19" borderId="128" xfId="4" applyFont="1" applyFill="1" applyBorder="1" applyAlignment="1">
      <alignment horizontal="left"/>
    </xf>
    <xf numFmtId="0" fontId="147" fillId="19" borderId="128" xfId="4" applyFont="1" applyFill="1" applyBorder="1" applyAlignment="1">
      <alignment horizontal="center" wrapText="1"/>
    </xf>
    <xf numFmtId="0" fontId="147" fillId="19" borderId="128" xfId="4" applyFont="1" applyFill="1" applyBorder="1" applyAlignment="1">
      <alignment horizontal="center"/>
    </xf>
    <xf numFmtId="169" fontId="147" fillId="19" borderId="129" xfId="4" applyNumberFormat="1" applyFont="1" applyFill="1" applyBorder="1" applyAlignment="1">
      <alignment horizontal="left"/>
    </xf>
    <xf numFmtId="0" fontId="38" fillId="0" borderId="0" xfId="4" applyFont="1"/>
    <xf numFmtId="0" fontId="27" fillId="6" borderId="130" xfId="4" applyFill="1" applyBorder="1" applyAlignment="1">
      <alignment vertical="center"/>
    </xf>
    <xf numFmtId="0" fontId="27" fillId="0" borderId="130" xfId="4" applyBorder="1" applyAlignment="1">
      <alignment vertical="center"/>
    </xf>
    <xf numFmtId="0" fontId="27" fillId="0" borderId="130" xfId="4" applyBorder="1" applyAlignment="1">
      <alignment horizontal="center" vertical="center"/>
    </xf>
    <xf numFmtId="0" fontId="27" fillId="17" borderId="131" xfId="4" applyFill="1" applyBorder="1" applyAlignment="1">
      <alignment vertical="center"/>
    </xf>
    <xf numFmtId="0" fontId="27" fillId="17" borderId="130" xfId="4" applyFill="1" applyBorder="1" applyAlignment="1">
      <alignment vertical="center"/>
    </xf>
    <xf numFmtId="169" fontId="27" fillId="17" borderId="130" xfId="4" applyNumberFormat="1" applyFill="1" applyBorder="1" applyAlignment="1">
      <alignment horizontal="right" vertical="center"/>
    </xf>
    <xf numFmtId="0" fontId="27" fillId="17" borderId="0" xfId="4" applyFill="1" applyAlignment="1">
      <alignment vertical="center"/>
    </xf>
    <xf numFmtId="0" fontId="27" fillId="0" borderId="131" xfId="4" applyBorder="1" applyAlignment="1">
      <alignment vertical="center"/>
    </xf>
    <xf numFmtId="169" fontId="27" fillId="0" borderId="130" xfId="4" applyNumberFormat="1" applyBorder="1" applyAlignment="1">
      <alignment horizontal="right" vertical="center"/>
    </xf>
    <xf numFmtId="169" fontId="27" fillId="0" borderId="0" xfId="4" applyNumberFormat="1" applyAlignment="1">
      <alignment horizontal="left" vertical="center"/>
    </xf>
    <xf numFmtId="0" fontId="5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44" fillId="2" borderId="0" xfId="0" applyFont="1" applyFill="1" applyAlignment="1">
      <alignment horizontal="left"/>
    </xf>
    <xf numFmtId="0" fontId="92" fillId="0" borderId="0" xfId="0" applyFont="1" applyAlignment="1">
      <alignment horizontal="center"/>
    </xf>
    <xf numFmtId="0" fontId="15" fillId="4" borderId="0" xfId="0" applyFont="1" applyFill="1" applyAlignment="1">
      <alignment horizontal="center"/>
    </xf>
    <xf numFmtId="0" fontId="149" fillId="0" borderId="0" xfId="14" applyFont="1"/>
    <xf numFmtId="0" fontId="150" fillId="0" borderId="0" xfId="14" applyFont="1" applyAlignment="1">
      <alignment horizontal="left"/>
    </xf>
    <xf numFmtId="0" fontId="151" fillId="0" borderId="0" xfId="14" applyFont="1" applyAlignment="1">
      <alignment horizontal="center"/>
    </xf>
    <xf numFmtId="0" fontId="149" fillId="0" borderId="0" xfId="14" applyFont="1" applyAlignment="1">
      <alignment horizontal="center"/>
    </xf>
    <xf numFmtId="0" fontId="153" fillId="0" borderId="19" xfId="14" applyFont="1" applyBorder="1"/>
    <xf numFmtId="0" fontId="153" fillId="0" borderId="135" xfId="14" applyFont="1" applyBorder="1" applyAlignment="1">
      <alignment horizontal="center"/>
    </xf>
    <xf numFmtId="0" fontId="153" fillId="0" borderId="136" xfId="14" applyFont="1" applyBorder="1" applyAlignment="1">
      <alignment horizontal="center"/>
    </xf>
    <xf numFmtId="0" fontId="153" fillId="0" borderId="137" xfId="14" applyFont="1" applyBorder="1" applyAlignment="1">
      <alignment horizontal="center"/>
    </xf>
    <xf numFmtId="0" fontId="153" fillId="0" borderId="19" xfId="14" applyFont="1" applyBorder="1" applyAlignment="1">
      <alignment horizontal="center"/>
    </xf>
    <xf numFmtId="0" fontId="154" fillId="0" borderId="0" xfId="14" applyFont="1"/>
    <xf numFmtId="184" fontId="149" fillId="0" borderId="138" xfId="15" applyNumberFormat="1" applyFont="1" applyBorder="1" applyAlignment="1">
      <alignment horizontal="center"/>
    </xf>
    <xf numFmtId="184" fontId="149" fillId="0" borderId="0" xfId="15" applyNumberFormat="1" applyFont="1" applyBorder="1" applyAlignment="1">
      <alignment horizontal="center"/>
    </xf>
    <xf numFmtId="184" fontId="149" fillId="0" borderId="15" xfId="15" applyNumberFormat="1" applyFont="1" applyBorder="1" applyAlignment="1">
      <alignment horizontal="center"/>
    </xf>
    <xf numFmtId="184" fontId="149" fillId="0" borderId="0" xfId="15" applyNumberFormat="1" applyFont="1" applyAlignment="1">
      <alignment horizontal="center"/>
    </xf>
    <xf numFmtId="184" fontId="149" fillId="0" borderId="135" xfId="15" applyNumberFormat="1" applyFont="1" applyBorder="1" applyAlignment="1">
      <alignment horizontal="center"/>
    </xf>
    <xf numFmtId="184" fontId="149" fillId="0" borderId="136" xfId="15" applyNumberFormat="1" applyFont="1" applyBorder="1" applyAlignment="1">
      <alignment horizontal="center"/>
    </xf>
    <xf numFmtId="184" fontId="149" fillId="0" borderId="137" xfId="15" applyNumberFormat="1" applyFont="1" applyBorder="1" applyAlignment="1">
      <alignment horizontal="center"/>
    </xf>
    <xf numFmtId="0" fontId="156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133" fillId="0" borderId="0" xfId="0" applyFont="1" applyAlignment="1">
      <alignment vertical="center"/>
    </xf>
    <xf numFmtId="14" fontId="7" fillId="4" borderId="139" xfId="0" applyNumberFormat="1" applyFont="1" applyFill="1" applyBorder="1" applyAlignment="1">
      <alignment horizontal="center"/>
    </xf>
    <xf numFmtId="0" fontId="7" fillId="4" borderId="139" xfId="0" applyFont="1" applyFill="1" applyBorder="1"/>
    <xf numFmtId="0" fontId="7" fillId="4" borderId="139" xfId="0" applyFont="1" applyFill="1" applyBorder="1" applyAlignment="1">
      <alignment horizontal="center"/>
    </xf>
    <xf numFmtId="0" fontId="7" fillId="6" borderId="139" xfId="0" applyFont="1" applyFill="1" applyBorder="1" applyAlignment="1">
      <alignment horizontal="center"/>
    </xf>
    <xf numFmtId="0" fontId="7" fillId="6" borderId="139" xfId="0" applyFont="1" applyFill="1" applyBorder="1"/>
    <xf numFmtId="14" fontId="7" fillId="6" borderId="139" xfId="0" applyNumberFormat="1" applyFont="1" applyFill="1" applyBorder="1" applyAlignment="1">
      <alignment horizontal="center"/>
    </xf>
    <xf numFmtId="14" fontId="0" fillId="0" borderId="139" xfId="0" applyNumberFormat="1" applyBorder="1" applyAlignment="1">
      <alignment horizontal="center"/>
    </xf>
    <xf numFmtId="0" fontId="0" fillId="0" borderId="139" xfId="0" applyBorder="1"/>
    <xf numFmtId="0" fontId="93" fillId="0" borderId="139" xfId="0" applyFont="1" applyBorder="1" applyAlignment="1">
      <alignment horizontal="center"/>
    </xf>
    <xf numFmtId="0" fontId="0" fillId="0" borderId="139" xfId="0" applyBorder="1" applyAlignment="1">
      <alignment vertical="top" wrapText="1"/>
    </xf>
    <xf numFmtId="0" fontId="157" fillId="0" borderId="0" xfId="0" applyFont="1"/>
    <xf numFmtId="0" fontId="93" fillId="0" borderId="0" xfId="0" applyFont="1"/>
    <xf numFmtId="0" fontId="158" fillId="0" borderId="0" xfId="0" applyFont="1"/>
    <xf numFmtId="0" fontId="0" fillId="0" borderId="0" xfId="0" applyAlignment="1">
      <alignment vertical="top" wrapText="1"/>
    </xf>
    <xf numFmtId="0" fontId="116" fillId="0" borderId="0" xfId="0" applyFont="1" applyAlignment="1">
      <alignment horizontal="center"/>
    </xf>
    <xf numFmtId="0" fontId="56" fillId="0" borderId="0" xfId="0" applyFont="1"/>
    <xf numFmtId="0" fontId="161" fillId="0" borderId="0" xfId="0" applyFont="1"/>
    <xf numFmtId="0" fontId="41" fillId="0" borderId="0" xfId="0" applyFont="1"/>
    <xf numFmtId="0" fontId="9" fillId="10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9" fillId="5" borderId="5" xfId="0" applyFont="1" applyFill="1" applyBorder="1" applyAlignment="1">
      <alignment vertical="center"/>
    </xf>
    <xf numFmtId="49" fontId="20" fillId="5" borderId="6" xfId="0" applyNumberFormat="1" applyFont="1" applyFill="1" applyBorder="1" applyAlignment="1">
      <alignment horizontal="left" vertical="center"/>
    </xf>
    <xf numFmtId="0" fontId="21" fillId="5" borderId="6" xfId="0" applyFont="1" applyFill="1" applyBorder="1" applyAlignment="1">
      <alignment horizontal="left" vertical="center"/>
    </xf>
    <xf numFmtId="0" fontId="21" fillId="5" borderId="6" xfId="0" applyFont="1" applyFill="1" applyBorder="1" applyAlignment="1">
      <alignment horizontal="centerContinuous" vertical="center"/>
    </xf>
    <xf numFmtId="0" fontId="21" fillId="5" borderId="6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Continuous" vertical="center"/>
    </xf>
    <xf numFmtId="0" fontId="22" fillId="25" borderId="8" xfId="0" applyFont="1" applyFill="1" applyBorder="1" applyAlignment="1">
      <alignment vertical="center"/>
    </xf>
    <xf numFmtId="0" fontId="22" fillId="25" borderId="134" xfId="0" applyFont="1" applyFill="1" applyBorder="1" applyAlignment="1">
      <alignment horizontal="left" vertical="center"/>
    </xf>
    <xf numFmtId="0" fontId="22" fillId="25" borderId="10" xfId="0" applyFont="1" applyFill="1" applyBorder="1" applyAlignment="1">
      <alignment horizontal="centerContinuous" vertical="center"/>
    </xf>
    <xf numFmtId="0" fontId="22" fillId="25" borderId="146" xfId="0" applyFont="1" applyFill="1" applyBorder="1" applyAlignment="1">
      <alignment horizontal="centerContinuous" vertical="center"/>
    </xf>
    <xf numFmtId="0" fontId="77" fillId="25" borderId="134" xfId="0" applyFont="1" applyFill="1" applyBorder="1" applyAlignment="1">
      <alignment horizontal="center" vertical="center"/>
    </xf>
    <xf numFmtId="0" fontId="22" fillId="25" borderId="148" xfId="0" applyFont="1" applyFill="1" applyBorder="1" applyAlignment="1">
      <alignment horizontal="left" vertical="center"/>
    </xf>
    <xf numFmtId="0" fontId="22" fillId="25" borderId="137" xfId="0" applyFont="1" applyFill="1" applyBorder="1" applyAlignment="1">
      <alignment horizontal="left" vertical="center"/>
    </xf>
    <xf numFmtId="0" fontId="22" fillId="25" borderId="149" xfId="0" applyFont="1" applyFill="1" applyBorder="1" applyAlignment="1">
      <alignment horizontal="center" vertical="center"/>
    </xf>
    <xf numFmtId="0" fontId="22" fillId="25" borderId="150" xfId="0" applyFont="1" applyFill="1" applyBorder="1" applyAlignment="1">
      <alignment horizontal="center" vertical="center"/>
    </xf>
    <xf numFmtId="0" fontId="77" fillId="25" borderId="137" xfId="0" applyFont="1" applyFill="1" applyBorder="1" applyAlignment="1">
      <alignment horizontal="center" vertical="center"/>
    </xf>
    <xf numFmtId="4" fontId="64" fillId="25" borderId="152" xfId="0" applyNumberFormat="1" applyFont="1" applyFill="1" applyBorder="1" applyAlignment="1">
      <alignment vertical="center"/>
    </xf>
    <xf numFmtId="164" fontId="26" fillId="25" borderId="152" xfId="7" applyFont="1" applyFill="1" applyBorder="1" applyAlignment="1">
      <alignment vertical="center"/>
    </xf>
    <xf numFmtId="0" fontId="164" fillId="0" borderId="0" xfId="0" applyFont="1" applyAlignment="1">
      <alignment vertical="center"/>
    </xf>
    <xf numFmtId="0" fontId="44" fillId="0" borderId="153" xfId="0" applyFont="1" applyBorder="1"/>
    <xf numFmtId="0" fontId="12" fillId="0" borderId="153" xfId="0" applyFont="1" applyBorder="1"/>
    <xf numFmtId="0" fontId="15" fillId="0" borderId="153" xfId="0" applyFont="1" applyBorder="1"/>
    <xf numFmtId="0" fontId="15" fillId="0" borderId="153" xfId="0" applyFont="1" applyBorder="1" applyAlignment="1">
      <alignment horizontal="center"/>
    </xf>
    <xf numFmtId="0" fontId="18" fillId="0" borderId="153" xfId="0" applyFont="1" applyBorder="1"/>
    <xf numFmtId="0" fontId="0" fillId="0" borderId="154" xfId="0" applyBorder="1"/>
    <xf numFmtId="0" fontId="0" fillId="0" borderId="155" xfId="0" applyBorder="1" applyAlignment="1">
      <alignment horizontal="right"/>
    </xf>
    <xf numFmtId="0" fontId="0" fillId="0" borderId="155" xfId="0" applyBorder="1" applyAlignment="1">
      <alignment horizontal="center"/>
    </xf>
    <xf numFmtId="0" fontId="0" fillId="0" borderId="155" xfId="0" applyBorder="1"/>
    <xf numFmtId="0" fontId="0" fillId="0" borderId="156" xfId="0" applyBorder="1" applyAlignment="1">
      <alignment horizontal="center"/>
    </xf>
    <xf numFmtId="0" fontId="0" fillId="0" borderId="157" xfId="0" applyBorder="1"/>
    <xf numFmtId="0" fontId="0" fillId="0" borderId="158" xfId="0" applyBorder="1"/>
    <xf numFmtId="0" fontId="89" fillId="0" borderId="158" xfId="0" applyFont="1" applyBorder="1" applyAlignment="1">
      <alignment horizontal="center"/>
    </xf>
    <xf numFmtId="0" fontId="0" fillId="0" borderId="158" xfId="0" applyBorder="1" applyAlignment="1">
      <alignment horizontal="center"/>
    </xf>
    <xf numFmtId="169" fontId="90" fillId="6" borderId="158" xfId="0" applyNumberFormat="1" applyFont="1" applyFill="1" applyBorder="1" applyAlignment="1">
      <alignment horizontal="center"/>
    </xf>
    <xf numFmtId="0" fontId="0" fillId="0" borderId="159" xfId="0" applyBorder="1" applyAlignment="1">
      <alignment horizontal="center"/>
    </xf>
    <xf numFmtId="0" fontId="0" fillId="2" borderId="160" xfId="0" applyFill="1" applyBorder="1"/>
    <xf numFmtId="0" fontId="0" fillId="2" borderId="161" xfId="0" applyFill="1" applyBorder="1"/>
    <xf numFmtId="0" fontId="0" fillId="2" borderId="161" xfId="0" applyFill="1" applyBorder="1" applyAlignment="1">
      <alignment horizontal="center"/>
    </xf>
    <xf numFmtId="0" fontId="0" fillId="2" borderId="162" xfId="0" applyFill="1" applyBorder="1" applyAlignment="1">
      <alignment horizontal="center"/>
    </xf>
    <xf numFmtId="0" fontId="0" fillId="17" borderId="154" xfId="0" applyFill="1" applyBorder="1"/>
    <xf numFmtId="0" fontId="0" fillId="17" borderId="155" xfId="0" applyFill="1" applyBorder="1" applyAlignment="1">
      <alignment horizontal="right"/>
    </xf>
    <xf numFmtId="0" fontId="0" fillId="17" borderId="155" xfId="0" applyFill="1" applyBorder="1" applyAlignment="1">
      <alignment horizontal="center"/>
    </xf>
    <xf numFmtId="0" fontId="0" fillId="17" borderId="155" xfId="0" applyFill="1" applyBorder="1"/>
    <xf numFmtId="0" fontId="0" fillId="17" borderId="156" xfId="0" applyFill="1" applyBorder="1" applyAlignment="1">
      <alignment horizontal="center"/>
    </xf>
    <xf numFmtId="0" fontId="93" fillId="0" borderId="163" xfId="0" applyFont="1" applyBorder="1"/>
    <xf numFmtId="0" fontId="93" fillId="0" borderId="164" xfId="0" applyFont="1" applyBorder="1"/>
    <xf numFmtId="0" fontId="94" fillId="0" borderId="164" xfId="0" applyFont="1" applyBorder="1" applyAlignment="1">
      <alignment horizontal="center"/>
    </xf>
    <xf numFmtId="0" fontId="93" fillId="0" borderId="164" xfId="0" applyFont="1" applyBorder="1" applyAlignment="1">
      <alignment horizontal="center"/>
    </xf>
    <xf numFmtId="169" fontId="95" fillId="29" borderId="164" xfId="0" applyNumberFormat="1" applyFont="1" applyFill="1" applyBorder="1" applyAlignment="1">
      <alignment horizontal="center"/>
    </xf>
    <xf numFmtId="0" fontId="165" fillId="0" borderId="0" xfId="4" applyFont="1" applyAlignment="1">
      <alignment vertical="center"/>
    </xf>
    <xf numFmtId="0" fontId="166" fillId="0" borderId="0" xfId="4" applyFont="1" applyAlignment="1">
      <alignment vertical="center"/>
    </xf>
    <xf numFmtId="0" fontId="48" fillId="0" borderId="0" xfId="4" applyFont="1" applyAlignment="1">
      <alignment horizontal="center" vertical="center"/>
    </xf>
    <xf numFmtId="0" fontId="167" fillId="0" borderId="0" xfId="4" applyFont="1" applyAlignment="1">
      <alignment horizontal="center" vertical="center"/>
    </xf>
    <xf numFmtId="0" fontId="27" fillId="0" borderId="165" xfId="4" applyBorder="1" applyAlignment="1" applyProtection="1">
      <alignment horizontal="center" vertical="center"/>
      <protection locked="0"/>
    </xf>
    <xf numFmtId="0" fontId="27" fillId="0" borderId="0" xfId="4" applyAlignment="1" applyProtection="1">
      <alignment vertical="center"/>
      <protection hidden="1"/>
    </xf>
    <xf numFmtId="0" fontId="27" fillId="0" borderId="0" xfId="4" applyAlignment="1" applyProtection="1">
      <alignment horizontal="center" vertical="center"/>
      <protection locked="0"/>
    </xf>
    <xf numFmtId="0" fontId="168" fillId="6" borderId="0" xfId="4" applyFont="1" applyFill="1" applyAlignment="1">
      <alignment vertical="center"/>
    </xf>
    <xf numFmtId="0" fontId="169" fillId="7" borderId="0" xfId="0" applyFont="1" applyFill="1" applyAlignment="1">
      <alignment vertical="center"/>
    </xf>
    <xf numFmtId="0" fontId="33" fillId="7" borderId="0" xfId="0" applyFont="1" applyFill="1" applyAlignment="1">
      <alignment horizontal="center" vertical="center"/>
    </xf>
    <xf numFmtId="0" fontId="33" fillId="12" borderId="0" xfId="0" applyFont="1" applyFill="1" applyAlignment="1">
      <alignment vertical="center"/>
    </xf>
    <xf numFmtId="0" fontId="33" fillId="12" borderId="0" xfId="0" applyFont="1" applyFill="1" applyAlignment="1">
      <alignment horizontal="center" vertical="center"/>
    </xf>
    <xf numFmtId="0" fontId="33" fillId="6" borderId="0" xfId="0" applyFont="1" applyFill="1" applyAlignment="1">
      <alignment vertical="center"/>
    </xf>
    <xf numFmtId="0" fontId="169" fillId="6" borderId="0" xfId="0" applyFont="1" applyFill="1" applyAlignment="1">
      <alignment vertical="center"/>
    </xf>
    <xf numFmtId="0" fontId="33" fillId="6" borderId="0" xfId="0" applyFont="1" applyFill="1" applyAlignment="1">
      <alignment horizontal="center" vertical="center"/>
    </xf>
    <xf numFmtId="0" fontId="93" fillId="12" borderId="0" xfId="0" applyFont="1" applyFill="1" applyAlignment="1">
      <alignment vertical="center"/>
    </xf>
    <xf numFmtId="0" fontId="96" fillId="12" borderId="21" xfId="0" applyFont="1" applyFill="1" applyBorder="1" applyAlignment="1">
      <alignment horizontal="center" vertical="center"/>
    </xf>
    <xf numFmtId="0" fontId="0" fillId="6" borderId="0" xfId="0" applyFill="1"/>
    <xf numFmtId="0" fontId="0" fillId="6" borderId="21" xfId="0" applyFill="1" applyBorder="1"/>
    <xf numFmtId="0" fontId="37" fillId="0" borderId="0" xfId="0" applyFont="1"/>
    <xf numFmtId="0" fontId="156" fillId="0" borderId="0" xfId="5" applyFont="1" applyAlignment="1">
      <alignment horizontal="center" vertical="center"/>
    </xf>
    <xf numFmtId="0" fontId="88" fillId="0" borderId="0" xfId="5" applyFont="1" applyAlignment="1">
      <alignment vertical="center"/>
    </xf>
    <xf numFmtId="0" fontId="156" fillId="0" borderId="0" xfId="5" applyFont="1" applyAlignment="1">
      <alignment vertical="center"/>
    </xf>
    <xf numFmtId="0" fontId="67" fillId="0" borderId="0" xfId="5" applyFont="1" applyAlignment="1">
      <alignment vertical="center"/>
    </xf>
    <xf numFmtId="0" fontId="170" fillId="0" borderId="0" xfId="5" applyFont="1" applyAlignment="1">
      <alignment vertical="center"/>
    </xf>
    <xf numFmtId="0" fontId="0" fillId="12" borderId="165" xfId="0" applyFill="1" applyBorder="1"/>
    <xf numFmtId="0" fontId="34" fillId="0" borderId="0" xfId="16" applyFont="1" applyAlignment="1">
      <alignment vertical="center"/>
    </xf>
    <xf numFmtId="0" fontId="171" fillId="0" borderId="0" xfId="0" applyFont="1"/>
    <xf numFmtId="0" fontId="34" fillId="0" borderId="0" xfId="16" applyFont="1" applyAlignment="1">
      <alignment horizontal="left" vertical="center"/>
    </xf>
    <xf numFmtId="0" fontId="34" fillId="0" borderId="0" xfId="17" applyFont="1" applyAlignment="1">
      <alignment vertical="center"/>
    </xf>
    <xf numFmtId="49" fontId="34" fillId="0" borderId="0" xfId="17" applyNumberFormat="1" applyFont="1" applyAlignment="1">
      <alignment vertical="center"/>
    </xf>
    <xf numFmtId="0" fontId="34" fillId="0" borderId="0" xfId="16" applyFont="1" applyAlignment="1">
      <alignment horizontal="center" vertical="center"/>
    </xf>
    <xf numFmtId="0" fontId="100" fillId="0" borderId="0" xfId="16" applyFont="1" applyAlignment="1">
      <alignment horizontal="center" vertical="center"/>
    </xf>
    <xf numFmtId="0" fontId="173" fillId="0" borderId="0" xfId="16" applyFont="1" applyAlignment="1">
      <alignment horizontal="right" vertical="center"/>
    </xf>
    <xf numFmtId="0" fontId="174" fillId="12" borderId="21" xfId="17" applyFont="1" applyFill="1" applyBorder="1" applyAlignment="1">
      <alignment horizontal="center" vertical="center"/>
    </xf>
    <xf numFmtId="0" fontId="175" fillId="0" borderId="0" xfId="16" applyFont="1" applyAlignment="1">
      <alignment vertical="center"/>
    </xf>
    <xf numFmtId="0" fontId="34" fillId="0" borderId="0" xfId="16" applyFont="1" applyAlignment="1">
      <alignment horizontal="right" vertical="center"/>
    </xf>
    <xf numFmtId="0" fontId="34" fillId="12" borderId="165" xfId="16" applyFont="1" applyFill="1" applyBorder="1" applyAlignment="1">
      <alignment horizontal="center" vertical="center"/>
    </xf>
    <xf numFmtId="185" fontId="34" fillId="12" borderId="165" xfId="16" applyNumberFormat="1" applyFont="1" applyFill="1" applyBorder="1" applyAlignment="1">
      <alignment horizontal="center" vertical="center"/>
    </xf>
    <xf numFmtId="0" fontId="34" fillId="11" borderId="165" xfId="16" applyFont="1" applyFill="1" applyBorder="1" applyAlignment="1">
      <alignment horizontal="center" vertical="center"/>
    </xf>
    <xf numFmtId="0" fontId="34" fillId="0" borderId="166" xfId="16" applyFont="1" applyBorder="1" applyAlignment="1">
      <alignment horizontal="center" vertical="center"/>
    </xf>
    <xf numFmtId="0" fontId="176" fillId="0" borderId="0" xfId="16" applyFont="1" applyAlignment="1">
      <alignment horizontal="center" vertical="center"/>
    </xf>
    <xf numFmtId="0" fontId="176" fillId="0" borderId="0" xfId="16" applyFont="1" applyAlignment="1">
      <alignment vertical="center"/>
    </xf>
    <xf numFmtId="0" fontId="176" fillId="39" borderId="0" xfId="16" applyFont="1" applyFill="1" applyAlignment="1">
      <alignment horizontal="center" vertical="center"/>
    </xf>
    <xf numFmtId="0" fontId="176" fillId="39" borderId="0" xfId="16" applyFont="1" applyFill="1" applyAlignment="1">
      <alignment vertical="center"/>
    </xf>
    <xf numFmtId="0" fontId="177" fillId="0" borderId="0" xfId="17" applyFont="1" applyAlignment="1">
      <alignment vertical="center"/>
    </xf>
    <xf numFmtId="9" fontId="0" fillId="0" borderId="0" xfId="0" applyNumberFormat="1"/>
    <xf numFmtId="16" fontId="0" fillId="0" borderId="0" xfId="0" applyNumberFormat="1"/>
    <xf numFmtId="164" fontId="0" fillId="0" borderId="0" xfId="7" applyFont="1"/>
    <xf numFmtId="1" fontId="114" fillId="7" borderId="0" xfId="18" applyNumberFormat="1" applyFont="1" applyFill="1"/>
    <xf numFmtId="2" fontId="114" fillId="7" borderId="0" xfId="18" applyNumberFormat="1" applyFont="1" applyFill="1"/>
    <xf numFmtId="1" fontId="114" fillId="7" borderId="0" xfId="18" applyNumberFormat="1" applyFont="1" applyFill="1" applyAlignment="1">
      <alignment horizontal="center"/>
    </xf>
    <xf numFmtId="1" fontId="32" fillId="7" borderId="0" xfId="18" applyNumberFormat="1" applyFont="1" applyFill="1"/>
    <xf numFmtId="2" fontId="32" fillId="7" borderId="0" xfId="18" applyNumberFormat="1" applyFont="1" applyFill="1"/>
    <xf numFmtId="1" fontId="32" fillId="7" borderId="0" xfId="18" applyNumberFormat="1" applyFont="1" applyFill="1" applyAlignment="1">
      <alignment horizontal="center"/>
    </xf>
    <xf numFmtId="0" fontId="32" fillId="7" borderId="0" xfId="18" applyFont="1" applyFill="1"/>
    <xf numFmtId="1" fontId="32" fillId="0" borderId="0" xfId="18" applyNumberFormat="1" applyFont="1"/>
    <xf numFmtId="2" fontId="32" fillId="0" borderId="0" xfId="18" applyNumberFormat="1" applyFont="1"/>
    <xf numFmtId="1" fontId="32" fillId="0" borderId="0" xfId="18" applyNumberFormat="1" applyFont="1" applyAlignment="1">
      <alignment horizontal="center"/>
    </xf>
    <xf numFmtId="0" fontId="32" fillId="0" borderId="0" xfId="18" applyFont="1"/>
    <xf numFmtId="0" fontId="178" fillId="10" borderId="0" xfId="5" applyFont="1" applyFill="1" applyAlignment="1">
      <alignment vertical="center"/>
    </xf>
    <xf numFmtId="0" fontId="178" fillId="10" borderId="0" xfId="5" applyFont="1" applyFill="1" applyAlignment="1">
      <alignment horizontal="center" vertical="center"/>
    </xf>
    <xf numFmtId="0" fontId="179" fillId="0" borderId="0" xfId="6" applyFont="1" applyAlignment="1">
      <alignment vertical="center"/>
    </xf>
    <xf numFmtId="0" fontId="67" fillId="0" borderId="0" xfId="5" applyFont="1" applyAlignment="1">
      <alignment horizontal="center" vertical="center"/>
    </xf>
    <xf numFmtId="0" fontId="180" fillId="0" borderId="0" xfId="5" applyFont="1" applyAlignment="1">
      <alignment vertical="center"/>
    </xf>
    <xf numFmtId="0" fontId="6" fillId="35" borderId="0" xfId="0" applyFont="1" applyFill="1"/>
    <xf numFmtId="0" fontId="6" fillId="35" borderId="99" xfId="0" applyFont="1" applyFill="1" applyBorder="1"/>
    <xf numFmtId="164" fontId="6" fillId="35" borderId="99" xfId="7" applyFont="1" applyFill="1" applyBorder="1"/>
    <xf numFmtId="0" fontId="0" fillId="36" borderId="167" xfId="0" applyFill="1" applyBorder="1"/>
    <xf numFmtId="0" fontId="0" fillId="36" borderId="168" xfId="0" applyFill="1" applyBorder="1"/>
    <xf numFmtId="14" fontId="0" fillId="36" borderId="168" xfId="0" applyNumberFormat="1" applyFill="1" applyBorder="1"/>
    <xf numFmtId="164" fontId="0" fillId="36" borderId="168" xfId="7" applyFont="1" applyFill="1" applyBorder="1"/>
    <xf numFmtId="0" fontId="96" fillId="0" borderId="0" xfId="0" applyFont="1" applyAlignment="1">
      <alignment horizontal="left" vertical="center"/>
    </xf>
    <xf numFmtId="0" fontId="96" fillId="0" borderId="0" xfId="0" applyFont="1"/>
    <xf numFmtId="0" fontId="0" fillId="0" borderId="169" xfId="0" applyBorder="1"/>
    <xf numFmtId="0" fontId="0" fillId="0" borderId="170" xfId="0" applyBorder="1"/>
    <xf numFmtId="14" fontId="0" fillId="0" borderId="170" xfId="0" applyNumberFormat="1" applyBorder="1"/>
    <xf numFmtId="164" fontId="0" fillId="0" borderId="170" xfId="7" applyFont="1" applyBorder="1"/>
    <xf numFmtId="0" fontId="0" fillId="36" borderId="169" xfId="0" applyFill="1" applyBorder="1"/>
    <xf numFmtId="0" fontId="0" fillId="36" borderId="170" xfId="0" applyFill="1" applyBorder="1"/>
    <xf numFmtId="14" fontId="0" fillId="36" borderId="170" xfId="0" applyNumberFormat="1" applyFill="1" applyBorder="1"/>
    <xf numFmtId="164" fontId="0" fillId="36" borderId="170" xfId="7" applyFont="1" applyFill="1" applyBorder="1"/>
    <xf numFmtId="14" fontId="0" fillId="0" borderId="0" xfId="0" applyNumberFormat="1" applyAlignment="1">
      <alignment horizontal="left"/>
    </xf>
    <xf numFmtId="0" fontId="0" fillId="4" borderId="0" xfId="0" applyFill="1"/>
    <xf numFmtId="0" fontId="12" fillId="0" borderId="0" xfId="12" applyFont="1" applyAlignment="1">
      <alignment vertical="center"/>
    </xf>
    <xf numFmtId="0" fontId="13" fillId="0" borderId="0" xfId="12" applyFont="1" applyAlignment="1">
      <alignment vertical="center"/>
    </xf>
    <xf numFmtId="0" fontId="4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30" fillId="10" borderId="0" xfId="5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56" fillId="0" borderId="0" xfId="0" applyFont="1" applyAlignment="1">
      <alignment horizontal="left" vertical="center"/>
    </xf>
    <xf numFmtId="0" fontId="43" fillId="10" borderId="0" xfId="0" applyFont="1" applyFill="1" applyAlignment="1">
      <alignment vertical="center"/>
    </xf>
    <xf numFmtId="0" fontId="9" fillId="10" borderId="0" xfId="0" applyFont="1" applyFill="1" applyAlignment="1">
      <alignment horizontal="left" vertical="center"/>
    </xf>
    <xf numFmtId="0" fontId="8" fillId="2" borderId="22" xfId="0" applyFont="1" applyFill="1" applyBorder="1" applyAlignment="1">
      <alignment vertical="center"/>
    </xf>
    <xf numFmtId="2" fontId="183" fillId="21" borderId="4" xfId="8" applyNumberFormat="1" applyFont="1" applyFill="1" applyBorder="1" applyAlignment="1">
      <alignment vertical="center"/>
    </xf>
    <xf numFmtId="0" fontId="30" fillId="3" borderId="0" xfId="0" applyFont="1" applyFill="1"/>
    <xf numFmtId="2" fontId="184" fillId="21" borderId="4" xfId="8" applyNumberFormat="1" applyFont="1" applyFill="1" applyBorder="1" applyAlignment="1">
      <alignment vertical="center"/>
    </xf>
    <xf numFmtId="0" fontId="9" fillId="10" borderId="0" xfId="5" applyFont="1" applyFill="1" applyAlignment="1">
      <alignment vertical="center"/>
    </xf>
    <xf numFmtId="0" fontId="0" fillId="6" borderId="165" xfId="0" applyFill="1" applyBorder="1"/>
    <xf numFmtId="0" fontId="7" fillId="0" borderId="165" xfId="0" applyFont="1" applyBorder="1"/>
    <xf numFmtId="0" fontId="0" fillId="12" borderId="165" xfId="0" applyFill="1" applyBorder="1" applyAlignment="1">
      <alignment horizontal="right"/>
    </xf>
    <xf numFmtId="0" fontId="186" fillId="0" borderId="0" xfId="6" applyFont="1" applyAlignment="1">
      <alignment vertical="center"/>
    </xf>
    <xf numFmtId="0" fontId="81" fillId="0" borderId="0" xfId="6" applyFont="1" applyAlignment="1">
      <alignment vertical="center"/>
    </xf>
    <xf numFmtId="0" fontId="0" fillId="12" borderId="0" xfId="0" applyFill="1" applyAlignment="1">
      <alignment horizontal="center"/>
    </xf>
    <xf numFmtId="167" fontId="0" fillId="12" borderId="0" xfId="0" applyNumberFormat="1" applyFill="1"/>
    <xf numFmtId="167" fontId="0" fillId="6" borderId="0" xfId="0" applyNumberFormat="1" applyFill="1"/>
    <xf numFmtId="167" fontId="187" fillId="0" borderId="93" xfId="9" applyNumberFormat="1" applyFont="1" applyBorder="1" applyAlignment="1">
      <alignment horizontal="left"/>
    </xf>
    <xf numFmtId="0" fontId="7" fillId="12" borderId="0" xfId="0" applyFont="1" applyFill="1"/>
    <xf numFmtId="1" fontId="61" fillId="12" borderId="0" xfId="4" applyNumberFormat="1" applyFont="1" applyFill="1" applyAlignment="1">
      <alignment horizontal="center" vertical="center"/>
    </xf>
    <xf numFmtId="0" fontId="123" fillId="0" borderId="0" xfId="4" applyFont="1" applyAlignment="1">
      <alignment horizontal="left" vertical="center"/>
    </xf>
    <xf numFmtId="0" fontId="61" fillId="6" borderId="0" xfId="4" applyFont="1" applyFill="1" applyAlignment="1">
      <alignment vertical="center"/>
    </xf>
    <xf numFmtId="0" fontId="61" fillId="6" borderId="0" xfId="4" applyFont="1" applyFill="1" applyAlignment="1">
      <alignment horizontal="center" vertical="center"/>
    </xf>
    <xf numFmtId="0" fontId="61" fillId="12" borderId="0" xfId="4" applyFont="1" applyFill="1" applyAlignment="1">
      <alignment horizontal="center" vertical="center"/>
    </xf>
    <xf numFmtId="0" fontId="188" fillId="0" borderId="0" xfId="4" applyFont="1" applyAlignment="1">
      <alignment vertical="center"/>
    </xf>
    <xf numFmtId="0" fontId="61" fillId="0" borderId="0" xfId="4" applyFont="1" applyAlignment="1">
      <alignment horizontal="right" vertical="center"/>
    </xf>
    <xf numFmtId="0" fontId="34" fillId="0" borderId="0" xfId="4" applyFont="1" applyAlignment="1">
      <alignment horizontal="right" vertical="center"/>
    </xf>
    <xf numFmtId="169" fontId="61" fillId="0" borderId="0" xfId="4" applyNumberFormat="1" applyFont="1" applyAlignment="1">
      <alignment horizontal="right" vertical="center"/>
    </xf>
    <xf numFmtId="0" fontId="128" fillId="0" borderId="0" xfId="4" applyFont="1" applyAlignment="1">
      <alignment horizontal="left" vertical="center"/>
    </xf>
    <xf numFmtId="0" fontId="119" fillId="0" borderId="0" xfId="4" applyFont="1" applyAlignment="1">
      <alignment horizontal="center" vertical="center"/>
    </xf>
    <xf numFmtId="0" fontId="132" fillId="0" borderId="0" xfId="4" applyFont="1" applyAlignment="1">
      <alignment horizontal="left" vertical="center"/>
    </xf>
    <xf numFmtId="169" fontId="34" fillId="0" borderId="0" xfId="4" applyNumberFormat="1" applyFont="1" applyAlignment="1">
      <alignment horizontal="center" vertical="center"/>
    </xf>
    <xf numFmtId="0" fontId="129" fillId="2" borderId="97" xfId="0" applyFont="1" applyFill="1" applyBorder="1" applyAlignment="1">
      <alignment vertical="center"/>
    </xf>
    <xf numFmtId="0" fontId="184" fillId="21" borderId="0" xfId="4" applyFont="1" applyFill="1" applyAlignment="1">
      <alignment vertical="center"/>
    </xf>
    <xf numFmtId="0" fontId="47" fillId="0" borderId="0" xfId="4" applyFont="1"/>
    <xf numFmtId="0" fontId="27" fillId="0" borderId="0" xfId="4"/>
    <xf numFmtId="0" fontId="189" fillId="0" borderId="0" xfId="4" applyFont="1" applyAlignment="1">
      <alignment horizontal="right"/>
    </xf>
    <xf numFmtId="0" fontId="27" fillId="40" borderId="0" xfId="4" applyFill="1"/>
    <xf numFmtId="0" fontId="48" fillId="0" borderId="0" xfId="4" applyFont="1" applyAlignment="1">
      <alignment horizontal="center"/>
    </xf>
    <xf numFmtId="0" fontId="190" fillId="41" borderId="4" xfId="4" applyFont="1" applyFill="1" applyBorder="1" applyAlignment="1">
      <alignment horizontal="left"/>
    </xf>
    <xf numFmtId="0" fontId="190" fillId="41" borderId="0" xfId="4" applyFont="1" applyFill="1" applyAlignment="1">
      <alignment horizontal="center"/>
    </xf>
    <xf numFmtId="0" fontId="27" fillId="12" borderId="0" xfId="4" applyFill="1" applyAlignment="1">
      <alignment horizontal="center"/>
    </xf>
    <xf numFmtId="0" fontId="27" fillId="6" borderId="0" xfId="4" applyFill="1"/>
    <xf numFmtId="0" fontId="27" fillId="0" borderId="0" xfId="4" applyAlignment="1">
      <alignment horizontal="left"/>
    </xf>
    <xf numFmtId="0" fontId="48" fillId="37" borderId="0" xfId="4" applyFont="1" applyFill="1" applyAlignment="1">
      <alignment horizontal="center"/>
    </xf>
    <xf numFmtId="0" fontId="48" fillId="37" borderId="0" xfId="4" applyFont="1" applyFill="1"/>
    <xf numFmtId="0" fontId="48" fillId="37" borderId="0" xfId="4" applyFont="1" applyFill="1" applyAlignment="1">
      <alignment horizontal="center" wrapText="1"/>
    </xf>
    <xf numFmtId="0" fontId="48" fillId="37" borderId="0" xfId="4" applyFont="1" applyFill="1" applyAlignment="1">
      <alignment wrapText="1"/>
    </xf>
    <xf numFmtId="0" fontId="189" fillId="0" borderId="0" xfId="4" applyFont="1"/>
    <xf numFmtId="0" fontId="27" fillId="0" borderId="0" xfId="4" applyAlignment="1">
      <alignment horizontal="center"/>
    </xf>
    <xf numFmtId="0" fontId="108" fillId="0" borderId="0" xfId="4" applyFont="1"/>
    <xf numFmtId="0" fontId="27" fillId="42" borderId="0" xfId="4" applyFill="1" applyAlignment="1">
      <alignment horizontal="center"/>
    </xf>
    <xf numFmtId="0" fontId="0" fillId="40" borderId="0" xfId="0" applyFill="1" applyAlignment="1">
      <alignment horizontal="center"/>
    </xf>
    <xf numFmtId="0" fontId="0" fillId="4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pivotButton="1"/>
    <xf numFmtId="0" fontId="75" fillId="2" borderId="22" xfId="0" applyFont="1" applyFill="1" applyBorder="1" applyAlignment="1">
      <alignment vertical="center"/>
    </xf>
    <xf numFmtId="0" fontId="75" fillId="2" borderId="22" xfId="0" applyFont="1" applyFill="1" applyBorder="1" applyAlignment="1">
      <alignment horizontal="center" vertical="center"/>
    </xf>
    <xf numFmtId="0" fontId="193" fillId="2" borderId="0" xfId="0" applyFont="1" applyFill="1" applyAlignment="1">
      <alignment vertical="center"/>
    </xf>
    <xf numFmtId="0" fontId="75" fillId="2" borderId="0" xfId="0" applyFont="1" applyFill="1" applyAlignment="1">
      <alignment horizontal="center" vertical="center"/>
    </xf>
    <xf numFmtId="0" fontId="194" fillId="2" borderId="0" xfId="0" applyFont="1" applyFill="1" applyAlignment="1">
      <alignment vertical="center"/>
    </xf>
    <xf numFmtId="0" fontId="52" fillId="3" borderId="0" xfId="0" applyFont="1" applyFill="1" applyAlignment="1">
      <alignment horizontal="center" vertical="center"/>
    </xf>
    <xf numFmtId="0" fontId="52" fillId="3" borderId="0" xfId="0" applyFont="1" applyFill="1" applyAlignment="1">
      <alignment horizontal="left" vertical="center"/>
    </xf>
    <xf numFmtId="0" fontId="7" fillId="43" borderId="0" xfId="0" applyFont="1" applyFill="1"/>
    <xf numFmtId="0" fontId="7" fillId="43" borderId="0" xfId="0" applyFont="1" applyFill="1" applyAlignment="1">
      <alignment horizontal="center"/>
    </xf>
    <xf numFmtId="0" fontId="0" fillId="0" borderId="0" xfId="0" quotePrefix="1" applyAlignment="1">
      <alignment horizontal="center"/>
    </xf>
    <xf numFmtId="0" fontId="7" fillId="43" borderId="0" xfId="0" applyFont="1" applyFill="1" applyAlignment="1">
      <alignment horizontal="left"/>
    </xf>
    <xf numFmtId="0" fontId="0" fillId="43" borderId="0" xfId="0" applyFill="1" applyAlignment="1">
      <alignment horizontal="centerContinuous"/>
    </xf>
    <xf numFmtId="0" fontId="185" fillId="2" borderId="1" xfId="0" applyFont="1" applyFill="1" applyBorder="1" applyAlignment="1">
      <alignment horizontal="left" vertical="center"/>
    </xf>
    <xf numFmtId="0" fontId="28" fillId="0" borderId="22" xfId="4" applyFont="1" applyBorder="1" applyAlignment="1">
      <alignment horizontal="center" vertical="center"/>
    </xf>
    <xf numFmtId="0" fontId="35" fillId="0" borderId="0" xfId="5" applyFont="1" applyAlignment="1">
      <alignment horizontal="right" vertical="center"/>
    </xf>
    <xf numFmtId="0" fontId="2" fillId="0" borderId="0" xfId="0" applyFont="1" applyAlignment="1">
      <alignment horizontal="center"/>
    </xf>
    <xf numFmtId="0" fontId="8" fillId="2" borderId="22" xfId="0" applyFont="1" applyFill="1" applyBorder="1" applyAlignment="1">
      <alignment horizontal="center" vertical="center"/>
    </xf>
    <xf numFmtId="0" fontId="14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 textRotation="90"/>
    </xf>
    <xf numFmtId="0" fontId="9" fillId="3" borderId="0" xfId="0" applyFont="1" applyFill="1" applyAlignment="1">
      <alignment horizontal="left"/>
    </xf>
    <xf numFmtId="0" fontId="12" fillId="20" borderId="0" xfId="0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0" fontId="15" fillId="20" borderId="45" xfId="0" applyFont="1" applyFill="1" applyBorder="1" applyAlignment="1">
      <alignment horizontal="center" vertical="center"/>
    </xf>
    <xf numFmtId="0" fontId="15" fillId="20" borderId="6" xfId="0" applyFont="1" applyFill="1" applyBorder="1" applyAlignment="1">
      <alignment horizontal="center" vertical="center"/>
    </xf>
    <xf numFmtId="0" fontId="15" fillId="20" borderId="12" xfId="0" applyFont="1" applyFill="1" applyBorder="1" applyAlignment="1">
      <alignment horizontal="center" vertical="center"/>
    </xf>
    <xf numFmtId="0" fontId="15" fillId="9" borderId="45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horizontal="center" vertical="center"/>
    </xf>
    <xf numFmtId="0" fontId="28" fillId="0" borderId="53" xfId="4" applyFont="1" applyBorder="1" applyAlignment="1">
      <alignment horizontal="center" vertical="center"/>
    </xf>
    <xf numFmtId="0" fontId="7" fillId="0" borderId="44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5" xfId="0" applyFont="1" applyBorder="1" applyAlignment="1">
      <alignment horizontal="center"/>
    </xf>
    <xf numFmtId="0" fontId="152" fillId="0" borderId="132" xfId="14" applyFont="1" applyBorder="1" applyAlignment="1">
      <alignment horizontal="center"/>
    </xf>
    <xf numFmtId="0" fontId="152" fillId="0" borderId="133" xfId="14" applyFont="1" applyBorder="1" applyAlignment="1">
      <alignment horizontal="center"/>
    </xf>
    <xf numFmtId="0" fontId="152" fillId="0" borderId="134" xfId="14" applyFont="1" applyBorder="1" applyAlignment="1">
      <alignment horizontal="center"/>
    </xf>
    <xf numFmtId="0" fontId="155" fillId="0" borderId="0" xfId="0" applyFont="1" applyAlignment="1">
      <alignment horizontal="left" vertical="center"/>
    </xf>
    <xf numFmtId="0" fontId="156" fillId="0" borderId="0" xfId="0" applyFont="1" applyAlignment="1">
      <alignment horizontal="left" vertical="center"/>
    </xf>
    <xf numFmtId="0" fontId="7" fillId="0" borderId="140" xfId="0" applyFont="1" applyBorder="1" applyAlignment="1">
      <alignment horizontal="center"/>
    </xf>
    <xf numFmtId="0" fontId="7" fillId="0" borderId="141" xfId="0" applyFont="1" applyBorder="1" applyAlignment="1">
      <alignment horizontal="center"/>
    </xf>
    <xf numFmtId="0" fontId="7" fillId="0" borderId="142" xfId="0" applyFont="1" applyBorder="1" applyAlignment="1">
      <alignment horizontal="center"/>
    </xf>
    <xf numFmtId="0" fontId="7" fillId="0" borderId="143" xfId="0" applyFont="1" applyBorder="1" applyAlignment="1">
      <alignment horizontal="center"/>
    </xf>
    <xf numFmtId="0" fontId="7" fillId="0" borderId="144" xfId="0" applyFont="1" applyBorder="1" applyAlignment="1">
      <alignment horizontal="center"/>
    </xf>
    <xf numFmtId="0" fontId="7" fillId="0" borderId="145" xfId="0" applyFont="1" applyBorder="1" applyAlignment="1">
      <alignment horizontal="center"/>
    </xf>
    <xf numFmtId="0" fontId="13" fillId="25" borderId="36" xfId="0" applyFont="1" applyFill="1" applyBorder="1" applyAlignment="1">
      <alignment horizontal="center" vertical="center"/>
    </xf>
    <xf numFmtId="0" fontId="13" fillId="25" borderId="20" xfId="0" applyFont="1" applyFill="1" applyBorder="1" applyAlignment="1">
      <alignment horizontal="center" vertical="center"/>
    </xf>
    <xf numFmtId="0" fontId="13" fillId="25" borderId="37" xfId="0" applyFont="1" applyFill="1" applyBorder="1" applyAlignment="1">
      <alignment horizontal="center" vertical="center"/>
    </xf>
    <xf numFmtId="4" fontId="24" fillId="9" borderId="147" xfId="0" applyNumberFormat="1" applyFont="1" applyFill="1" applyBorder="1" applyAlignment="1">
      <alignment horizontal="center" vertical="center"/>
    </xf>
    <xf numFmtId="4" fontId="24" fillId="9" borderId="151" xfId="0" applyNumberFormat="1" applyFont="1" applyFill="1" applyBorder="1" applyAlignment="1">
      <alignment horizontal="center" vertical="center"/>
    </xf>
    <xf numFmtId="0" fontId="66" fillId="0" borderId="22" xfId="0" applyFont="1" applyBorder="1" applyAlignment="1">
      <alignment horizontal="center" vertical="center"/>
    </xf>
    <xf numFmtId="0" fontId="76" fillId="0" borderId="19" xfId="0" applyFont="1" applyBorder="1" applyAlignment="1">
      <alignment horizontal="center" vertical="center"/>
    </xf>
    <xf numFmtId="0" fontId="86" fillId="0" borderId="0" xfId="0" applyFont="1" applyAlignment="1">
      <alignment horizontal="center"/>
    </xf>
    <xf numFmtId="0" fontId="87" fillId="0" borderId="0" xfId="0" applyFont="1" applyAlignment="1">
      <alignment horizontal="center"/>
    </xf>
    <xf numFmtId="0" fontId="88" fillId="17" borderId="77" xfId="0" applyFont="1" applyFill="1" applyBorder="1" applyAlignment="1">
      <alignment horizontal="right"/>
    </xf>
    <xf numFmtId="0" fontId="15" fillId="0" borderId="3" xfId="0" applyFont="1" applyBorder="1" applyAlignment="1">
      <alignment horizontal="center"/>
    </xf>
    <xf numFmtId="0" fontId="88" fillId="17" borderId="77" xfId="0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48" fillId="0" borderId="0" xfId="4" applyFont="1" applyAlignment="1">
      <alignment horizontal="center" vertical="center"/>
    </xf>
    <xf numFmtId="0" fontId="27" fillId="12" borderId="0" xfId="4" applyFill="1" applyAlignment="1">
      <alignment horizontal="center" vertical="center"/>
    </xf>
    <xf numFmtId="0" fontId="43" fillId="10" borderId="0" xfId="0" applyFont="1" applyFill="1" applyAlignment="1">
      <alignment horizontal="left" vertical="center"/>
    </xf>
    <xf numFmtId="0" fontId="66" fillId="0" borderId="22" xfId="5" applyFont="1" applyBorder="1" applyAlignment="1">
      <alignment horizontal="center" vertical="center"/>
    </xf>
    <xf numFmtId="0" fontId="7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left" vertical="center"/>
    </xf>
    <xf numFmtId="2" fontId="63" fillId="0" borderId="0" xfId="0" applyNumberFormat="1" applyFont="1" applyAlignment="1">
      <alignment horizontal="center" vertical="center"/>
    </xf>
    <xf numFmtId="0" fontId="62" fillId="0" borderId="57" xfId="0" applyFont="1" applyBorder="1" applyAlignment="1">
      <alignment horizontal="center" vertical="center"/>
    </xf>
    <xf numFmtId="2" fontId="70" fillId="17" borderId="0" xfId="8" applyNumberFormat="1" applyFont="1" applyFill="1" applyAlignment="1">
      <alignment horizontal="center" vertical="center"/>
    </xf>
    <xf numFmtId="171" fontId="69" fillId="0" borderId="42" xfId="8" applyNumberFormat="1" applyFont="1" applyBorder="1" applyAlignment="1" applyProtection="1">
      <alignment horizontal="center" vertical="center"/>
      <protection locked="0"/>
    </xf>
    <xf numFmtId="171" fontId="69" fillId="0" borderId="49" xfId="8" applyNumberFormat="1" applyFont="1" applyBorder="1" applyAlignment="1" applyProtection="1">
      <alignment horizontal="center" vertical="center"/>
      <protection locked="0"/>
    </xf>
    <xf numFmtId="171" fontId="69" fillId="0" borderId="69" xfId="8" applyNumberFormat="1" applyFont="1" applyBorder="1" applyAlignment="1" applyProtection="1">
      <alignment horizontal="center" vertical="center"/>
      <protection locked="0"/>
    </xf>
    <xf numFmtId="171" fontId="69" fillId="0" borderId="70" xfId="8" applyNumberFormat="1" applyFont="1" applyBorder="1" applyAlignment="1" applyProtection="1">
      <alignment horizontal="center" vertical="center"/>
      <protection locked="0"/>
    </xf>
    <xf numFmtId="2" fontId="70" fillId="17" borderId="44" xfId="8" applyNumberFormat="1" applyFont="1" applyFill="1" applyBorder="1" applyAlignment="1">
      <alignment horizontal="center" vertical="center"/>
    </xf>
    <xf numFmtId="2" fontId="70" fillId="17" borderId="15" xfId="8" applyNumberFormat="1" applyFont="1" applyFill="1" applyBorder="1" applyAlignment="1">
      <alignment horizontal="center" vertical="center"/>
    </xf>
    <xf numFmtId="2" fontId="71" fillId="24" borderId="4" xfId="8" applyNumberFormat="1" applyFont="1" applyFill="1" applyBorder="1" applyAlignment="1">
      <alignment horizontal="center" vertical="center"/>
    </xf>
    <xf numFmtId="2" fontId="71" fillId="24" borderId="0" xfId="8" applyNumberFormat="1" applyFont="1" applyFill="1" applyAlignment="1">
      <alignment horizontal="center" vertical="center"/>
    </xf>
    <xf numFmtId="0" fontId="66" fillId="0" borderId="23" xfId="5" applyFont="1" applyBorder="1" applyAlignment="1">
      <alignment horizontal="left" vertical="center"/>
    </xf>
    <xf numFmtId="2" fontId="183" fillId="24" borderId="4" xfId="8" applyNumberFormat="1" applyFont="1" applyFill="1" applyBorder="1" applyAlignment="1">
      <alignment horizontal="center" vertical="center"/>
    </xf>
    <xf numFmtId="2" fontId="183" fillId="24" borderId="0" xfId="8" applyNumberFormat="1" applyFont="1" applyFill="1" applyAlignment="1">
      <alignment horizontal="center" vertical="center"/>
    </xf>
    <xf numFmtId="0" fontId="109" fillId="2" borderId="53" xfId="0" applyFont="1" applyFill="1" applyBorder="1" applyAlignment="1">
      <alignment horizontal="center" vertical="center"/>
    </xf>
    <xf numFmtId="176" fontId="0" fillId="0" borderId="19" xfId="0" applyNumberFormat="1" applyBorder="1" applyAlignment="1">
      <alignment horizontal="right"/>
    </xf>
    <xf numFmtId="0" fontId="8" fillId="2" borderId="22" xfId="0" applyFont="1" applyFill="1" applyBorder="1" applyAlignment="1">
      <alignment horizontal="left" vertical="center"/>
    </xf>
    <xf numFmtId="0" fontId="118" fillId="2" borderId="22" xfId="0" applyFont="1" applyFill="1" applyBorder="1" applyAlignment="1">
      <alignment horizontal="center" vertical="center"/>
    </xf>
    <xf numFmtId="0" fontId="109" fillId="2" borderId="97" xfId="0" applyFont="1" applyFill="1" applyBorder="1" applyAlignment="1">
      <alignment horizontal="center" vertical="center"/>
    </xf>
    <xf numFmtId="0" fontId="184" fillId="21" borderId="0" xfId="4" applyFont="1" applyFill="1" applyAlignment="1">
      <alignment horizontal="left" vertical="center"/>
    </xf>
    <xf numFmtId="0" fontId="48" fillId="0" borderId="0" xfId="4" applyFont="1" applyAlignment="1">
      <alignment horizontal="center"/>
    </xf>
    <xf numFmtId="0" fontId="3" fillId="2" borderId="22" xfId="0" applyFont="1" applyFill="1" applyBorder="1" applyAlignment="1">
      <alignment horizontal="center" vertical="center"/>
    </xf>
    <xf numFmtId="0" fontId="63" fillId="12" borderId="0" xfId="0" applyFont="1" applyFill="1" applyAlignment="1">
      <alignment horizontal="center"/>
    </xf>
    <xf numFmtId="14" fontId="0" fillId="0" borderId="0" xfId="0" applyNumberFormat="1" applyAlignment="1">
      <alignment horizontal="left"/>
    </xf>
    <xf numFmtId="0" fontId="195" fillId="0" borderId="0" xfId="0" applyFont="1" applyAlignment="1">
      <alignment vertical="center"/>
    </xf>
    <xf numFmtId="186" fontId="0" fillId="0" borderId="0" xfId="0" applyNumberFormat="1" applyAlignment="1">
      <alignment horizontal="left"/>
    </xf>
    <xf numFmtId="0" fontId="6" fillId="44" borderId="100" xfId="0" applyFont="1" applyFill="1" applyBorder="1" applyAlignment="1">
      <alignment horizontal="center"/>
    </xf>
    <xf numFmtId="0" fontId="6" fillId="44" borderId="0" xfId="0" applyFont="1" applyFill="1" applyAlignment="1">
      <alignment horizontal="center"/>
    </xf>
    <xf numFmtId="0" fontId="6" fillId="44" borderId="100" xfId="0" applyFont="1" applyFill="1" applyBorder="1" applyAlignment="1">
      <alignment horizontal="center" wrapText="1"/>
    </xf>
    <xf numFmtId="0" fontId="6" fillId="45" borderId="165" xfId="0" applyFont="1" applyFill="1" applyBorder="1"/>
    <xf numFmtId="0" fontId="61" fillId="0" borderId="165" xfId="0" applyFont="1" applyBorder="1"/>
    <xf numFmtId="49" fontId="0" fillId="7" borderId="165" xfId="0" applyNumberFormat="1" applyFill="1" applyBorder="1"/>
    <xf numFmtId="1" fontId="0" fillId="7" borderId="165" xfId="0" applyNumberFormat="1" applyFill="1" applyBorder="1"/>
    <xf numFmtId="1" fontId="0" fillId="0" borderId="165" xfId="0" applyNumberFormat="1" applyBorder="1"/>
    <xf numFmtId="1" fontId="0" fillId="46" borderId="165" xfId="19" applyNumberFormat="1" applyFont="1" applyFill="1" applyBorder="1"/>
    <xf numFmtId="1" fontId="0" fillId="46" borderId="165" xfId="0" applyNumberFormat="1" applyFill="1" applyBorder="1"/>
    <xf numFmtId="1" fontId="0" fillId="7" borderId="165" xfId="19" applyNumberFormat="1" applyFont="1" applyFill="1" applyBorder="1"/>
  </cellXfs>
  <cellStyles count="20">
    <cellStyle name="Comma_Sheet1" xfId="15" xr:uid="{00000000-0005-0000-0000-000000000000}"/>
    <cellStyle name="Komma" xfId="2" builtinId="3"/>
    <cellStyle name="Komma 3" xfId="13" xr:uid="{00000000-0005-0000-0000-000002000000}"/>
    <cellStyle name="Komma 4" xfId="19" xr:uid="{410E5F13-69E4-3E40-962E-9C764FC56F62}"/>
    <cellStyle name="Normaal 2" xfId="9" xr:uid="{00000000-0005-0000-0000-000003000000}"/>
    <cellStyle name="Normal_Boekwerk excel 2003 gevorderden nieuw_Frank" xfId="5" xr:uid="{00000000-0005-0000-0000-000004000000}"/>
    <cellStyle name="Normal_Sheet1" xfId="14" xr:uid="{00000000-0005-0000-0000-000005000000}"/>
    <cellStyle name="Procent" xfId="1" builtinId="5"/>
    <cellStyle name="Procent 3" xfId="10" xr:uid="{00000000-0005-0000-0000-000007000000}"/>
    <cellStyle name="Standaard" xfId="0" builtinId="0"/>
    <cellStyle name="Standaard 2" xfId="4" xr:uid="{00000000-0005-0000-0000-000009000000}"/>
    <cellStyle name="Standaard 4" xfId="17" xr:uid="{00000000-0005-0000-0000-00000A000000}"/>
    <cellStyle name="Standaard 5" xfId="18" xr:uid="{00000000-0005-0000-0000-00000B000000}"/>
    <cellStyle name="Standaard_Opdr. 2 Draaitabellen 2" xfId="12" xr:uid="{00000000-0005-0000-0000-00000C000000}"/>
    <cellStyle name="Standaard_Opdr. 2 Urenoptelling 2" xfId="6" xr:uid="{00000000-0005-0000-0000-00000D000000}"/>
    <cellStyle name="Standaard_Opdr. 3 uitgebreide urenberekening" xfId="8" xr:uid="{00000000-0005-0000-0000-00000E000000}"/>
    <cellStyle name="Standaard_Verticaal Zoeken op naam" xfId="16" xr:uid="{00000000-0005-0000-0000-00000F000000}"/>
    <cellStyle name="Valuta" xfId="7" builtinId="4"/>
    <cellStyle name="Valuta 2" xfId="3" xr:uid="{00000000-0005-0000-0000-000011000000}"/>
    <cellStyle name="Valuta_Opdr. 2 Draaitabellen 2" xfId="11" xr:uid="{00000000-0005-0000-0000-000012000000}"/>
  </cellStyles>
  <dxfs count="81">
    <dxf>
      <fill>
        <patternFill>
          <bgColor indexed="10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 patternType="solid">
          <fgColor indexed="64"/>
          <bgColor theme="6" tint="0.39994506668294322"/>
        </patternFill>
      </fill>
    </dxf>
    <dxf>
      <font>
        <strike val="0"/>
      </font>
      <fill>
        <patternFill patternType="solid">
          <fgColor indexed="64"/>
          <bgColor theme="9" tint="0.79998168889431442"/>
        </patternFill>
      </fill>
    </dxf>
    <dxf>
      <font>
        <strike val="0"/>
        <color auto="1"/>
        <name val="Cambria"/>
        <scheme val="none"/>
      </font>
      <fill>
        <patternFill patternType="solid">
          <fgColor indexed="64"/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92D050"/>
      </font>
    </dxf>
    <dxf>
      <font>
        <color rgb="FFFFC000"/>
      </font>
    </dxf>
    <dxf>
      <font>
        <color rgb="FF00B0F0"/>
      </font>
    </dxf>
    <dxf>
      <font>
        <b/>
        <i val="0"/>
        <color rgb="FF00B050"/>
      </font>
    </dxf>
    <dxf>
      <font>
        <color rgb="FFFFC000"/>
      </font>
    </dxf>
    <dxf>
      <font>
        <color rgb="FF00B0F0"/>
      </font>
    </dxf>
    <dxf>
      <font>
        <b/>
        <i val="0"/>
        <color rgb="FF00B050"/>
      </font>
    </dxf>
    <dxf>
      <font>
        <color rgb="FFFFC000"/>
      </font>
    </dxf>
    <dxf>
      <font>
        <color rgb="FF00B0F0"/>
      </font>
    </dxf>
    <dxf>
      <font>
        <b/>
        <i val="0"/>
        <color rgb="FF00B050"/>
      </font>
    </dxf>
    <dxf>
      <font>
        <color rgb="FFFFC000"/>
      </font>
    </dxf>
    <dxf>
      <font>
        <color rgb="FF00B0F0"/>
      </font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</dxf>
    <dxf>
      <numFmt numFmtId="180" formatCode="_-&quot;€&quot;\ * #,##0_-;_-&quot;€&quot;\ * #,##0\-;_-&quot;€&quot;\ * &quot;-&quot;??_-;_-@_-"/>
    </dxf>
    <dxf>
      <numFmt numFmtId="180" formatCode="_-&quot;€&quot;\ * #,##0_-;_-&quot;€&quot;\ * #,##0\-;_-&quot;€&quot;\ 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18"/>
        <name val="Arial"/>
        <scheme val="none"/>
      </font>
    </dxf>
    <dxf>
      <numFmt numFmtId="179" formatCode="_ [$€-413]\ * #,##0.00_ ;_ [$€-413]\ * \-#,##0.00_ ;_ [$€-413]\ * &quot;-&quot;??_ ;_ @_ "/>
    </dxf>
    <dxf>
      <numFmt numFmtId="164" formatCode="_ &quot;€&quot;\ * #,##0.00_ ;_ &quot;€&quot;\ * \-#,##0.00_ ;_ &quot;€&quot;\ * &quot;-&quot;??_ ;_ @_ "/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&quot;€&quot;\ * #,##0.00_ ;_ &quot;€&quot;\ * \-#,##0.00_ ;_ &quot;€&quot;\ * &quot;-&quot;??_ ;_ @_ 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thin">
          <color theme="1"/>
        </left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9" formatCode="dd/mm/yyyy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thin">
          <color theme="1"/>
        </left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thin">
          <color theme="1"/>
        </left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thin">
          <color theme="1"/>
        </left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/>
        <right/>
        <top style="thin">
          <color theme="1"/>
        </top>
        <bottom/>
      </border>
    </dxf>
    <dxf>
      <border outline="0">
        <left style="thin">
          <color theme="1"/>
        </left>
        <right style="thin">
          <color theme="1"/>
        </right>
        <top style="medium">
          <color theme="1"/>
        </top>
        <bottom style="medium">
          <color theme="1"/>
        </bottom>
      </border>
    </dxf>
    <dxf>
      <font>
        <strike val="0"/>
        <outline val="0"/>
        <vertAlign val="baseline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fill>
        <patternFill patternType="solid">
          <fgColor theme="1"/>
          <bgColor theme="1"/>
        </patternFill>
      </fill>
    </dxf>
    <dxf>
      <alignment horizontal="center" readingOrder="0"/>
    </dxf>
    <dxf>
      <alignment horizontal="center" readingOrder="0"/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&quot;€&quot;\ * #,##0.00_ ;_ &quot;€&quot;\ * \-#,##0.00_ ;_ &quot;€&quot;\ * &quot;-&quot;??_ ;_ @_ "/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border outline="0">
        <left style="thin">
          <color rgb="FF000000"/>
        </left>
        <right style="thin">
          <color rgb="FF000000"/>
        </right>
        <top style="medium">
          <color rgb="FF000000"/>
        </top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1"/>
          <bgColor theme="1"/>
        </patternFill>
      </fill>
    </dxf>
    <dxf>
      <numFmt numFmtId="164" formatCode="_ &quot;€&quot;\ * #,##0.00_ ;_ &quot;€&quot;\ * \-#,##0.00_ ;_ &quot;€&quot;\ * &quot;-&quot;??_ ;_ @_ "/>
    </dxf>
    <dxf>
      <alignment horizontal="center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63" Type="http://schemas.openxmlformats.org/officeDocument/2006/relationships/pivotCacheDefinition" Target="pivotCache/pivotCacheDefinition6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externalLink" Target="externalLinks/externalLink13.xml"/><Relationship Id="rId58" Type="http://schemas.openxmlformats.org/officeDocument/2006/relationships/pivotCacheDefinition" Target="pivotCache/pivotCacheDefinition1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pivotCacheDefinition" Target="pivotCache/pivotCacheDefinition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externalLink" Target="externalLinks/externalLink16.xml"/><Relationship Id="rId64" Type="http://schemas.microsoft.com/office/2007/relationships/slicerCache" Target="slicerCaches/slicerCache1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59" Type="http://schemas.openxmlformats.org/officeDocument/2006/relationships/pivotCacheDefinition" Target="pivotCache/pivotCacheDefinition2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62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60" Type="http://schemas.openxmlformats.org/officeDocument/2006/relationships/pivotCacheDefinition" Target="pivotCache/pivotCacheDefinition3.xml"/><Relationship Id="rId65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0.xml"/><Relationship Id="rId55" Type="http://schemas.openxmlformats.org/officeDocument/2006/relationships/externalLink" Target="externalLinks/externalLink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[Werkboek Excel Formules ^0 Functies gevorderd.xlsx]28.  Omzet vergelijken!Draaitabel1</c:name>
    <c:fmtId val="17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'28.  Omzet vergelijken'!$I$16:$I$17</c:f>
              <c:strCache>
                <c:ptCount val="1"/>
                <c:pt idx="0">
                  <c:v>TV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'28.  Omzet vergelijken'!$G$18:$H$30</c:f>
              <c:multiLvlStrCache>
                <c:ptCount val="10"/>
                <c:lvl>
                  <c:pt idx="0">
                    <c:v>Assen</c:v>
                  </c:pt>
                  <c:pt idx="1">
                    <c:v>Eindhoven</c:v>
                  </c:pt>
                  <c:pt idx="2">
                    <c:v>Maastricht</c:v>
                  </c:pt>
                  <c:pt idx="3">
                    <c:v>Utrecht</c:v>
                  </c:pt>
                  <c:pt idx="4">
                    <c:v>Weert</c:v>
                  </c:pt>
                  <c:pt idx="5">
                    <c:v>Assen</c:v>
                  </c:pt>
                  <c:pt idx="6">
                    <c:v>Eindhoven</c:v>
                  </c:pt>
                  <c:pt idx="7">
                    <c:v>Maastricht</c:v>
                  </c:pt>
                  <c:pt idx="8">
                    <c:v>Utrecht</c:v>
                  </c:pt>
                  <c:pt idx="9">
                    <c:v>Weert</c:v>
                  </c:pt>
                </c:lvl>
                <c:lvl>
                  <c:pt idx="0">
                    <c:v>Peter</c:v>
                  </c:pt>
                  <c:pt idx="5">
                    <c:v>Rob</c:v>
                  </c:pt>
                </c:lvl>
              </c:multiLvlStrCache>
            </c:multiLvlStrRef>
          </c:cat>
          <c:val>
            <c:numRef>
              <c:f>'28.  Omzet vergelijken'!$I$18:$I$30</c:f>
              <c:numCache>
                <c:formatCode>General</c:formatCode>
                <c:ptCount val="10"/>
                <c:pt idx="0">
                  <c:v>131500</c:v>
                </c:pt>
                <c:pt idx="1">
                  <c:v>84250</c:v>
                </c:pt>
                <c:pt idx="2">
                  <c:v>226000</c:v>
                </c:pt>
                <c:pt idx="3">
                  <c:v>37000</c:v>
                </c:pt>
                <c:pt idx="4">
                  <c:v>178750</c:v>
                </c:pt>
                <c:pt idx="5">
                  <c:v>232750</c:v>
                </c:pt>
                <c:pt idx="6">
                  <c:v>185500</c:v>
                </c:pt>
                <c:pt idx="7">
                  <c:v>91000</c:v>
                </c:pt>
                <c:pt idx="8">
                  <c:v>138250</c:v>
                </c:pt>
                <c:pt idx="9">
                  <c:v>43750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2-4D1D-9B12-15C112BF8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015792"/>
        <c:axId val="417016184"/>
      </c:barChart>
      <c:catAx>
        <c:axId val="41701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7016184"/>
        <c:crosses val="autoZero"/>
        <c:auto val="1"/>
        <c:lblAlgn val="ctr"/>
        <c:lblOffset val="100"/>
        <c:noMultiLvlLbl val="0"/>
      </c:catAx>
      <c:valAx>
        <c:axId val="41701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701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[Werkboek Excel Formules ^0 Functies gevorderd.xlsx]28.  Omzet vergelijken!Draaitabel3</c:name>
    <c:fmtId val="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'28.  Omzet vergelijken'!$N$16:$N$17</c:f>
              <c:strCache>
                <c:ptCount val="1"/>
                <c:pt idx="0">
                  <c:v>TV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'28.  Omzet vergelijken'!$L$18:$M$30</c:f>
              <c:multiLvlStrCache>
                <c:ptCount val="10"/>
                <c:lvl>
                  <c:pt idx="0">
                    <c:v>Assen</c:v>
                  </c:pt>
                  <c:pt idx="1">
                    <c:v>Eindhoven</c:v>
                  </c:pt>
                  <c:pt idx="2">
                    <c:v>Maastricht</c:v>
                  </c:pt>
                  <c:pt idx="3">
                    <c:v>Utrecht</c:v>
                  </c:pt>
                  <c:pt idx="4">
                    <c:v>Weert</c:v>
                  </c:pt>
                  <c:pt idx="5">
                    <c:v>Assen</c:v>
                  </c:pt>
                  <c:pt idx="6">
                    <c:v>Eindhoven</c:v>
                  </c:pt>
                  <c:pt idx="7">
                    <c:v>Maastricht</c:v>
                  </c:pt>
                  <c:pt idx="8">
                    <c:v>Utrecht</c:v>
                  </c:pt>
                  <c:pt idx="9">
                    <c:v>Weert</c:v>
                  </c:pt>
                </c:lvl>
                <c:lvl>
                  <c:pt idx="0">
                    <c:v>Peter</c:v>
                  </c:pt>
                  <c:pt idx="5">
                    <c:v>Rob</c:v>
                  </c:pt>
                </c:lvl>
              </c:multiLvlStrCache>
            </c:multiLvlStrRef>
          </c:cat>
          <c:val>
            <c:numRef>
              <c:f>'28.  Omzet vergelijken'!$N$18:$N$30</c:f>
              <c:numCache>
                <c:formatCode>General</c:formatCode>
                <c:ptCount val="10"/>
                <c:pt idx="0">
                  <c:v>131500</c:v>
                </c:pt>
                <c:pt idx="1">
                  <c:v>84250</c:v>
                </c:pt>
                <c:pt idx="2">
                  <c:v>226000</c:v>
                </c:pt>
                <c:pt idx="3">
                  <c:v>37000</c:v>
                </c:pt>
                <c:pt idx="4">
                  <c:v>178750</c:v>
                </c:pt>
                <c:pt idx="5">
                  <c:v>232750</c:v>
                </c:pt>
                <c:pt idx="6">
                  <c:v>185500</c:v>
                </c:pt>
                <c:pt idx="7">
                  <c:v>91000</c:v>
                </c:pt>
                <c:pt idx="8">
                  <c:v>138250</c:v>
                </c:pt>
                <c:pt idx="9">
                  <c:v>43750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3-45C2-B17D-7839D89FF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016576"/>
        <c:axId val="417018928"/>
      </c:barChart>
      <c:catAx>
        <c:axId val="41701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7018928"/>
        <c:crosses val="autoZero"/>
        <c:auto val="1"/>
        <c:lblAlgn val="ctr"/>
        <c:lblOffset val="100"/>
        <c:noMultiLvlLbl val="0"/>
      </c:catAx>
      <c:valAx>
        <c:axId val="41701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701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[Werkboek Excel Formules ^0 Functies gevorderd.xlsx]30. Draaigrafieken!Draaitabel1</c:name>
    <c:fmtId val="5"/>
  </c:pivotSource>
  <c:chart>
    <c:autoTitleDeleted val="0"/>
    <c:pivotFmts>
      <c:pivotFmt>
        <c:idx val="0"/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noFill/>
          <a:ln w="25400" cap="flat" cmpd="sng" algn="ctr">
            <a:solidFill>
              <a:schemeClr val="accent1"/>
            </a:solidFill>
            <a:miter lim="800000"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noFill/>
          <a:ln w="25400" cap="flat" cmpd="sng" algn="ctr">
            <a:solidFill>
              <a:schemeClr val="accent1"/>
            </a:solidFill>
            <a:miter lim="800000"/>
          </a:ln>
          <a:effectLst/>
        </c:spPr>
        <c:marker>
          <c:symbol val="none"/>
        </c:marker>
      </c:pivotFmt>
      <c:pivotFmt>
        <c:idx val="12"/>
      </c:pivotFmt>
      <c:pivotFmt>
        <c:idx val="13"/>
        <c:spPr>
          <a:noFill/>
          <a:ln w="25400" cap="flat" cmpd="sng" algn="ctr">
            <a:solidFill>
              <a:schemeClr val="accent1"/>
            </a:solidFill>
            <a:miter lim="800000"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25400" cap="flat" cmpd="sng" algn="ctr">
            <a:solidFill>
              <a:schemeClr val="accent1"/>
            </a:solidFill>
            <a:miter lim="800000"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'30. Draaigrafieken'!$B$16:$B$17</c:f>
              <c:strCache>
                <c:ptCount val="1"/>
                <c:pt idx="0">
                  <c:v>Dranken</c:v>
                </c:pt>
              </c:strCache>
            </c:strRef>
          </c:tx>
          <c:spPr>
            <a:noFill/>
            <a:ln w="25400" cap="flat" cmpd="sng" algn="ctr">
              <a:solidFill>
                <a:schemeClr val="accent1"/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'30. Draaigrafieken'!$A$18:$A$24</c:f>
              <c:strCache>
                <c:ptCount val="6"/>
                <c:pt idx="0">
                  <c:v>Fluitsma</c:v>
                </c:pt>
                <c:pt idx="1">
                  <c:v>Kerkhofs</c:v>
                </c:pt>
                <c:pt idx="2">
                  <c:v>Pietersen</c:v>
                </c:pt>
                <c:pt idx="3">
                  <c:v>Klaassen</c:v>
                </c:pt>
                <c:pt idx="4">
                  <c:v>Nienhuis</c:v>
                </c:pt>
                <c:pt idx="5">
                  <c:v>Verberne</c:v>
                </c:pt>
              </c:strCache>
            </c:strRef>
          </c:cat>
          <c:val>
            <c:numRef>
              <c:f>'30. Draaigrafieken'!$B$18:$B$24</c:f>
              <c:numCache>
                <c:formatCode>_ [$€-413]\ * #,##0.00_ ;_ [$€-413]\ * \-#,##0.00_ ;_ [$€-413]\ * "-"??_ ;_ @_ </c:formatCode>
                <c:ptCount val="6"/>
                <c:pt idx="0">
                  <c:v>500</c:v>
                </c:pt>
                <c:pt idx="1">
                  <c:v>2681</c:v>
                </c:pt>
                <c:pt idx="2">
                  <c:v>2848.1666666666665</c:v>
                </c:pt>
                <c:pt idx="3">
                  <c:v>3391.3333333333335</c:v>
                </c:pt>
                <c:pt idx="5">
                  <c:v>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9-455E-A483-A07A822CFD6E}"/>
            </c:ext>
          </c:extLst>
        </c:ser>
        <c:ser>
          <c:idx val="1"/>
          <c:order val="1"/>
          <c:tx>
            <c:strRef>
              <c:f>'30. Draaigrafieken'!$C$16:$C$17</c:f>
              <c:strCache>
                <c:ptCount val="1"/>
                <c:pt idx="0">
                  <c:v>Vlees</c:v>
                </c:pt>
              </c:strCache>
            </c:strRef>
          </c:tx>
          <c:spPr>
            <a:noFill/>
            <a:ln w="25400" cap="flat" cmpd="sng" algn="ctr">
              <a:solidFill>
                <a:schemeClr val="accent2"/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'30. Draaigrafieken'!$A$18:$A$24</c:f>
              <c:strCache>
                <c:ptCount val="6"/>
                <c:pt idx="0">
                  <c:v>Fluitsma</c:v>
                </c:pt>
                <c:pt idx="1">
                  <c:v>Kerkhofs</c:v>
                </c:pt>
                <c:pt idx="2">
                  <c:v>Pietersen</c:v>
                </c:pt>
                <c:pt idx="3">
                  <c:v>Klaassen</c:v>
                </c:pt>
                <c:pt idx="4">
                  <c:v>Nienhuis</c:v>
                </c:pt>
                <c:pt idx="5">
                  <c:v>Verberne</c:v>
                </c:pt>
              </c:strCache>
            </c:strRef>
          </c:cat>
          <c:val>
            <c:numRef>
              <c:f>'30. Draaigrafieken'!$C$18:$C$24</c:f>
              <c:numCache>
                <c:formatCode>_ [$€-413]\ * #,##0.00_ ;_ [$€-413]\ * \-#,##0.00_ ;_ [$€-413]\ * "-"??_ ;_ @_ </c:formatCode>
                <c:ptCount val="6"/>
                <c:pt idx="0">
                  <c:v>500</c:v>
                </c:pt>
                <c:pt idx="1">
                  <c:v>4481.916666666667</c:v>
                </c:pt>
                <c:pt idx="2">
                  <c:v>5173.833333333333</c:v>
                </c:pt>
                <c:pt idx="3">
                  <c:v>5340.545454545455</c:v>
                </c:pt>
                <c:pt idx="4">
                  <c:v>5341</c:v>
                </c:pt>
                <c:pt idx="5">
                  <c:v>3590.3333333333335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B-4EBC-A282-FC2CFBAA2A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35"/>
        <c:axId val="417017752"/>
        <c:axId val="417019712"/>
      </c:barChart>
      <c:catAx>
        <c:axId val="41701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7019712"/>
        <c:crosses val="autoZero"/>
        <c:auto val="1"/>
        <c:lblAlgn val="ctr"/>
        <c:lblOffset val="100"/>
        <c:noMultiLvlLbl val="0"/>
      </c:catAx>
      <c:valAx>
        <c:axId val="417019712"/>
        <c:scaling>
          <c:orientation val="minMax"/>
        </c:scaling>
        <c:delete val="0"/>
        <c:axPos val="l"/>
        <c:numFmt formatCode="_ [$€-413]\ * #,##0.00_ ;_ [$€-413]\ * \-#,##0.00_ ;_ [$€-413]\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7017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35000"/>
          <a:lumOff val="6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/>
    <cs:fontRef idx="minor">
      <a:schemeClr val="dk1"/>
    </cs:fontRef>
    <cs:spPr>
      <a:noFill/>
      <a:ln w="25400" cap="flat" cmpd="sng" algn="ctr">
        <a:solidFill>
          <a:schemeClr val="phClr"/>
        </a:solidFill>
        <a:miter lim="800000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19050" cap="flat" cmpd="sng" algn="ctr">
        <a:solidFill>
          <a:schemeClr val="phClr"/>
        </a:solidFill>
        <a:miter lim="800000"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1"/>
    <cs:effectRef idx="0"/>
    <cs:fontRef idx="minor">
      <a:schemeClr val="tx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0" kern="1200" cap="none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eg"/><Relationship Id="rId1" Type="http://schemas.openxmlformats.org/officeDocument/2006/relationships/hyperlink" Target="http://www.computerboek.nl/boek/9789059406407/het_complete_boek_excel_voor_professionals_wim_de_groot?affiliate=345" TargetMode="Externa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tif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381000</xdr:colOff>
          <xdr:row>10</xdr:row>
          <xdr:rowOff>292100</xdr:rowOff>
        </xdr:from>
        <xdr:to>
          <xdr:col>2</xdr:col>
          <xdr:colOff>381000</xdr:colOff>
          <xdr:row>10</xdr:row>
          <xdr:rowOff>292100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01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381000</xdr:colOff>
          <xdr:row>10</xdr:row>
          <xdr:rowOff>292100</xdr:rowOff>
        </xdr:from>
        <xdr:to>
          <xdr:col>2</xdr:col>
          <xdr:colOff>381000</xdr:colOff>
          <xdr:row>10</xdr:row>
          <xdr:rowOff>292100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01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1524000</xdr:colOff>
      <xdr:row>1</xdr:row>
      <xdr:rowOff>238125</xdr:rowOff>
    </xdr:from>
    <xdr:to>
      <xdr:col>2</xdr:col>
      <xdr:colOff>257025</xdr:colOff>
      <xdr:row>5</xdr:row>
      <xdr:rowOff>171335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0" y="809625"/>
          <a:ext cx="1200000" cy="923810"/>
        </a:xfrm>
        <a:prstGeom prst="rect">
          <a:avLst/>
        </a:prstGeom>
      </xdr:spPr>
    </xdr:pic>
    <xdr:clientData/>
  </xdr:twoCellAnchor>
  <xdr:twoCellAnchor>
    <xdr:from>
      <xdr:col>0</xdr:col>
      <xdr:colOff>1390650</xdr:colOff>
      <xdr:row>2</xdr:row>
      <xdr:rowOff>133350</xdr:rowOff>
    </xdr:from>
    <xdr:to>
      <xdr:col>1</xdr:col>
      <xdr:colOff>1571625</xdr:colOff>
      <xdr:row>2</xdr:row>
      <xdr:rowOff>219075</xdr:rowOff>
    </xdr:to>
    <xdr:cxnSp macro="">
      <xdr:nvCxnSpPr>
        <xdr:cNvPr id="5" name="Rechte verbindingslijn met pijl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390650" y="952500"/>
          <a:ext cx="2486025" cy="85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371476</xdr:colOff>
      <xdr:row>1</xdr:row>
      <xdr:rowOff>57150</xdr:rowOff>
    </xdr:from>
    <xdr:to>
      <xdr:col>2</xdr:col>
      <xdr:colOff>1724026</xdr:colOff>
      <xdr:row>9</xdr:row>
      <xdr:rowOff>86119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1" y="628650"/>
          <a:ext cx="1352550" cy="2010169"/>
        </a:xfrm>
        <a:prstGeom prst="rect">
          <a:avLst/>
        </a:prstGeom>
      </xdr:spPr>
    </xdr:pic>
    <xdr:clientData/>
  </xdr:twoCellAnchor>
  <xdr:twoCellAnchor editAs="oneCell">
    <xdr:from>
      <xdr:col>2</xdr:col>
      <xdr:colOff>1800226</xdr:colOff>
      <xdr:row>1</xdr:row>
      <xdr:rowOff>57149</xdr:rowOff>
    </xdr:from>
    <xdr:to>
      <xdr:col>3</xdr:col>
      <xdr:colOff>771525</xdr:colOff>
      <xdr:row>10</xdr:row>
      <xdr:rowOff>231196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51" y="628649"/>
          <a:ext cx="1419224" cy="24028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14</xdr:row>
      <xdr:rowOff>0</xdr:rowOff>
    </xdr:from>
    <xdr:to>
      <xdr:col>15</xdr:col>
      <xdr:colOff>389829</xdr:colOff>
      <xdr:row>29</xdr:row>
      <xdr:rowOff>75808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1775" y="3400425"/>
          <a:ext cx="5571429" cy="31333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494665</xdr:colOff>
      <xdr:row>45</xdr:row>
      <xdr:rowOff>40005</xdr:rowOff>
    </xdr:from>
    <xdr:to>
      <xdr:col>8</xdr:col>
      <xdr:colOff>48895</xdr:colOff>
      <xdr:row>46</xdr:row>
      <xdr:rowOff>70485</xdr:rowOff>
    </xdr:to>
    <xdr:pic>
      <xdr:nvPicPr>
        <xdr:cNvPr id="2" name="Picture 65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61840" y="9536430"/>
          <a:ext cx="220980" cy="2209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444500</xdr:colOff>
          <xdr:row>14</xdr:row>
          <xdr:rowOff>177800</xdr:rowOff>
        </xdr:from>
        <xdr:to>
          <xdr:col>4</xdr:col>
          <xdr:colOff>444500</xdr:colOff>
          <xdr:row>14</xdr:row>
          <xdr:rowOff>177800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0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444500</xdr:colOff>
          <xdr:row>14</xdr:row>
          <xdr:rowOff>177800</xdr:rowOff>
        </xdr:from>
        <xdr:to>
          <xdr:col>4</xdr:col>
          <xdr:colOff>444500</xdr:colOff>
          <xdr:row>14</xdr:row>
          <xdr:rowOff>177800</xdr:rowOff>
        </xdr:to>
        <xdr:sp macro="" textlink="">
          <xdr:nvSpPr>
            <xdr:cNvPr id="28674" name="Object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10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444500</xdr:colOff>
          <xdr:row>26</xdr:row>
          <xdr:rowOff>101600</xdr:rowOff>
        </xdr:from>
        <xdr:to>
          <xdr:col>4</xdr:col>
          <xdr:colOff>444500</xdr:colOff>
          <xdr:row>26</xdr:row>
          <xdr:rowOff>101600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10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444500</xdr:colOff>
          <xdr:row>26</xdr:row>
          <xdr:rowOff>101600</xdr:rowOff>
        </xdr:from>
        <xdr:to>
          <xdr:col>4</xdr:col>
          <xdr:colOff>444500</xdr:colOff>
          <xdr:row>26</xdr:row>
          <xdr:rowOff>101600</xdr:rowOff>
        </xdr:to>
        <xdr:sp macro="" textlink="">
          <xdr:nvSpPr>
            <xdr:cNvPr id="28676" name="Object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10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558800</xdr:colOff>
          <xdr:row>3</xdr:row>
          <xdr:rowOff>12700</xdr:rowOff>
        </xdr:from>
        <xdr:to>
          <xdr:col>12</xdr:col>
          <xdr:colOff>546100</xdr:colOff>
          <xdr:row>17</xdr:row>
          <xdr:rowOff>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1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677333</xdr:colOff>
      <xdr:row>37</xdr:row>
      <xdr:rowOff>52916</xdr:rowOff>
    </xdr:from>
    <xdr:to>
      <xdr:col>7</xdr:col>
      <xdr:colOff>300964</xdr:colOff>
      <xdr:row>48</xdr:row>
      <xdr:rowOff>59047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408" y="7920566"/>
          <a:ext cx="5281481" cy="17873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546100</xdr:colOff>
          <xdr:row>2</xdr:row>
          <xdr:rowOff>241300</xdr:rowOff>
        </xdr:from>
        <xdr:to>
          <xdr:col>3</xdr:col>
          <xdr:colOff>546100</xdr:colOff>
          <xdr:row>2</xdr:row>
          <xdr:rowOff>241300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14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546100</xdr:colOff>
          <xdr:row>2</xdr:row>
          <xdr:rowOff>241300</xdr:rowOff>
        </xdr:from>
        <xdr:to>
          <xdr:col>3</xdr:col>
          <xdr:colOff>546100</xdr:colOff>
          <xdr:row>2</xdr:row>
          <xdr:rowOff>241300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14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626745</xdr:colOff>
      <xdr:row>34</xdr:row>
      <xdr:rowOff>40005</xdr:rowOff>
    </xdr:from>
    <xdr:to>
      <xdr:col>6</xdr:col>
      <xdr:colOff>439102</xdr:colOff>
      <xdr:row>36</xdr:row>
      <xdr:rowOff>146685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1505" y="6913245"/>
          <a:ext cx="2060257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836815</xdr:colOff>
      <xdr:row>35</xdr:row>
      <xdr:rowOff>66675</xdr:rowOff>
    </xdr:from>
    <xdr:to>
      <xdr:col>4</xdr:col>
      <xdr:colOff>795338</xdr:colOff>
      <xdr:row>35</xdr:row>
      <xdr:rowOff>123277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CxnSpPr/>
      </xdr:nvCxnSpPr>
      <xdr:spPr>
        <a:xfrm flipV="1">
          <a:off x="3023755" y="7122795"/>
          <a:ext cx="1566343" cy="5660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838200</xdr:colOff>
          <xdr:row>6</xdr:row>
          <xdr:rowOff>152400</xdr:rowOff>
        </xdr:from>
        <xdr:to>
          <xdr:col>4</xdr:col>
          <xdr:colOff>838200</xdr:colOff>
          <xdr:row>6</xdr:row>
          <xdr:rowOff>152400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17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838200</xdr:colOff>
          <xdr:row>6</xdr:row>
          <xdr:rowOff>152400</xdr:rowOff>
        </xdr:from>
        <xdr:to>
          <xdr:col>4</xdr:col>
          <xdr:colOff>838200</xdr:colOff>
          <xdr:row>6</xdr:row>
          <xdr:rowOff>152400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17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835025</xdr:colOff>
      <xdr:row>23</xdr:row>
      <xdr:rowOff>168980</xdr:rowOff>
    </xdr:from>
    <xdr:to>
      <xdr:col>3</xdr:col>
      <xdr:colOff>26565</xdr:colOff>
      <xdr:row>30</xdr:row>
      <xdr:rowOff>66674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25" y="5436305"/>
          <a:ext cx="3134890" cy="1164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287655</xdr:colOff>
      <xdr:row>16</xdr:row>
      <xdr:rowOff>24765</xdr:rowOff>
    </xdr:from>
    <xdr:to>
      <xdr:col>14</xdr:col>
      <xdr:colOff>96743</xdr:colOff>
      <xdr:row>22</xdr:row>
      <xdr:rowOff>135112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3255" y="2988945"/>
          <a:ext cx="3352388" cy="111618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</xdr:colOff>
      <xdr:row>2</xdr:row>
      <xdr:rowOff>5715</xdr:rowOff>
    </xdr:from>
    <xdr:to>
      <xdr:col>10</xdr:col>
      <xdr:colOff>866479</xdr:colOff>
      <xdr:row>30</xdr:row>
      <xdr:rowOff>52663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7170" y="676275"/>
          <a:ext cx="2371429" cy="5411428"/>
        </a:xfrm>
        <a:prstGeom prst="rect">
          <a:avLst/>
        </a:prstGeom>
      </xdr:spPr>
    </xdr:pic>
    <xdr:clientData/>
  </xdr:twoCellAnchor>
  <xdr:twoCellAnchor>
    <xdr:from>
      <xdr:col>8</xdr:col>
      <xdr:colOff>504825</xdr:colOff>
      <xdr:row>14</xdr:row>
      <xdr:rowOff>142875</xdr:rowOff>
    </xdr:from>
    <xdr:to>
      <xdr:col>9</xdr:col>
      <xdr:colOff>504825</xdr:colOff>
      <xdr:row>25</xdr:row>
      <xdr:rowOff>47625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CxnSpPr/>
      </xdr:nvCxnSpPr>
      <xdr:spPr>
        <a:xfrm>
          <a:off x="6943725" y="3190875"/>
          <a:ext cx="1363980" cy="19773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15</xdr:row>
      <xdr:rowOff>161925</xdr:rowOff>
    </xdr:from>
    <xdr:to>
      <xdr:col>2</xdr:col>
      <xdr:colOff>1133475</xdr:colOff>
      <xdr:row>18</xdr:row>
      <xdr:rowOff>76200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CxnSpPr/>
      </xdr:nvCxnSpPr>
      <xdr:spPr>
        <a:xfrm>
          <a:off x="1445895" y="3408045"/>
          <a:ext cx="990600" cy="50863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31</xdr:row>
      <xdr:rowOff>14286</xdr:rowOff>
    </xdr:from>
    <xdr:to>
      <xdr:col>10</xdr:col>
      <xdr:colOff>333375</xdr:colOff>
      <xdr:row>46</xdr:row>
      <xdr:rowOff>38099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581024</xdr:colOff>
      <xdr:row>31</xdr:row>
      <xdr:rowOff>33335</xdr:rowOff>
    </xdr:from>
    <xdr:to>
      <xdr:col>15</xdr:col>
      <xdr:colOff>295275</xdr:colOff>
      <xdr:row>45</xdr:row>
      <xdr:rowOff>180974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609600</xdr:colOff>
      <xdr:row>2</xdr:row>
      <xdr:rowOff>0</xdr:rowOff>
    </xdr:from>
    <xdr:to>
      <xdr:col>7</xdr:col>
      <xdr:colOff>609600</xdr:colOff>
      <xdr:row>7</xdr:row>
      <xdr:rowOff>3175</xdr:rowOff>
    </xdr:to>
    <xdr:pic>
      <xdr:nvPicPr>
        <xdr:cNvPr id="2" name="Picture 175" descr="CompuTraining witte achtergrond 2009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295400"/>
          <a:ext cx="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204788</xdr:colOff>
      <xdr:row>12</xdr:row>
      <xdr:rowOff>21430</xdr:rowOff>
    </xdr:from>
    <xdr:to>
      <xdr:col>10</xdr:col>
      <xdr:colOff>28575</xdr:colOff>
      <xdr:row>27</xdr:row>
      <xdr:rowOff>95250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252412</xdr:colOff>
      <xdr:row>12</xdr:row>
      <xdr:rowOff>38100</xdr:rowOff>
    </xdr:from>
    <xdr:to>
      <xdr:col>12</xdr:col>
      <xdr:colOff>523874</xdr:colOff>
      <xdr:row>27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erkoper">
              <a:extLst>
                <a:ext uri="{FF2B5EF4-FFF2-40B4-BE49-F238E27FC236}">
                  <a16:creationId xmlns:a16="http://schemas.microsoft.com/office/drawing/2014/main" id="{00000000-0008-0000-2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erkop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6537" y="2695575"/>
              <a:ext cx="1100137" cy="2914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Deze shape vertegenwoordigt een slicer. Slicers worden in Excel 2010 of hoger ondersteund.
De slicer kan niet worden gebruikt als de shape in een eerdere Excel-versie is gewijzigd of als de werkmap is opgeslagen in Excel 2003 of eerder.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76199</xdr:colOff>
      <xdr:row>12</xdr:row>
      <xdr:rowOff>38100</xdr:rowOff>
    </xdr:from>
    <xdr:to>
      <xdr:col>11</xdr:col>
      <xdr:colOff>200025</xdr:colOff>
      <xdr:row>27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roduct">
              <a:extLst>
                <a:ext uri="{FF2B5EF4-FFF2-40B4-BE49-F238E27FC236}">
                  <a16:creationId xmlns:a16="http://schemas.microsoft.com/office/drawing/2014/main" id="{00000000-0008-0000-2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du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20224" y="2695575"/>
              <a:ext cx="923926" cy="2933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Deze shape vertegenwoordigt een slicer. Slicers worden in Excel 2010 of hoger ondersteund.
De slicer kan niet worden gebruikt als de shape in een eerdere Excel-versie is gewijzigd of als de werkmap is opgeslagen in Excel 2003 of eerder.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15081</xdr:colOff>
      <xdr:row>15</xdr:row>
      <xdr:rowOff>23815</xdr:rowOff>
    </xdr:from>
    <xdr:to>
      <xdr:col>7</xdr:col>
      <xdr:colOff>31403</xdr:colOff>
      <xdr:row>30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7181" y="3402015"/>
          <a:ext cx="3635822" cy="2935285"/>
        </a:xfrm>
        <a:prstGeom prst="rect">
          <a:avLst/>
        </a:prstGeom>
      </xdr:spPr>
    </xdr:pic>
    <xdr:clientData/>
  </xdr:twoCellAnchor>
  <xdr:twoCellAnchor editAs="oneCell">
    <xdr:from>
      <xdr:col>3</xdr:col>
      <xdr:colOff>237067</xdr:colOff>
      <xdr:row>36</xdr:row>
      <xdr:rowOff>33868</xdr:rowOff>
    </xdr:from>
    <xdr:to>
      <xdr:col>6</xdr:col>
      <xdr:colOff>1032832</xdr:colOff>
      <xdr:row>55</xdr:row>
      <xdr:rowOff>169334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8427" y="7493848"/>
          <a:ext cx="3325605" cy="35720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321733</xdr:colOff>
      <xdr:row>56</xdr:row>
      <xdr:rowOff>76200</xdr:rowOff>
    </xdr:from>
    <xdr:to>
      <xdr:col>2</xdr:col>
      <xdr:colOff>402389</xdr:colOff>
      <xdr:row>68</xdr:row>
      <xdr:rowOff>123333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733" y="11155680"/>
          <a:ext cx="2199016" cy="2241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60960</xdr:colOff>
      <xdr:row>1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 noChangeAspect="1"/>
        </xdr:cNvGrpSpPr>
      </xdr:nvGrpSpPr>
      <xdr:grpSpPr bwMode="auto">
        <a:xfrm rot="16200000" flipV="1">
          <a:off x="1706880" y="-1325880"/>
          <a:ext cx="0" cy="3413760"/>
          <a:chOff x="5531" y="1258"/>
          <a:chExt cx="5291" cy="13813"/>
        </a:xfrm>
      </xdr:grpSpPr>
      <xdr:cxnSp macro="">
        <xdr:nvCxnSpPr>
          <xdr:cNvPr id="3" name="AutoShape 6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CxnSpPr>
            <a:cxnSpLocks noChangeAspect="1" noChangeShapeType="1"/>
          </xdr:cNvCxnSpPr>
        </xdr:nvCxnSpPr>
        <xdr:spPr bwMode="auto">
          <a:xfrm flipH="1">
            <a:off x="6519" y="1258"/>
            <a:ext cx="4303" cy="10040"/>
          </a:xfrm>
          <a:prstGeom prst="straightConnector1">
            <a:avLst/>
          </a:prstGeom>
          <a:noFill/>
          <a:ln w="9525">
            <a:solidFill>
              <a:srgbClr val="A7BFDE"/>
            </a:solidFill>
            <a:round/>
            <a:headEnd/>
            <a:tailEnd/>
          </a:ln>
        </xdr:spPr>
      </xdr:cxnSp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-379161674" y="9226"/>
            <a:ext cx="379172496" cy="2030901"/>
            <a:chOff x="-379161674" y="9226"/>
            <a:chExt cx="379172496" cy="2030901"/>
          </a:xfrm>
        </xdr:grpSpPr>
        <xdr:sp macro="" textlink="">
          <xdr:nvSpPr>
            <xdr:cNvPr id="5" name="Freeform 5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5531" y="9226"/>
              <a:ext cx="5291" cy="5845"/>
            </a:xfrm>
            <a:custGeom>
              <a:avLst/>
              <a:gdLst>
                <a:gd name="T0" fmla="*/ 2 w 6418"/>
                <a:gd name="T1" fmla="*/ 7 h 6670"/>
                <a:gd name="T2" fmla="*/ 2 w 6418"/>
                <a:gd name="T3" fmla="*/ 34 h 6670"/>
                <a:gd name="T4" fmla="*/ 2 w 6418"/>
                <a:gd name="T5" fmla="*/ 34 h 6670"/>
                <a:gd name="T6" fmla="*/ 2 w 6418"/>
                <a:gd name="T7" fmla="*/ 11 h 6670"/>
                <a:gd name="T8" fmla="*/ 2 w 6418"/>
                <a:gd name="T9" fmla="*/ 7 h 667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6418"/>
                <a:gd name="T16" fmla="*/ 0 h 6670"/>
                <a:gd name="T17" fmla="*/ 6418 w 6418"/>
                <a:gd name="T18" fmla="*/ 6670 h 667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6418" h="6670">
                  <a:moveTo>
                    <a:pt x="6418" y="1185"/>
                  </a:moveTo>
                  <a:lnTo>
                    <a:pt x="6418" y="6670"/>
                  </a:lnTo>
                  <a:lnTo>
                    <a:pt x="1809" y="6669"/>
                  </a:lnTo>
                  <a:cubicBezTo>
                    <a:pt x="974" y="5889"/>
                    <a:pt x="0" y="3958"/>
                    <a:pt x="1407" y="1987"/>
                  </a:cubicBezTo>
                  <a:cubicBezTo>
                    <a:pt x="2830" y="0"/>
                    <a:pt x="5591" y="411"/>
                    <a:pt x="6418" y="1185"/>
                  </a:cubicBezTo>
                  <a:close/>
                </a:path>
              </a:pathLst>
            </a:custGeom>
            <a:solidFill>
              <a:srgbClr val="A7B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" name="Oval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6117" y="10212"/>
              <a:ext cx="4526" cy="4258"/>
            </a:xfrm>
            <a:prstGeom prst="ellipse">
              <a:avLst/>
            </a:prstGeom>
            <a:solidFill>
              <a:srgbClr val="D3DF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" name="Oval 3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-329532480" y="1501140"/>
              <a:ext cx="3539" cy="0"/>
            </a:xfrm>
            <a:prstGeom prst="ellipse">
              <a:avLst/>
            </a:prstGeom>
            <a:solidFill>
              <a:srgbClr val="7BA0CD"/>
            </a:solidFill>
            <a:ln w="9525">
              <a:noFill/>
              <a:round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nl-NL" sz="1000" b="1" i="0" strike="noStrike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nl-NL" sz="1200" b="1" i="0" strike="noStrike">
                  <a:solidFill>
                    <a:srgbClr val="000000"/>
                  </a:solidFill>
                  <a:latin typeface="Times New Roman"/>
                  <a:cs typeface="Times New Roman"/>
                </a:rPr>
                <a:t> </a:t>
              </a:r>
              <a:r>
                <a:rPr lang="nl-NL" sz="1200" b="1" i="0" strike="noStrike">
                  <a:solidFill>
                    <a:schemeClr val="bg1"/>
                  </a:solidFill>
                  <a:latin typeface="Times New Roman"/>
                  <a:cs typeface="Times New Roman"/>
                </a:rPr>
                <a:t>Blok</a:t>
              </a:r>
              <a:r>
                <a:rPr lang="nl-NL" sz="1200" b="1" i="0" strike="noStrike" baseline="0">
                  <a:solidFill>
                    <a:schemeClr val="bg1"/>
                  </a:solidFill>
                  <a:latin typeface="Times New Roman"/>
                  <a:cs typeface="Times New Roman"/>
                </a:rPr>
                <a:t> 5</a:t>
              </a:r>
              <a:endParaRPr lang="nl-NL" sz="1200" b="1" i="0" strike="noStrike">
                <a:solidFill>
                  <a:schemeClr val="bg1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177800</xdr:colOff>
          <xdr:row>1</xdr:row>
          <xdr:rowOff>25400</xdr:rowOff>
        </xdr:from>
        <xdr:to>
          <xdr:col>3</xdr:col>
          <xdr:colOff>177800</xdr:colOff>
          <xdr:row>1</xdr:row>
          <xdr:rowOff>25400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4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177800</xdr:colOff>
          <xdr:row>1</xdr:row>
          <xdr:rowOff>25400</xdr:rowOff>
        </xdr:from>
        <xdr:to>
          <xdr:col>3</xdr:col>
          <xdr:colOff>177800</xdr:colOff>
          <xdr:row>1</xdr:row>
          <xdr:rowOff>25400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4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165101</xdr:colOff>
      <xdr:row>4</xdr:row>
      <xdr:rowOff>185924</xdr:rowOff>
    </xdr:from>
    <xdr:to>
      <xdr:col>7</xdr:col>
      <xdr:colOff>101600</xdr:colOff>
      <xdr:row>6</xdr:row>
      <xdr:rowOff>45135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9176" y="1843274"/>
          <a:ext cx="241299" cy="2592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536576</xdr:colOff>
      <xdr:row>3</xdr:row>
      <xdr:rowOff>176399</xdr:rowOff>
    </xdr:from>
    <xdr:ext cx="260349" cy="252911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9776" y="1616579"/>
          <a:ext cx="260349" cy="25291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104777</xdr:colOff>
      <xdr:row>13</xdr:row>
      <xdr:rowOff>171450</xdr:rowOff>
    </xdr:from>
    <xdr:to>
      <xdr:col>9</xdr:col>
      <xdr:colOff>2550795</xdr:colOff>
      <xdr:row>23</xdr:row>
      <xdr:rowOff>56926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89097" y="3166110"/>
          <a:ext cx="3674743" cy="171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504826</xdr:colOff>
      <xdr:row>3</xdr:row>
      <xdr:rowOff>176399</xdr:rowOff>
    </xdr:from>
    <xdr:ext cx="250825" cy="283936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2676" y="1643249"/>
          <a:ext cx="250825" cy="28393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157</xdr:row>
      <xdr:rowOff>0</xdr:rowOff>
    </xdr:from>
    <xdr:ext cx="1066801" cy="1638300"/>
    <xdr:pic>
      <xdr:nvPicPr>
        <xdr:cNvPr id="2" name="Afbeelding 1" descr="Fo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32346900"/>
          <a:ext cx="1066801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152402</xdr:colOff>
      <xdr:row>5</xdr:row>
      <xdr:rowOff>76202</xdr:rowOff>
    </xdr:from>
    <xdr:to>
      <xdr:col>7</xdr:col>
      <xdr:colOff>161925</xdr:colOff>
      <xdr:row>21</xdr:row>
      <xdr:rowOff>95250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>
        <a:xfrm flipH="1" flipV="1">
          <a:off x="5429252" y="1838327"/>
          <a:ext cx="9523" cy="305752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1095375</xdr:colOff>
      <xdr:row>5</xdr:row>
      <xdr:rowOff>85725</xdr:rowOff>
    </xdr:from>
    <xdr:to>
      <xdr:col>8</xdr:col>
      <xdr:colOff>352425</xdr:colOff>
      <xdr:row>5</xdr:row>
      <xdr:rowOff>104775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CxnSpPr/>
      </xdr:nvCxnSpPr>
      <xdr:spPr>
        <a:xfrm flipH="1" flipV="1">
          <a:off x="6372225" y="1847850"/>
          <a:ext cx="609600" cy="19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601980</xdr:colOff>
      <xdr:row>5</xdr:row>
      <xdr:rowOff>144780</xdr:rowOff>
    </xdr:from>
    <xdr:to>
      <xdr:col>18</xdr:col>
      <xdr:colOff>349629</xdr:colOff>
      <xdr:row>22</xdr:row>
      <xdr:rowOff>149659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0980" y="1906905"/>
          <a:ext cx="5234049" cy="3233854"/>
        </a:xfrm>
        <a:prstGeom prst="rect">
          <a:avLst/>
        </a:prstGeom>
      </xdr:spPr>
    </xdr:pic>
    <xdr:clientData/>
  </xdr:twoCellAnchor>
  <xdr:twoCellAnchor>
    <xdr:from>
      <xdr:col>7</xdr:col>
      <xdr:colOff>180975</xdr:colOff>
      <xdr:row>17</xdr:row>
      <xdr:rowOff>2</xdr:rowOff>
    </xdr:from>
    <xdr:to>
      <xdr:col>11</xdr:col>
      <xdr:colOff>104775</xdr:colOff>
      <xdr:row>21</xdr:row>
      <xdr:rowOff>104775</xdr:rowOff>
    </xdr:to>
    <xdr:cxnSp macro="">
      <xdr:nvCxnSpPr>
        <xdr:cNvPr id="6" name="Rechte verbindingslijn met pijl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CxnSpPr/>
      </xdr:nvCxnSpPr>
      <xdr:spPr>
        <a:xfrm flipV="1">
          <a:off x="5457825" y="4038602"/>
          <a:ext cx="3105150" cy="86677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133350</xdr:colOff>
      <xdr:row>0</xdr:row>
      <xdr:rowOff>342900</xdr:rowOff>
    </xdr:from>
    <xdr:to>
      <xdr:col>18</xdr:col>
      <xdr:colOff>361246</xdr:colOff>
      <xdr:row>13</xdr:row>
      <xdr:rowOff>161587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342900"/>
          <a:ext cx="5628571" cy="27047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2</xdr:row>
          <xdr:rowOff>114300</xdr:rowOff>
        </xdr:from>
        <xdr:to>
          <xdr:col>4</xdr:col>
          <xdr:colOff>114300</xdr:colOff>
          <xdr:row>2</xdr:row>
          <xdr:rowOff>114300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E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2</xdr:row>
          <xdr:rowOff>114300</xdr:rowOff>
        </xdr:from>
        <xdr:to>
          <xdr:col>4</xdr:col>
          <xdr:colOff>114300</xdr:colOff>
          <xdr:row>2</xdr:row>
          <xdr:rowOff>114300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E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744855</xdr:colOff>
      <xdr:row>2</xdr:row>
      <xdr:rowOff>123825</xdr:rowOff>
    </xdr:from>
    <xdr:to>
      <xdr:col>9</xdr:col>
      <xdr:colOff>142875</xdr:colOff>
      <xdr:row>3</xdr:row>
      <xdr:rowOff>134302</xdr:rowOff>
    </xdr:to>
    <xdr:cxnSp macro="">
      <xdr:nvCxnSpPr>
        <xdr:cNvPr id="5" name="Rechte verbindingslijn met pijl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CxnSpPr/>
      </xdr:nvCxnSpPr>
      <xdr:spPr>
        <a:xfrm flipV="1">
          <a:off x="3430905" y="771525"/>
          <a:ext cx="4760595" cy="21050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0%20lesmateriaal/1.%20COMPUTERCURSUS/6.%20Excel/Excel%20gevorderden/Opdr.%207%20%20Verticaal%20zoeken/Verticaal%20zoeken%20op%203%20datagebiede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0%20lesmateriaal/1.%20COMPUTERCURSUS/6.%20Excel/Excel%20gevorderden/Opdr.%206%20Valideren/Validere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ac/Home/Users/computraining/Documents/Mijn%20Documenten/C:/Users/Lpc08/Documents/1.%20Boekwerk%20alle%20cursussen/Excel/7.%20Boekwerk%20excel%202013%20dec%202013%20gevorderden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pc08/Documents/1.%20Boekwerk%20alle%20cursussen/Excel/7.%20Boekwerk%20excel%202013%20dec%202013%20gevorderden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%20oefeninge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raining/Downloads/14.-Functie-SOMMEN.ALS_-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Lpc08/Documents/1.%20Boekwerk%20alle%20cursussen/Excel/7.%20Boekwerk%20excel%202013%20dec%202013%20gevorderden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computraining/Library/Containers/com.microsoft.Excel/Data/Documents/G:/0%20lesmateriaal/1.%20COMPUTERCURSUS/6.%20Excel/Excel%20gevorderden/Opdr.%206%20Valideren/Valideren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/C:/Users/computraining/Documents/Mijn%20Documenten/Computr@ining%20alle%20documenten/2.Facturen/Offertes/Offertes/2016/LES_PC_2/Deelnemers/0%20Lesmateriaal/1.%20COMPUTERCURSUS/6.%20Excel/Excel%20Basis/Blok%206%20Functies/Opdr.%201%20Functie%20Autosom.xls?1C7E1D0E" TargetMode="External"/><Relationship Id="rId1" Type="http://schemas.openxmlformats.org/officeDocument/2006/relationships/externalLinkPath" Target="file:///1C7E1D0E/Opdr.%201%20Functie%20Autos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p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3.%20Boekwerk%20excel%202013%20gevorderde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ac/Home/Users/computraining/Documents/Mijn%20Documenten/psf/Dropbox/Boekwerk%20Excel%202003%20voor%20op%20locati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Dropbox/Boekwerk%20Excel%202003%20voor%20op%20locati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4c3fa8c3b60ea7cf/Documenten/1.%20Boekwerk%20alle%20cursussen/Excel/Excel%20gevorderden%20cursussen/3.%20Boekwerk%20excel%202013%20gevorderden%20(Expert)%2022-10-201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ES_PC_2/Deelnemers/0%20Lesmateriaal/1.%20COMPUTERCURSUS/6.%20Excel/Excel%20Basis/Blok%206%20Functies/Opdr.%201%20Functie%20Autosom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/Users/computraining/Documents/Mijn%20Documenten/Computr@ining%20alle%20documenten/2.Facturen/Offertes/Offertes/2016/LES_PC_2/Deelnemers/0%20Lesmateriaal/1.%20COMPUTERCURSUS/6.%20Excel/Excel%20Basis/Blok%206%20Functies/Opdr.%201%20Functie%20Autosom.xls?75ACEE8D" TargetMode="External"/><Relationship Id="rId1" Type="http://schemas.openxmlformats.org/officeDocument/2006/relationships/externalLinkPath" Target="file:///75ACEE8D/Opdr.%201%20Functie%20Autoso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ac/Home/Users/computraining/Documents/Mijn%20Documenten/G:/0%20lesmateriaal/1.%20COMPUTERCURSUS/6.%20Excel/Excel%20gevorderden/Opdr.%206%20Valideren/Valider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orbeeld Personeel op nr"/>
      <sheetName val=" Rek.schema van oud naar BCA"/>
      <sheetName val="Codes oud en nieuw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e lijst"/>
      <sheetName val="Gegevens lijst"/>
      <sheetName val="AlleenTekst met waarschuwing"/>
      <sheetName val="AlleenTekst validatie"/>
      <sheetName val="GroterDanVorige"/>
      <sheetName val="GeenDuplicaten"/>
      <sheetName val="BeginMetA"/>
      <sheetName val="Patroon"/>
      <sheetName val="Blad1"/>
    </sheetNames>
    <sheetDataSet>
      <sheetData sheetId="0"/>
      <sheetData sheetId="1">
        <row r="2">
          <cell r="A2">
            <v>1</v>
          </cell>
          <cell r="C2" t="str">
            <v>Appels</v>
          </cell>
        </row>
        <row r="3">
          <cell r="A3">
            <v>2</v>
          </cell>
          <cell r="C3" t="str">
            <v>Peren</v>
          </cell>
        </row>
        <row r="4">
          <cell r="A4">
            <v>3</v>
          </cell>
          <cell r="C4" t="str">
            <v>Bananen</v>
          </cell>
        </row>
        <row r="5">
          <cell r="A5">
            <v>4</v>
          </cell>
          <cell r="C5" t="str">
            <v>Druiven</v>
          </cell>
        </row>
        <row r="6">
          <cell r="A6">
            <v>5</v>
          </cell>
          <cell r="C6" t="str">
            <v>Tomaten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 oud en nieuw"/>
      <sheetName val="Validatie externe lijst"/>
      <sheetName val="Opdr. 6 Validatie lij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n"/>
      <sheetName val="Artikelen"/>
      <sheetName val="Verticaalzoeken"/>
      <sheetName val="2013"/>
      <sheetName val="2014"/>
      <sheetName val="SAMENVOEGEN"/>
      <sheetName val="Draaitabellen"/>
      <sheetName val="Tabel"/>
      <sheetName val="Macro"/>
      <sheetName val="Excel oefeningen"/>
    </sheetNames>
    <sheetDataSet>
      <sheetData sheetId="0"/>
      <sheetData sheetId="1">
        <row r="8">
          <cell r="A8" t="str">
            <v>Artikel 1</v>
          </cell>
        </row>
        <row r="9">
          <cell r="A9" t="str">
            <v>Artikel 2</v>
          </cell>
        </row>
        <row r="10">
          <cell r="A10" t="str">
            <v>Artikel 3</v>
          </cell>
        </row>
        <row r="11">
          <cell r="A11" t="str">
            <v>Artikel 4</v>
          </cell>
        </row>
        <row r="12">
          <cell r="A12" t="str">
            <v>Artikel 5</v>
          </cell>
        </row>
        <row r="13">
          <cell r="A13" t="str">
            <v>Artikel 6</v>
          </cell>
        </row>
        <row r="14">
          <cell r="A14" t="str">
            <v>Artikel 7</v>
          </cell>
        </row>
        <row r="15">
          <cell r="A15" t="str">
            <v>Artikel 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 SOMMEN.ALS"/>
      <sheetName val="WereldProductie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a VERGELIJKEN nestelen"/>
      <sheetName val="Blad1"/>
      <sheetName val="13a VERGELIJKEN nestelen"/>
    </sheetNames>
    <sheetDataSet>
      <sheetData sheetId="0">
        <row r="14">
          <cell r="B14" t="str">
            <v>Nu gaan we VERGELIJKEN nestelen om en Leeftijd en Voorraad te kunnen zien met valideren</v>
          </cell>
        </row>
      </sheetData>
      <sheetData sheetId="1">
        <row r="14">
          <cell r="B14">
            <v>12</v>
          </cell>
        </row>
        <row r="15">
          <cell r="B15">
            <v>13</v>
          </cell>
        </row>
      </sheetData>
      <sheetData sheetId="2">
        <row r="14">
          <cell r="B14" t="str">
            <v>Nu gaan we VERGELIJKEN nestelen om en Leeftijd en Voorraad te kunnen zien met valideren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Handige instellingen"/>
      <sheetName val="Opdr. 2  Doorvoeren"/>
      <sheetName val="Opdr. 3 Omgaan met tekst "/>
      <sheetName val="Opdr. 4 teksten samenvoegen"/>
      <sheetName val="Opdr. 4a Gegevens samenvoegen"/>
      <sheetName val="Prijzen 2013"/>
      <sheetName val="Prijzen 2014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 11b Als functie genesteld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Extra Verticaal zoeken"/>
      <sheetName val="Opd 18 VERT.Z Op onderdelen "/>
      <sheetName val="Codes oud en nieuw"/>
      <sheetName val="Oprd. 20 Draaitabel"/>
      <sheetName val="Data "/>
      <sheetName val="Opd.19 Formulieren knoppen"/>
      <sheetName val="Opdr.20a Draaigrafieken"/>
      <sheetName val="Opd.21 Macro's"/>
      <sheetName val="Opd. 22 Beveiligen"/>
      <sheetName val="Subtotalen"/>
      <sheetName val="Handige koppelingen"/>
      <sheetName val="3"/>
      <sheetName val="3.%20Boekwerk%20excel%202013%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J5" t="str">
            <v>boter</v>
          </cell>
        </row>
      </sheetData>
      <sheetData sheetId="10">
        <row r="3">
          <cell r="E3" t="str">
            <v>schroef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A2" t="str">
            <v xml:space="preserve">5000 104 005 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6 Statistiche functie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1 Opstarten"/>
      <sheetName val="Blok 1 Rij-Kolom en Cellen"/>
      <sheetName val="Blok 1 Specifieke onderdelen"/>
      <sheetName val="Blok 2 Cursors  "/>
      <sheetName val="Blok 2 Bladeren"/>
      <sheetName val="Blok 2 Invoeren"/>
      <sheetName val="Blok 2 Automatisch doorvoeren"/>
      <sheetName val="Blok 2 Selecteren"/>
      <sheetName val="Blok 2 Vulgreep"/>
      <sheetName val="Blok 3 Opslaan en Opslaan als"/>
      <sheetName val="Blok 3 Openen van bestanden"/>
      <sheetName val="Blok 3 Randen en Opmaak"/>
      <sheetName val="Blok 4 Tekst Basisoefeningen"/>
      <sheetName val="Blok 4 Transponeren"/>
      <sheetName val="Blok 4 Basisoefeningen"/>
      <sheetName val="Alleen voor uitblinkers"/>
      <sheetName val="Blok 5 Formules invoeren"/>
      <sheetName val="Blok 5 4e kwartaal"/>
      <sheetName val="Blok 5 Kasboekformules "/>
      <sheetName val="Blok 5 Absolute cel invoeren"/>
      <sheetName val="Blok 6 Autosom"/>
      <sheetName val="Blok 6 Functie Som"/>
      <sheetName val="Blok 6 Statistiche functie"/>
      <sheetName val="Blok 6 Logische functies (1)"/>
      <sheetName val="Blok 6 Logische functies (2)"/>
      <sheetName val="Blok 6 Logische genesteld optio"/>
      <sheetName val="Blok 6 Financieele functies "/>
      <sheetName val="Blok 6 Beveiligen"/>
      <sheetName val="Blok 7 Symbolen en Uitlijnen"/>
      <sheetName val="Blok 7 Celeigenschappen"/>
      <sheetName val="Blok 7 Sorteren en vastzetten"/>
      <sheetName val="Blok 7 Cliparts invoegen"/>
      <sheetName val="Blok 7 Grafiek invoegen"/>
      <sheetName val="Blok 8 Pagina eindvoorbeeld"/>
      <sheetName val="Blok 8 Verticaal zoek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4">
          <cell r="C34">
            <v>180</v>
          </cell>
          <cell r="D34">
            <v>175</v>
          </cell>
          <cell r="E34">
            <v>155</v>
          </cell>
          <cell r="F34">
            <v>145</v>
          </cell>
          <cell r="G34">
            <v>265</v>
          </cell>
          <cell r="H34">
            <v>275</v>
          </cell>
          <cell r="I34">
            <v>235</v>
          </cell>
        </row>
        <row r="35">
          <cell r="C35">
            <v>5</v>
          </cell>
          <cell r="D35">
            <v>15</v>
          </cell>
          <cell r="E35">
            <v>5</v>
          </cell>
          <cell r="F35">
            <v>0</v>
          </cell>
          <cell r="G35">
            <v>10</v>
          </cell>
          <cell r="H35">
            <v>15</v>
          </cell>
          <cell r="I35">
            <v>15</v>
          </cell>
        </row>
        <row r="36">
          <cell r="C36">
            <v>46.8</v>
          </cell>
          <cell r="D36">
            <v>45.5</v>
          </cell>
          <cell r="E36">
            <v>40.299999999999997</v>
          </cell>
          <cell r="F36">
            <v>37.700000000000003</v>
          </cell>
          <cell r="G36">
            <v>68.900000000000006</v>
          </cell>
          <cell r="H36">
            <v>71.5</v>
          </cell>
          <cell r="I36">
            <v>61.1</v>
          </cell>
        </row>
        <row r="37">
          <cell r="C37">
            <v>28.7</v>
          </cell>
          <cell r="D37">
            <v>24.6</v>
          </cell>
          <cell r="E37">
            <v>32.799999999999997</v>
          </cell>
          <cell r="F37">
            <v>32.799999999999997</v>
          </cell>
          <cell r="G37">
            <v>36.9</v>
          </cell>
          <cell r="H37">
            <v>32.799999999999997</v>
          </cell>
          <cell r="I37">
            <v>28.7</v>
          </cell>
        </row>
        <row r="38">
          <cell r="C38">
            <v>49.5</v>
          </cell>
          <cell r="D38">
            <v>40.5</v>
          </cell>
          <cell r="E38">
            <v>36</v>
          </cell>
          <cell r="F38">
            <v>32.5</v>
          </cell>
          <cell r="G38">
            <v>45</v>
          </cell>
          <cell r="H38">
            <v>49.5</v>
          </cell>
          <cell r="I38">
            <v>36</v>
          </cell>
        </row>
        <row r="39">
          <cell r="C39">
            <v>10.5</v>
          </cell>
          <cell r="D39">
            <v>14</v>
          </cell>
          <cell r="E39">
            <v>14</v>
          </cell>
          <cell r="F39">
            <v>10.5</v>
          </cell>
          <cell r="G39">
            <v>17.5</v>
          </cell>
          <cell r="H39">
            <v>17.5</v>
          </cell>
          <cell r="I39">
            <v>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oudsopgave "/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 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2 Als en En "/>
      <sheetName val="Opdr. 13 Als absolute cel "/>
      <sheetName val="Opdr. 14 Voorwaardelijke opmaak"/>
      <sheetName val="Opdr.15 Dubbelen opsporen"/>
      <sheetName val="Opdr.16 Dubplicaten deleten"/>
      <sheetName val="Opdr. 17 ALS.DATUMTIJD"/>
      <sheetName val="Opdr. 18 Tijd optelling"/>
      <sheetName val="Opdr.19 uren over 24 uur "/>
      <sheetName val="Opd.20 VERT.ZOEKEN "/>
      <sheetName val="Opd.20aVERT.ZOEKEN"/>
      <sheetName val="Opdr. 21 VERT.ZOEKEN absoluut"/>
      <sheetName val="Opd 22 VERT.Z Op onderdelen "/>
      <sheetName val="Codes oud en nieuw"/>
      <sheetName val="Opd.23 Formulieren knoppen"/>
      <sheetName val="Oprd. 24 Draaitabel"/>
      <sheetName val="Data "/>
      <sheetName val="Opdr.25 Draaigrafieken"/>
      <sheetName val="Opd.26 Macro's"/>
      <sheetName val="Opd. 27 Beveiligen"/>
      <sheetName val="Opdr. 28 Subtotalen"/>
      <sheetName val="Handige koppelin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 t="str">
            <v xml:space="preserve">5000 104 005  </v>
          </cell>
          <cell r="B2" t="str">
            <v>F000 104 005</v>
          </cell>
          <cell r="C2" t="str">
            <v>UMLAGE - LOR</v>
          </cell>
        </row>
        <row r="3">
          <cell r="A3" t="str">
            <v xml:space="preserve">5000 104 007  </v>
          </cell>
          <cell r="B3" t="str">
            <v>F000 104 007</v>
          </cell>
          <cell r="C3" t="str">
            <v>UMLAGE WIR4</v>
          </cell>
        </row>
        <row r="4">
          <cell r="A4" t="str">
            <v xml:space="preserve">5000 370 001  </v>
          </cell>
          <cell r="B4" t="str">
            <v>F000 370 001</v>
          </cell>
          <cell r="C4" t="str">
            <v>UMLAGE KANTINE</v>
          </cell>
        </row>
        <row r="5">
          <cell r="A5" t="str">
            <v>5000 401 000</v>
          </cell>
          <cell r="B5" t="str">
            <v>1990 005 320</v>
          </cell>
          <cell r="C5" t="str">
            <v>ILV-DRUCKLUFT</v>
          </cell>
        </row>
        <row r="6">
          <cell r="A6" t="str">
            <v xml:space="preserve">5000 401 101  </v>
          </cell>
          <cell r="B6" t="str">
            <v>F000 401 101</v>
          </cell>
          <cell r="C6" t="str">
            <v>UMLAGE DRUCKLUFT</v>
          </cell>
        </row>
        <row r="7">
          <cell r="A7" t="str">
            <v>5000 404 000</v>
          </cell>
          <cell r="B7" t="str">
            <v>1990 005 310</v>
          </cell>
          <cell r="C7" t="str">
            <v>ILV-STROM</v>
          </cell>
        </row>
        <row r="8">
          <cell r="A8" t="str">
            <v xml:space="preserve">5000 404 101  </v>
          </cell>
          <cell r="B8" t="str">
            <v>F000 404 101</v>
          </cell>
          <cell r="C8" t="str">
            <v>UMLAGE KRAFTSTROM</v>
          </cell>
        </row>
        <row r="9">
          <cell r="A9" t="str">
            <v>5000 406 000</v>
          </cell>
          <cell r="B9" t="str">
            <v>1990 005 340</v>
          </cell>
          <cell r="C9" t="str">
            <v>ILV-WASSER</v>
          </cell>
        </row>
        <row r="10">
          <cell r="A10" t="str">
            <v xml:space="preserve">5000 406 101  </v>
          </cell>
          <cell r="B10" t="str">
            <v>F000 406 101</v>
          </cell>
          <cell r="C10" t="str">
            <v>UMLAGE - WASSER</v>
          </cell>
        </row>
        <row r="11">
          <cell r="A11" t="str">
            <v>5000 407 000</v>
          </cell>
          <cell r="B11" t="str">
            <v>1990 005 350</v>
          </cell>
          <cell r="C11" t="str">
            <v>ILV-BRENNSTOFF UNF NUTZWÄRME</v>
          </cell>
        </row>
        <row r="12">
          <cell r="A12" t="str">
            <v xml:space="preserve">5000 420 101  </v>
          </cell>
          <cell r="B12" t="str">
            <v>F000 420 101</v>
          </cell>
          <cell r="C12" t="str">
            <v>UML. RAUMHEIZUNG</v>
          </cell>
        </row>
        <row r="13">
          <cell r="A13" t="str">
            <v xml:space="preserve">5000 422 101  </v>
          </cell>
          <cell r="B13" t="str">
            <v>F000 422 101</v>
          </cell>
          <cell r="C13" t="str">
            <v>UMLAGE FERNSPRECHANLAGE</v>
          </cell>
        </row>
        <row r="14">
          <cell r="A14" t="str">
            <v xml:space="preserve">5000 430 001  </v>
          </cell>
          <cell r="B14" t="str">
            <v>F000 430 001</v>
          </cell>
          <cell r="C14" t="str">
            <v>UMLAGE - GARDEROBE/WASCHRÄUME</v>
          </cell>
        </row>
        <row r="15">
          <cell r="A15" t="str">
            <v>5000 455 000</v>
          </cell>
          <cell r="B15" t="str">
            <v>1990 005 360</v>
          </cell>
          <cell r="C15" t="str">
            <v>ILV-RAUMKOSTEN</v>
          </cell>
        </row>
        <row r="16">
          <cell r="A16" t="str">
            <v xml:space="preserve">5000 455 021  </v>
          </cell>
          <cell r="B16" t="str">
            <v>F000 455 021</v>
          </cell>
          <cell r="C16" t="str">
            <v>UMLAGE BEBAUTE GRUNDSTÜCKE</v>
          </cell>
        </row>
        <row r="17">
          <cell r="A17" t="str">
            <v xml:space="preserve">5000 455 031  </v>
          </cell>
          <cell r="B17" t="str">
            <v>F000 455 031</v>
          </cell>
          <cell r="C17" t="str">
            <v>UMLAGE REINIGUNG</v>
          </cell>
        </row>
        <row r="18">
          <cell r="A18" t="str">
            <v xml:space="preserve">5000 702 001  </v>
          </cell>
          <cell r="B18" t="str">
            <v>F000 702 001</v>
          </cell>
          <cell r="C18" t="str">
            <v>UMLAGE INNERBETRIEBL. TRANSPORT</v>
          </cell>
        </row>
        <row r="19">
          <cell r="A19" t="str">
            <v xml:space="preserve">5000 738 001  </v>
          </cell>
          <cell r="B19" t="str">
            <v>F000 738 001</v>
          </cell>
          <cell r="C19" t="str">
            <v>UMLAGE FUHRPARK</v>
          </cell>
        </row>
        <row r="20">
          <cell r="A20" t="str">
            <v xml:space="preserve">5000 770 321  </v>
          </cell>
          <cell r="B20" t="str">
            <v>F000 770 321</v>
          </cell>
          <cell r="C20" t="str">
            <v>UMLAGE WERKSCHUTZ</v>
          </cell>
        </row>
        <row r="21">
          <cell r="A21" t="str">
            <v xml:space="preserve">5000 770 341  </v>
          </cell>
          <cell r="B21" t="str">
            <v>F000 770 341</v>
          </cell>
          <cell r="C21" t="str">
            <v>UMLAGE WERKSARZT</v>
          </cell>
        </row>
        <row r="22">
          <cell r="A22" t="str">
            <v xml:space="preserve">5000 770 361 </v>
          </cell>
          <cell r="B22" t="str">
            <v>F000 770 361</v>
          </cell>
          <cell r="C22" t="str">
            <v>UMLAGE BETRIEBSRAT</v>
          </cell>
        </row>
        <row r="23">
          <cell r="A23" t="str">
            <v xml:space="preserve">5000 970 001 </v>
          </cell>
          <cell r="B23" t="str">
            <v>1990 005 370</v>
          </cell>
          <cell r="C23" t="str">
            <v>ILV - Verrechnung</v>
          </cell>
        </row>
        <row r="24">
          <cell r="A24" t="str">
            <v>5000 970 002</v>
          </cell>
          <cell r="B24" t="str">
            <v>1990 005 371</v>
          </cell>
          <cell r="C24" t="str">
            <v>ILV-VERRECHNUNG</v>
          </cell>
        </row>
        <row r="25">
          <cell r="A25" t="str">
            <v>5000 970 009</v>
          </cell>
          <cell r="B25" t="str">
            <v>1990 005 378</v>
          </cell>
          <cell r="C25" t="str">
            <v>ILV-VERRECHNUNG</v>
          </cell>
        </row>
        <row r="26">
          <cell r="A26" t="str">
            <v xml:space="preserve">5001 970 000  </v>
          </cell>
          <cell r="B26" t="str">
            <v>1990 605 083</v>
          </cell>
          <cell r="C26" t="str">
            <v>FERTIGUNGSSTUNDEN</v>
          </cell>
        </row>
        <row r="27">
          <cell r="A27" t="str">
            <v xml:space="preserve">5001 970 002  </v>
          </cell>
          <cell r="B27" t="str">
            <v>1990 005 671</v>
          </cell>
          <cell r="C27" t="str">
            <v>VERRECHNUNG IBL-STUNDEN</v>
          </cell>
        </row>
        <row r="28">
          <cell r="A28" t="str">
            <v xml:space="preserve">5001 970 102  </v>
          </cell>
          <cell r="B28" t="str">
            <v>1990 605 085</v>
          </cell>
          <cell r="C28" t="str">
            <v>VERRECHNUNG ENTWICKLUNG MECHANISCH</v>
          </cell>
        </row>
        <row r="29">
          <cell r="A29" t="str">
            <v xml:space="preserve">5001 970 112  </v>
          </cell>
          <cell r="B29" t="str">
            <v>1990 605 087</v>
          </cell>
          <cell r="C29" t="str">
            <v>VERRECHNUNG ENTWICKLUNG ELEKTRISCH</v>
          </cell>
        </row>
        <row r="30">
          <cell r="A30" t="str">
            <v xml:space="preserve">5001 970 122  </v>
          </cell>
          <cell r="B30" t="str">
            <v>1990 605 089</v>
          </cell>
          <cell r="C30" t="str">
            <v>VERRECHNUNG MVP ENTWICKLUNG</v>
          </cell>
        </row>
        <row r="31">
          <cell r="A31" t="str">
            <v xml:space="preserve">5001 970 132  </v>
          </cell>
          <cell r="B31" t="str">
            <v>1990 605 091</v>
          </cell>
          <cell r="C31" t="str">
            <v>VERRECHNUNG LEIHKONSTRUKTEURE</v>
          </cell>
        </row>
        <row r="32">
          <cell r="A32" t="str">
            <v xml:space="preserve">5001 970 142  </v>
          </cell>
          <cell r="B32" t="str">
            <v>1990 605 094</v>
          </cell>
          <cell r="C32" t="str">
            <v>VERRECHNUNG</v>
          </cell>
        </row>
        <row r="33">
          <cell r="A33" t="str">
            <v xml:space="preserve">5001 970 210  </v>
          </cell>
          <cell r="B33" t="str">
            <v>1990 605 102</v>
          </cell>
          <cell r="C33" t="str">
            <v>LEISTUNGSVERR. MEHRAUFWAND FG-STD</v>
          </cell>
        </row>
        <row r="34">
          <cell r="A34" t="str">
            <v xml:space="preserve">5001 970 212  </v>
          </cell>
          <cell r="B34" t="str">
            <v>1990 605 104</v>
          </cell>
          <cell r="C34" t="str">
            <v>MONTAGESTUNDEN MECHANISCH</v>
          </cell>
        </row>
        <row r="35">
          <cell r="A35" t="str">
            <v xml:space="preserve">5001 970 213  </v>
          </cell>
          <cell r="B35" t="str">
            <v>1990 605 105</v>
          </cell>
          <cell r="C35" t="str">
            <v>MONTAGESTUNDEN ELEKTRISCH</v>
          </cell>
        </row>
        <row r="36">
          <cell r="A36" t="str">
            <v xml:space="preserve">5001 970 770  </v>
          </cell>
          <cell r="B36" t="str">
            <v>1990 605 157</v>
          </cell>
          <cell r="C36" t="str">
            <v>FERTIGUNGSFEHLER TEIL EIGEN</v>
          </cell>
        </row>
        <row r="37">
          <cell r="A37" t="str">
            <v xml:space="preserve">5001 970 900  </v>
          </cell>
          <cell r="B37" t="str">
            <v>1990 605 163</v>
          </cell>
          <cell r="C37" t="str">
            <v>GEMEINKOSTENSTUNDEN</v>
          </cell>
        </row>
        <row r="38">
          <cell r="A38" t="str">
            <v xml:space="preserve">5002 455 003  </v>
          </cell>
          <cell r="B38" t="str">
            <v>1990 601 046</v>
          </cell>
          <cell r="C38" t="str">
            <v>W+I EIGENE GEB, GRUN</v>
          </cell>
        </row>
        <row r="39">
          <cell r="A39" t="str">
            <v xml:space="preserve">5002 509 003 </v>
          </cell>
          <cell r="B39" t="str">
            <v>1990 601 050</v>
          </cell>
          <cell r="C39" t="str">
            <v>FERT.,IH.KL.EINR.GG.</v>
          </cell>
        </row>
        <row r="40">
          <cell r="A40" t="str">
            <v xml:space="preserve">5002 551 143  </v>
          </cell>
          <cell r="B40" t="str">
            <v>1990 601 061</v>
          </cell>
          <cell r="C40" t="str">
            <v>EIGENGEFERTIGTE MODELLE BIS 410 EURO</v>
          </cell>
        </row>
        <row r="41">
          <cell r="A41" t="str">
            <v xml:space="preserve">5002 720 103  </v>
          </cell>
          <cell r="B41" t="str">
            <v>1990 601 071</v>
          </cell>
          <cell r="C41" t="str">
            <v>FORSCHUNGS- UND ENTWICKLUNGSKOSTEN</v>
          </cell>
        </row>
        <row r="42">
          <cell r="A42" t="str">
            <v xml:space="preserve">5002 770 013  </v>
          </cell>
          <cell r="B42" t="str">
            <v>1990 601 073</v>
          </cell>
          <cell r="C42" t="str">
            <v>HANDLAGERTEILE</v>
          </cell>
        </row>
        <row r="43">
          <cell r="A43" t="str">
            <v xml:space="preserve">5002 770 073  </v>
          </cell>
          <cell r="B43" t="str">
            <v>1990 601 078</v>
          </cell>
          <cell r="C43" t="str">
            <v>END/ECS-LEISTUNG FÜR KOSTENSTELLEN</v>
          </cell>
        </row>
        <row r="44">
          <cell r="A44" t="str">
            <v xml:space="preserve">5002 770 093  </v>
          </cell>
          <cell r="B44" t="str">
            <v>1990 601 079</v>
          </cell>
          <cell r="C44" t="str">
            <v>SONSTIGES</v>
          </cell>
        </row>
        <row r="45">
          <cell r="A45" t="str">
            <v xml:space="preserve">5002 820 203  </v>
          </cell>
          <cell r="B45" t="str">
            <v>1990 601 082</v>
          </cell>
          <cell r="C45" t="str">
            <v>MESSEAUFWAND VON MONTEUREN</v>
          </cell>
        </row>
        <row r="46">
          <cell r="A46" t="str">
            <v xml:space="preserve">5002 840 003  </v>
          </cell>
          <cell r="B46" t="str">
            <v>1990 601 083</v>
          </cell>
          <cell r="C46" t="str">
            <v>GARANTIELEISTUNGEN INLAND</v>
          </cell>
        </row>
        <row r="47">
          <cell r="A47" t="str">
            <v xml:space="preserve">5002 840 103  </v>
          </cell>
          <cell r="B47" t="str">
            <v>1990 601 085</v>
          </cell>
          <cell r="C47" t="str">
            <v>GARANTIELEISTUNG AUSLAND</v>
          </cell>
        </row>
        <row r="48">
          <cell r="A48" t="str">
            <v xml:space="preserve">5002 840 303  </v>
          </cell>
          <cell r="B48" t="str">
            <v>1990 601 089</v>
          </cell>
          <cell r="C48" t="str">
            <v>KULANZLEISTUNGEN AUSLAND</v>
          </cell>
        </row>
        <row r="49">
          <cell r="A49" t="str">
            <v xml:space="preserve">5002 860 003  </v>
          </cell>
          <cell r="B49" t="str">
            <v>1990 601 093</v>
          </cell>
          <cell r="C49" t="str">
            <v>SONST.VERKAUFS-, VERTRIEBSGEMEINKOSTEN</v>
          </cell>
        </row>
        <row r="50">
          <cell r="A50" t="str">
            <v xml:space="preserve">5004 444 445 </v>
          </cell>
          <cell r="B50" t="str">
            <v>1991 601 089</v>
          </cell>
          <cell r="C50" t="str">
            <v>SOFFGEMEINKOSTENZUSCHL.FREMDBEARBEITUNG</v>
          </cell>
        </row>
        <row r="51">
          <cell r="A51" t="str">
            <v xml:space="preserve">5060 770 001  </v>
          </cell>
          <cell r="B51" t="str">
            <v>1991 601 093</v>
          </cell>
          <cell r="C51" t="str">
            <v>SONSTIGE STOFF-GEMEINKOSTEN</v>
          </cell>
        </row>
        <row r="52">
          <cell r="A52" t="str">
            <v xml:space="preserve">5210 703 001  </v>
          </cell>
          <cell r="B52" t="str">
            <v>1992 601 089</v>
          </cell>
          <cell r="C52" t="str">
            <v>VERSCHROTTUNGEN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info/Documents/1.%20Cursussen/Dropbox%20cursussen/E-learning%20opdrachten/Excel/Excel%20Formules%20en%20Functies/Gevorderd/21.%20Draaitabel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info/Documents/1.%20Cursussen/Dropbox%20cursussen/E-learning%20opdrachten/Excel/Excel%20Formules%20en%20Functies/Gevorderd/22.%20Draaitabellen%20instellen%20en%20omzetten%20vergelijken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mputraining/OneDrive/Cursussen/1.%20Boekwerk%20alle%20cursussen/Excel/Excel%20gevorderden%20cursussen/Excel%20oefeninge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3" Type="http://schemas.microsoft.com/office/2019/04/relationships/externalLinkLongPath" Target="/Users/computraining/Dropbox/Cursussen/Boekwerk%20alle%20cursussen/E-learning%20opdrachten/Excel/Excel%20Formules%20en%20Functies/Gevorderd/21.%20Berekend%20veld%20als%20extra%20kolom%20toevoegen%20in%20een%20bestaande%20draaitabel.xlsx?4BBE7A80" TargetMode="External"/><Relationship Id="rId2" Type="http://schemas.openxmlformats.org/officeDocument/2006/relationships/externalLinkPath" Target="file:///4BBE7A80/21.%20Berekend%20veld%20als%20extra%20kolom%20toevoegen%20in%20een%20bestaande%20draaitabel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mputraining/Dropbox/Cursussen/Boekwerk%20alle%20cursussen/E-learning%20opdrachten/Excel/Excel%20Formules%20en%20Functies/Gevorderd/24.%20Omzet%20Jaren%20en%20dubbelen%20data%20Vergelijken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mputraining/Dropbox/Cursussen/Boekwerk%20alle%20cursussen/E-learning%20opdrachten/Excel/Excel%20Formules%20en%20Functies/Gevorderd/27.%20Draaigrafiek%20met%20slicer%20en%20instellen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49.46510775463" createdVersion="5" refreshedVersion="5" minRefreshableVersion="3" recordCount="1000" xr:uid="{00000000-000A-0000-FFFF-FFFF00000000}">
  <cacheSource type="worksheet">
    <worksheetSource ref="A1:G1001" sheet="Data " r:id="rId2"/>
  </cacheSource>
  <cacheFields count="7">
    <cacheField name="ProductNr" numFmtId="0">
      <sharedItems containsSemiMixedTypes="0" containsString="0" containsNumber="1" containsInteger="1" minValue="1" maxValue="1000"/>
    </cacheField>
    <cacheField name="Regio" numFmtId="0">
      <sharedItems count="6">
        <s v="Amsterdam"/>
        <s v="Utrecht"/>
        <s v="Venlo"/>
        <s v="Maastricht"/>
        <s v="Rotterdam"/>
        <s v="Eindhoven"/>
      </sharedItems>
    </cacheField>
    <cacheField name="Winkel" numFmtId="0">
      <sharedItems count="6">
        <s v="AliExpress"/>
        <s v="Saturn"/>
        <s v="MediaMarkt"/>
        <s v="BCC"/>
        <s v="CoolBlue"/>
        <s v="Eletronics"/>
      </sharedItems>
    </cacheField>
    <cacheField name="Productgroep" numFmtId="0">
      <sharedItems count="13">
        <s v="Computer &amp; tablets"/>
        <s v="Beeld &amp; geluid"/>
        <s v="Huishouden &amp; wonen"/>
        <s v="Telefonie"/>
        <s v="Printers &amp; netwerk"/>
        <s v="Koken &amp; tafelen"/>
        <s v="Foto &amp; video"/>
        <s v="Sport &amp; fitness"/>
        <s v="Verzorging &amp; gezondheid"/>
        <s v="Speelgoed &amp; gaming"/>
        <s v="Navigatie &amp; reizen"/>
        <s v="Tuin &amp; gereedschap"/>
        <s v="Aanbiedingen"/>
      </sharedItems>
    </cacheField>
    <cacheField name="Naam" numFmtId="0">
      <sharedItems/>
    </cacheField>
    <cacheField name="Prijs" numFmtId="168">
      <sharedItems containsSemiMixedTypes="0" containsString="0" containsNumber="1" minValue="24.99" maxValue="7999"/>
    </cacheField>
    <cacheField name="Mer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49.381993518517" createdVersion="5" refreshedVersion="5" minRefreshableVersion="3" recordCount="99" xr:uid="{00000000-000A-0000-FFFF-FFFF01000000}">
  <cacheSource type="worksheet">
    <worksheetSource ref="A13:E112" sheet="Opdr 22 Omzetten Vergelijken" r:id="rId2"/>
  </cacheSource>
  <cacheFields count="5">
    <cacheField name="Verkoper" numFmtId="0">
      <sharedItems count="7">
        <s v="Bertha"/>
        <s v="Klaas"/>
        <s v="Peter"/>
        <s v="Piet"/>
        <s v="Rob"/>
        <s v="Truus"/>
        <s v="Ria"/>
      </sharedItems>
    </cacheField>
    <cacheField name="Regio" numFmtId="0">
      <sharedItems count="5">
        <s v="Assen"/>
        <s v="Eindhoven"/>
        <s v="Maastricht"/>
        <s v="Utrecht"/>
        <s v="Weert"/>
      </sharedItems>
    </cacheField>
    <cacheField name="Groep" numFmtId="0">
      <sharedItems count="3">
        <s v="Electro"/>
        <s v="GSM"/>
        <s v="TV"/>
      </sharedItems>
    </cacheField>
    <cacheField name="Datum" numFmtId="166">
      <sharedItems containsSemiMixedTypes="0" containsNonDate="0" containsDate="1" containsString="0" minDate="2012-01-02T00:00:00" maxDate="2013-11-19T00:00:00" count="78">
        <d v="2012-03-26T00:00:00"/>
        <d v="2013-07-08T00:00:00"/>
        <d v="2013-10-21T00:00:00"/>
        <d v="2013-03-25T00:00:00"/>
        <d v="2012-07-09T00:00:00"/>
        <d v="2012-10-22T00:00:00"/>
        <d v="2012-11-26T00:00:00"/>
        <d v="2012-01-16T00:00:00"/>
        <d v="2012-04-30T00:00:00"/>
        <d v="2012-12-31T00:00:00"/>
        <d v="2012-06-04T00:00:00"/>
        <d v="2012-09-10T00:00:00"/>
        <d v="2012-09-11T00:00:00"/>
        <d v="2012-02-13T00:00:00"/>
        <d v="2012-05-28T00:00:00"/>
        <d v="2012-07-02T00:00:00"/>
        <d v="2013-06-17T00:00:00"/>
        <d v="2013-09-30T00:00:00"/>
        <d v="2013-01-14T00:00:00"/>
        <d v="2012-10-15T00:00:00"/>
        <d v="2012-08-06T00:00:00"/>
        <d v="2012-01-09T00:00:00"/>
        <d v="2012-11-19T00:00:00"/>
        <d v="2012-03-05T00:00:00"/>
        <d v="2012-06-18T00:00:00"/>
        <d v="2012-10-01T00:00:00"/>
        <d v="2013-04-29T00:00:00"/>
        <d v="2013-08-12T00:00:00"/>
        <d v="2013-09-16T00:00:00"/>
        <d v="2012-11-05T00:00:00"/>
        <d v="2013-02-18T00:00:00"/>
        <d v="2012-07-23T00:00:00"/>
        <d v="2013-06-03T00:00:00"/>
        <d v="2012-04-09T00:00:00"/>
        <d v="2012-05-14T00:00:00"/>
        <d v="2012-01-30T00:00:00"/>
        <d v="2012-08-27T00:00:00"/>
        <d v="2012-12-10T00:00:00"/>
        <d v="2013-06-10T00:00:00"/>
        <d v="2012-07-30T00:00:00"/>
        <d v="2012-11-12T00:00:00"/>
        <d v="2012-04-16T00:00:00"/>
        <d v="2013-02-25T00:00:00"/>
        <d v="2013-09-23T00:00:00"/>
        <d v="2012-01-02T00:00:00"/>
        <d v="2012-02-06T00:00:00"/>
        <d v="2013-04-01T00:00:00"/>
        <d v="2013-07-15T00:00:00"/>
        <d v="2012-12-17T00:00:00"/>
        <d v="2013-10-28T00:00:00"/>
        <d v="2012-05-21T00:00:00"/>
        <d v="2012-09-03T00:00:00"/>
        <d v="2012-10-08T00:00:00"/>
        <d v="2012-03-12T00:00:00"/>
        <d v="2013-08-19T00:00:00"/>
        <d v="2012-06-25T00:00:00"/>
        <d v="2013-01-21T00:00:00"/>
        <d v="2013-05-06T00:00:00"/>
        <d v="2012-08-20T00:00:00"/>
        <d v="2013-10-14T00:00:00"/>
        <d v="2012-01-23T00:00:00"/>
        <d v="2013-07-01T00:00:00"/>
        <d v="2012-05-07T00:00:00"/>
        <d v="2012-12-03T00:00:00"/>
        <d v="2013-03-18T00:00:00"/>
        <d v="2013-04-22T00:00:00"/>
        <d v="2012-06-11T00:00:00"/>
        <d v="2012-09-24T00:00:00"/>
        <d v="2012-02-27T00:00:00"/>
        <d v="2013-01-07T00:00:00"/>
        <d v="2013-08-05T00:00:00"/>
        <d v="2013-11-18T00:00:00"/>
        <d v="2013-02-11T00:00:00"/>
        <d v="2013-05-27T00:00:00"/>
        <d v="2012-10-29T00:00:00"/>
        <d v="2013-09-09T00:00:00"/>
        <d v="2012-04-02T00:00:00"/>
        <d v="2012-07-16T00:00:00"/>
      </sharedItems>
    </cacheField>
    <cacheField name="Omzet" numFmtId="164">
      <sharedItems containsSemiMixedTypes="0" containsString="0" containsNumber="1" containsInteger="1" minValue="14500" maxValue="500000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070.566514467595" createdVersion="5" refreshedVersion="5" minRefreshableVersion="3" recordCount="99" xr:uid="{00000000-000A-0000-FFFF-FFFF02000000}">
  <cacheSource type="worksheet">
    <worksheetSource name="Tabel14" r:id="rId2"/>
  </cacheSource>
  <cacheFields count="6">
    <cacheField name="Verkoper" numFmtId="0">
      <sharedItems count="7">
        <s v="Bertha"/>
        <s v="Klaas"/>
        <s v="Peter"/>
        <s v="Piet"/>
        <s v="Rob"/>
        <s v="Truus"/>
        <s v="Ria"/>
      </sharedItems>
    </cacheField>
    <cacheField name="Regio" numFmtId="0">
      <sharedItems count="5">
        <s v="Assen"/>
        <s v="Eindhoven"/>
        <s v="Maastricht"/>
        <s v="Utrecht"/>
        <s v="Weert"/>
      </sharedItems>
    </cacheField>
    <cacheField name="Groep" numFmtId="0">
      <sharedItems count="3">
        <s v="Electro"/>
        <s v="GSM"/>
        <s v="TV"/>
      </sharedItems>
    </cacheField>
    <cacheField name="Datum" numFmtId="167">
      <sharedItems containsSemiMixedTypes="0" containsNonDate="0" containsDate="1" containsString="0" minDate="2012-01-02T00:00:00" maxDate="2013-11-19T00:00:00" count="99">
        <d v="2012-03-26T00:00:00"/>
        <d v="2013-05-20T00:00:00"/>
        <d v="2013-09-02T00:00:00"/>
        <d v="2013-02-04T00:00:00"/>
        <d v="2012-07-09T00:00:00"/>
        <d v="2012-10-22T00:00:00"/>
        <d v="2012-11-26T00:00:00"/>
        <d v="2012-01-16T00:00:00"/>
        <d v="2012-04-30T00:00:00"/>
        <d v="2013-10-07T00:00:00"/>
        <d v="2012-08-13T00:00:00"/>
        <d v="2013-03-11T00:00:00"/>
        <d v="2013-06-24T00:00:00"/>
        <d v="2013-07-29T00:00:00"/>
        <d v="2012-09-17T00:00:00"/>
        <d v="2012-12-31T00:00:00"/>
        <d v="2012-06-04T00:00:00"/>
        <d v="2013-04-15T00:00:00"/>
        <d v="2013-11-11T00:00:00"/>
        <d v="2012-02-20T00:00:00"/>
        <d v="2013-11-04T00:00:00"/>
        <d v="2012-12-24T00:00:00"/>
        <d v="2013-04-08T00:00:00"/>
        <d v="2012-09-10T00:00:00"/>
        <d v="2013-07-22T00:00:00"/>
        <d v="2012-02-13T00:00:00"/>
        <d v="2012-05-28T00:00:00"/>
        <d v="2012-07-02T00:00:00"/>
        <d v="2013-08-26T00:00:00"/>
        <d v="2013-05-13T00:00:00"/>
        <d v="2012-03-19T00:00:00"/>
        <d v="2012-10-15T00:00:00"/>
        <d v="2013-01-28T00:00:00"/>
        <d v="2013-03-04T00:00:00"/>
        <d v="2012-04-23T00:00:00"/>
        <d v="2012-08-06T00:00:00"/>
        <d v="2012-01-09T00:00:00"/>
        <d v="2012-11-19T00:00:00"/>
        <d v="2013-06-17T00:00:00"/>
        <d v="2013-09-30T00:00:00"/>
        <d v="2013-01-14T00:00:00"/>
        <d v="2012-03-05T00:00:00"/>
        <d v="2012-06-18T00:00:00"/>
        <d v="2012-10-01T00:00:00"/>
        <d v="2013-04-29T00:00:00"/>
        <d v="2013-08-12T00:00:00"/>
        <d v="2013-09-16T00:00:00"/>
        <d v="2012-11-05T00:00:00"/>
        <d v="2013-02-18T00:00:00"/>
        <d v="2012-07-23T00:00:00"/>
        <d v="2013-06-03T00:00:00"/>
        <d v="2012-04-09T00:00:00"/>
        <d v="2012-05-14T00:00:00"/>
        <d v="2013-07-08T00:00:00"/>
        <d v="2013-10-21T00:00:00"/>
        <d v="2013-03-25T00:00:00"/>
        <d v="2012-01-30T00:00:00"/>
        <d v="2012-08-27T00:00:00"/>
        <d v="2012-12-10T00:00:00"/>
        <d v="2013-06-10T00:00:00"/>
        <d v="2012-07-30T00:00:00"/>
        <d v="2012-11-12T00:00:00"/>
        <d v="2012-04-16T00:00:00"/>
        <d v="2013-02-25T00:00:00"/>
        <d v="2013-09-23T00:00:00"/>
        <d v="2012-01-02T00:00:00"/>
        <d v="2012-02-06T00:00:00"/>
        <d v="2013-04-01T00:00:00"/>
        <d v="2013-07-15T00:00:00"/>
        <d v="2012-12-17T00:00:00"/>
        <d v="2013-10-28T00:00:00"/>
        <d v="2012-05-21T00:00:00"/>
        <d v="2012-09-03T00:00:00"/>
        <d v="2012-10-08T00:00:00"/>
        <d v="2012-03-12T00:00:00"/>
        <d v="2013-08-19T00:00:00"/>
        <d v="2012-06-25T00:00:00"/>
        <d v="2013-01-21T00:00:00"/>
        <d v="2013-05-06T00:00:00"/>
        <d v="2012-08-20T00:00:00"/>
        <d v="2013-10-14T00:00:00"/>
        <d v="2012-01-23T00:00:00"/>
        <d v="2013-07-01T00:00:00"/>
        <d v="2012-05-07T00:00:00"/>
        <d v="2012-12-03T00:00:00"/>
        <d v="2013-03-18T00:00:00"/>
        <d v="2013-04-22T00:00:00"/>
        <d v="2012-06-11T00:00:00"/>
        <d v="2012-09-24T00:00:00"/>
        <d v="2012-02-27T00:00:00"/>
        <d v="2013-01-07T00:00:00"/>
        <d v="2013-08-05T00:00:00"/>
        <d v="2013-11-18T00:00:00"/>
        <d v="2013-02-11T00:00:00"/>
        <d v="2013-05-27T00:00:00"/>
        <d v="2012-10-29T00:00:00"/>
        <d v="2013-09-09T00:00:00"/>
        <d v="2012-04-02T00:00:00"/>
        <d v="2012-07-16T00:00:00"/>
      </sharedItems>
      <fieldGroup par="5" base="3">
        <rangePr groupBy="months" startDate="2012-01-02T00:00:00" endDate="2013-11-19T00:00:00"/>
        <groupItems count="14">
          <s v="&lt;2-1-2012"/>
          <s v="jan"/>
          <s v="feb"/>
          <s v="mrt"/>
          <s v="apr"/>
          <s v="mei"/>
          <s v="jun"/>
          <s v="jul"/>
          <s v="aug"/>
          <s v="sep"/>
          <s v="okt"/>
          <s v="nov"/>
          <s v="dec"/>
          <s v="&gt;19-11-2013"/>
        </groupItems>
      </fieldGroup>
    </cacheField>
    <cacheField name="Omzet" numFmtId="164">
      <sharedItems containsSemiMixedTypes="0" containsString="0" containsNumber="1" containsInteger="1" minValue="14500" maxValue="235000"/>
    </cacheField>
    <cacheField name="Jaren" numFmtId="0" databaseField="0">
      <fieldGroup base="3">
        <rangePr groupBy="years" startDate="2012-01-02T00:00:00" endDate="2013-11-19T00:00:00"/>
        <groupItems count="4">
          <s v="&lt;2-1-2012"/>
          <s v="2012"/>
          <s v="2013"/>
          <s v="&gt;19-11-2013"/>
        </groupItems>
      </fieldGroup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39.472703356485" createdVersion="5" refreshedVersion="5" minRefreshableVersion="3" recordCount="287" xr:uid="{00000000-000A-0000-FFFF-FFFF03000000}">
  <cacheSource type="worksheet">
    <worksheetSource ref="A1:G288" sheet="Data personeel" r:id="rId2"/>
  </cacheSource>
  <cacheFields count="7">
    <cacheField name="ACHTERNAAM" numFmtId="1">
      <sharedItems containsBlank="1"/>
    </cacheField>
    <cacheField name="SALARIS" numFmtId="2">
      <sharedItems containsString="0" containsBlank="1" containsNumber="1" containsInteger="1" minValue="1000" maxValue="99900"/>
    </cacheField>
    <cacheField name="GEHUWD" numFmtId="1">
      <sharedItems containsBlank="1"/>
    </cacheField>
    <cacheField name="ADRES" numFmtId="1">
      <sharedItems containsBlank="1"/>
    </cacheField>
    <cacheField name="WOONPLAATS" numFmtId="0">
      <sharedItems containsBlank="1" count="18">
        <s v="Haarlem"/>
        <s v="Antwerpen"/>
        <s v="Amsterdam"/>
        <s v="Zeist"/>
        <s v="Poeldijk"/>
        <s v="Rotterdam"/>
        <s v="Zwolle"/>
        <s v="Maastricht"/>
        <s v="Heerlen"/>
        <s v="Dordrecht"/>
        <s v="Spijkenisse"/>
        <s v="Aerdenhout"/>
        <s v="Ijmuiden"/>
        <s v="Henksbroek"/>
        <s v="Den Haag"/>
        <s v="Leiden"/>
        <m/>
        <s v="horn"/>
      </sharedItems>
    </cacheField>
    <cacheField name="FUNCTIE" numFmtId="1">
      <sharedItems containsBlank="1"/>
    </cacheField>
    <cacheField name="REISKOSTEN" numFmtId="2">
      <sharedItems containsString="0" containsBlank="1" containsNumber="1" containsInteger="1" minValue="510" maxValue="101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49.473410648148" createdVersion="5" refreshedVersion="5" minRefreshableVersion="3" recordCount="99" xr:uid="{00000000-000A-0000-FFFF-FFFF09000000}">
  <cacheSource type="worksheet">
    <worksheetSource ref="A13:E112" sheet=" Jaren &amp; dubbelen vergelijken " r:id="rId2"/>
  </cacheSource>
  <cacheFields count="6">
    <cacheField name="Winkels" numFmtId="0">
      <sharedItems count="6">
        <s v="Maxwel"/>
        <s v="Media markt"/>
        <s v="Electrocorner"/>
        <s v="Bex"/>
        <s v="Dynamite"/>
        <s v="Copaco"/>
      </sharedItems>
    </cacheField>
    <cacheField name="Regio" numFmtId="0">
      <sharedItems/>
    </cacheField>
    <cacheField name="Product" numFmtId="0">
      <sharedItems/>
    </cacheField>
    <cacheField name="Datum" numFmtId="166">
      <sharedItems containsSemiMixedTypes="0" containsNonDate="0" containsDate="1" containsString="0" minDate="2015-01-07T00:00:00" maxDate="2017-01-01T00:00:00" count="78">
        <d v="2016-03-26T00:00:00"/>
        <d v="2015-07-08T00:00:00"/>
        <d v="2015-10-21T00:00:00"/>
        <d v="2015-03-25T00:00:00"/>
        <d v="2016-07-09T00:00:00"/>
        <d v="2016-10-22T00:00:00"/>
        <d v="2016-11-26T00:00:00"/>
        <d v="2016-01-16T00:00:00"/>
        <d v="2016-04-30T00:00:00"/>
        <d v="2016-12-31T00:00:00"/>
        <d v="2016-06-04T00:00:00"/>
        <d v="2016-09-10T00:00:00"/>
        <d v="2016-09-11T00:00:00"/>
        <d v="2016-02-13T00:00:00"/>
        <d v="2016-05-28T00:00:00"/>
        <d v="2016-07-02T00:00:00"/>
        <d v="2015-06-17T00:00:00"/>
        <d v="2015-09-30T00:00:00"/>
        <d v="2015-01-14T00:00:00"/>
        <d v="2016-10-15T00:00:00"/>
        <d v="2016-08-06T00:00:00"/>
        <d v="2016-01-09T00:00:00"/>
        <d v="2016-11-19T00:00:00"/>
        <d v="2016-03-05T00:00:00"/>
        <d v="2016-06-18T00:00:00"/>
        <d v="2016-10-01T00:00:00"/>
        <d v="2015-04-29T00:00:00"/>
        <d v="2015-08-12T00:00:00"/>
        <d v="2015-09-16T00:00:00"/>
        <d v="2016-11-05T00:00:00"/>
        <d v="2015-02-18T00:00:00"/>
        <d v="2016-07-23T00:00:00"/>
        <d v="2015-06-03T00:00:00"/>
        <d v="2016-04-09T00:00:00"/>
        <d v="2016-05-14T00:00:00"/>
        <d v="2016-01-30T00:00:00"/>
        <d v="2016-08-27T00:00:00"/>
        <d v="2016-12-10T00:00:00"/>
        <d v="2015-06-10T00:00:00"/>
        <d v="2016-07-30T00:00:00"/>
        <d v="2016-11-12T00:00:00"/>
        <d v="2016-04-16T00:00:00"/>
        <d v="2015-02-25T00:00:00"/>
        <d v="2015-09-23T00:00:00"/>
        <d v="2016-01-02T00:00:00"/>
        <d v="2016-02-06T00:00:00"/>
        <d v="2015-04-01T00:00:00"/>
        <d v="2015-07-15T00:00:00"/>
        <d v="2016-12-17T00:00:00"/>
        <d v="2015-10-28T00:00:00"/>
        <d v="2016-05-21T00:00:00"/>
        <d v="2016-09-03T00:00:00"/>
        <d v="2016-10-08T00:00:00"/>
        <d v="2016-03-12T00:00:00"/>
        <d v="2015-08-19T00:00:00"/>
        <d v="2016-06-25T00:00:00"/>
        <d v="2015-01-21T00:00:00"/>
        <d v="2015-05-06T00:00:00"/>
        <d v="2016-08-20T00:00:00"/>
        <d v="2015-10-14T00:00:00"/>
        <d v="2016-01-23T00:00:00"/>
        <d v="2015-07-01T00:00:00"/>
        <d v="2016-05-07T00:00:00"/>
        <d v="2016-12-03T00:00:00"/>
        <d v="2015-03-18T00:00:00"/>
        <d v="2015-04-22T00:00:00"/>
        <d v="2016-06-11T00:00:00"/>
        <d v="2016-09-24T00:00:00"/>
        <d v="2016-02-27T00:00:00"/>
        <d v="2015-01-07T00:00:00"/>
        <d v="2015-08-05T00:00:00"/>
        <d v="2015-11-18T00:00:00"/>
        <d v="2015-02-11T00:00:00"/>
        <d v="2015-05-27T00:00:00"/>
        <d v="2016-10-29T00:00:00"/>
        <d v="2015-09-09T00:00:00"/>
        <d v="2016-04-02T00:00:00"/>
        <d v="2016-07-16T00:00:00"/>
      </sharedItems>
      <fieldGroup par="5" base="3">
        <rangePr groupBy="months" startDate="2015-01-07T00:00:00" endDate="2017-01-01T00:00:00"/>
        <groupItems count="14">
          <s v="&lt;7-1-2015"/>
          <s v="jan"/>
          <s v="feb"/>
          <s v="mrt"/>
          <s v="apr"/>
          <s v="mei"/>
          <s v="jun"/>
          <s v="jul"/>
          <s v="aug"/>
          <s v="sep"/>
          <s v="okt"/>
          <s v="nov"/>
          <s v="dec"/>
          <s v="&gt;1-1-2017"/>
        </groupItems>
      </fieldGroup>
    </cacheField>
    <cacheField name="Omzet" numFmtId="164">
      <sharedItems containsSemiMixedTypes="0" containsString="0" containsNumber="1" containsInteger="1" minValue="14500" maxValue="500000"/>
    </cacheField>
    <cacheField name="Jaren" numFmtId="0" databaseField="0">
      <fieldGroup base="3">
        <rangePr groupBy="years" startDate="2015-01-07T00:00:00" endDate="2017-01-01T00:00:00"/>
        <groupItems count="5">
          <s v="&lt;7-1-2015"/>
          <s v="2015"/>
          <s v="2016"/>
          <s v="2017"/>
          <s v="&gt;1-1-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39.497153009259" createdVersion="5" refreshedVersion="5" minRefreshableVersion="3" recordCount="136" xr:uid="{00000000-000A-0000-FFFF-FFFF0B000000}">
  <cacheSource type="worksheet">
    <worksheetSource ref="A1:E137" sheet="Data Verkoop" r:id="rId2"/>
  </cacheSource>
  <cacheFields count="5">
    <cacheField name="Verkoper" numFmtId="0">
      <sharedItems count="7">
        <s v="Fluitsma"/>
        <s v="Kerkhofs"/>
        <s v="Klaassen"/>
        <s v="Nienhuis"/>
        <s v="Pietersen"/>
        <s v="Verberne"/>
        <s v="Totaal" u="1"/>
      </sharedItems>
    </cacheField>
    <cacheField name="Maand" numFmtId="0">
      <sharedItems containsBlank="1" count="13">
        <s v="April"/>
        <s v="Augustus"/>
        <s v="December"/>
        <s v="Februari"/>
        <s v="Januari"/>
        <s v="Juli"/>
        <s v="Juni"/>
        <s v="Maart"/>
        <s v="Mei"/>
        <s v="November"/>
        <s v="Oktober"/>
        <s v="September"/>
        <m u="1"/>
      </sharedItems>
    </cacheField>
    <cacheField name="Product" numFmtId="0">
      <sharedItems containsBlank="1" count="4">
        <s v="Dranken"/>
        <s v="Non-food"/>
        <s v="Vlees"/>
        <m u="1"/>
      </sharedItems>
    </cacheField>
    <cacheField name="Verkoop" numFmtId="168">
      <sharedItems containsSemiMixedTypes="0" containsString="0" containsNumber="1" containsInteger="1" minValue="500" maxValue="9981"/>
    </cacheField>
    <cacheField name="Regio" numFmtId="0">
      <sharedItems containsBlank="1" count="5">
        <s v="Noord"/>
        <s v="West"/>
        <s v="Zuid"/>
        <s v="Oost"/>
        <m u="1"/>
      </sharedItems>
    </cacheField>
  </cacheFields>
  <extLst>
    <ext xmlns:x14="http://schemas.microsoft.com/office/spreadsheetml/2009/9/main" uri="{725AE2AE-9491-48be-B2B4-4EB974FC3084}">
      <x14:pivotCacheDefinition pivotCacheId="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">
  <r>
    <n v="1"/>
    <x v="0"/>
    <x v="0"/>
    <x v="0"/>
    <s v=" Apple MacBook 12'' 256 GB Space Gray "/>
    <n v="1363.95"/>
    <s v="Apple"/>
  </r>
  <r>
    <n v="2"/>
    <x v="0"/>
    <x v="1"/>
    <x v="1"/>
    <s v=" Lenovo Ideapad 100S-14IBR 80R900BBMH "/>
    <n v="379"/>
    <s v="Lenovo"/>
  </r>
  <r>
    <n v="3"/>
    <x v="0"/>
    <x v="2"/>
    <x v="2"/>
    <s v=" HP Pavilion 15-bc076nd "/>
    <n v="1149"/>
    <s v="HP"/>
  </r>
  <r>
    <n v="4"/>
    <x v="0"/>
    <x v="3"/>
    <x v="3"/>
    <s v=" Apple MacBook Pro 15'' Touch Bar MLH42N/A Space Gray "/>
    <n v="3149"/>
    <s v="Apple"/>
  </r>
  <r>
    <n v="5"/>
    <x v="0"/>
    <x v="0"/>
    <x v="4"/>
    <s v=" Lenovo 110S-11IBR 80WG000WMH "/>
    <n v="219"/>
    <s v="Lenovo"/>
  </r>
  <r>
    <n v="6"/>
    <x v="0"/>
    <x v="4"/>
    <x v="5"/>
    <s v=" HP Pavilion 15-au110nd "/>
    <n v="599"/>
    <s v="HP"/>
  </r>
  <r>
    <n v="7"/>
    <x v="0"/>
    <x v="3"/>
    <x v="6"/>
    <s v=" HP Stream 11-y000nd "/>
    <n v="239"/>
    <s v="HP"/>
  </r>
  <r>
    <n v="8"/>
    <x v="0"/>
    <x v="1"/>
    <x v="7"/>
    <s v=" HP Spectre x360 13-4200nd "/>
    <n v="1499"/>
    <s v="HP"/>
  </r>
  <r>
    <n v="9"/>
    <x v="0"/>
    <x v="4"/>
    <x v="8"/>
    <s v=" HP Omen 15-ax010nd "/>
    <n v="899"/>
    <s v="HP"/>
  </r>
  <r>
    <n v="10"/>
    <x v="0"/>
    <x v="4"/>
    <x v="9"/>
    <s v=" HP Omen 15-ax280nd "/>
    <n v="1098.99"/>
    <s v="HP"/>
  </r>
  <r>
    <n v="11"/>
    <x v="0"/>
    <x v="3"/>
    <x v="10"/>
    <s v=" Apple MacBook Pro 15'' Touch Bar MLH32N/A Space Gray "/>
    <n v="2649"/>
    <s v="Apple"/>
  </r>
  <r>
    <n v="12"/>
    <x v="0"/>
    <x v="4"/>
    <x v="11"/>
    <s v=" Acer Chromebook 11 CB3-131-C2E2 "/>
    <n v="229"/>
    <s v="Acer"/>
  </r>
  <r>
    <n v="13"/>
    <x v="0"/>
    <x v="2"/>
    <x v="12"/>
    <s v=" HP Pavilion 15-bc010nd "/>
    <n v="849"/>
    <s v="HP"/>
  </r>
  <r>
    <n v="14"/>
    <x v="0"/>
    <x v="3"/>
    <x v="0"/>
    <s v=" Apple MacBook Pro 13'' Touch Bar MLH12N/A Space Gray "/>
    <n v="1999"/>
    <s v="Apple"/>
  </r>
  <r>
    <n v="15"/>
    <x v="0"/>
    <x v="5"/>
    <x v="1"/>
    <s v=" Toshiba Tecra A50-C-1FW "/>
    <n v="769"/>
    <s v="Toshiba"/>
  </r>
  <r>
    <n v="16"/>
    <x v="0"/>
    <x v="5"/>
    <x v="2"/>
    <s v=" Lenovo Ideapad 310-15IAP 80TT0030MH "/>
    <n v="379"/>
    <s v="Lenovo"/>
  </r>
  <r>
    <n v="17"/>
    <x v="0"/>
    <x v="1"/>
    <x v="3"/>
    <s v=" HP 17-x000nd "/>
    <n v="379"/>
    <s v="HP"/>
  </r>
  <r>
    <n v="18"/>
    <x v="0"/>
    <x v="5"/>
    <x v="4"/>
    <s v=" Acer Aspire R3-131T-P36R "/>
    <n v="469"/>
    <s v="Acer"/>
  </r>
  <r>
    <n v="19"/>
    <x v="0"/>
    <x v="2"/>
    <x v="5"/>
    <s v=" Asus ZenBook UX310UA-FC212T "/>
    <n v="679"/>
    <s v="Asus"/>
  </r>
  <r>
    <n v="20"/>
    <x v="0"/>
    <x v="3"/>
    <x v="6"/>
    <s v=" Asus Zenbook Pro BX510UX-DM198R "/>
    <n v="979"/>
    <s v="Asus"/>
  </r>
  <r>
    <n v="21"/>
    <x v="0"/>
    <x v="5"/>
    <x v="7"/>
    <s v=" Acer Aspire F5-771G-76LA "/>
    <n v="1199"/>
    <s v="Acer"/>
  </r>
  <r>
    <n v="22"/>
    <x v="0"/>
    <x v="1"/>
    <x v="8"/>
    <s v=" Asus ZenBook 3 UX390UA-GS031T "/>
    <n v="1699"/>
    <s v="Asus"/>
  </r>
  <r>
    <n v="23"/>
    <x v="0"/>
    <x v="5"/>
    <x v="9"/>
    <s v=" Acer Aspire VX-591G-78J8 "/>
    <n v="1299"/>
    <s v="Acer"/>
  </r>
  <r>
    <n v="24"/>
    <x v="0"/>
    <x v="4"/>
    <x v="10"/>
    <s v=" Microsoft Surface Pro 4 - i7 - 16 GB - 256 GB "/>
    <n v="1829"/>
    <s v="Microsoft"/>
  </r>
  <r>
    <n v="25"/>
    <x v="0"/>
    <x v="2"/>
    <x v="11"/>
    <s v=" Lenovo 110S-11IBR 80WG000VMH "/>
    <n v="219"/>
    <s v="Lenovo"/>
  </r>
  <r>
    <n v="26"/>
    <x v="0"/>
    <x v="3"/>
    <x v="12"/>
    <s v=" HP Pavilion 17-ab040nd "/>
    <n v="1599"/>
    <s v="HP"/>
  </r>
  <r>
    <n v="27"/>
    <x v="0"/>
    <x v="2"/>
    <x v="0"/>
    <s v=" Asus ZenBook Flip UX360UAK-BB281T "/>
    <n v="1099"/>
    <s v="Asus"/>
  </r>
  <r>
    <n v="28"/>
    <x v="0"/>
    <x v="0"/>
    <x v="1"/>
    <s v=" Asus ZenBook 3 UX390UA-GS073T "/>
    <n v="1399"/>
    <s v="Asus"/>
  </r>
  <r>
    <n v="29"/>
    <x v="0"/>
    <x v="3"/>
    <x v="2"/>
    <s v=" Asus Essential Pro P2530UA-DM0050E "/>
    <n v="849"/>
    <s v="Asus"/>
  </r>
  <r>
    <n v="30"/>
    <x v="0"/>
    <x v="0"/>
    <x v="3"/>
    <s v=" HP Stream 11-y010nd "/>
    <n v="279"/>
    <s v="HP"/>
  </r>
  <r>
    <n v="31"/>
    <x v="0"/>
    <x v="0"/>
    <x v="4"/>
    <s v=" HP Pavilion 17-ab200nd "/>
    <n v="1199"/>
    <s v="HP"/>
  </r>
  <r>
    <n v="32"/>
    <x v="0"/>
    <x v="1"/>
    <x v="5"/>
    <s v=" Asus ROG Strix GL553VD-FY040T "/>
    <n v="1299"/>
    <s v="Asus"/>
  </r>
  <r>
    <n v="33"/>
    <x v="0"/>
    <x v="0"/>
    <x v="6"/>
    <s v=" HP Envy x360 15-aq015nd "/>
    <n v="999"/>
    <s v="HP"/>
  </r>
  <r>
    <n v="34"/>
    <x v="0"/>
    <x v="0"/>
    <x v="7"/>
    <s v=" Acer Spin 3 SP315-51-55WE "/>
    <n v="799"/>
    <s v="Acer"/>
  </r>
  <r>
    <n v="35"/>
    <x v="0"/>
    <x v="4"/>
    <x v="8"/>
    <s v=" MSI GE72 7RE-050NL Apache Pro "/>
    <n v="1599"/>
    <s v="MSI"/>
  </r>
  <r>
    <n v="36"/>
    <x v="0"/>
    <x v="1"/>
    <x v="9"/>
    <s v=" Lenovo 110S-11IBR 80WG000UMH "/>
    <n v="219"/>
    <s v="Lenovo"/>
  </r>
  <r>
    <n v="37"/>
    <x v="0"/>
    <x v="5"/>
    <x v="10"/>
    <s v=" Asus Strix FX502VM-DM115T "/>
    <n v="1186"/>
    <s v="Asus"/>
  </r>
  <r>
    <n v="38"/>
    <x v="0"/>
    <x v="1"/>
    <x v="11"/>
    <s v=" Asus ROG Strix GL502VS-FY247T "/>
    <n v="1999"/>
    <s v="Asus"/>
  </r>
  <r>
    <n v="39"/>
    <x v="0"/>
    <x v="0"/>
    <x v="12"/>
    <s v=" Lenovo Yoga Book YB1-X90F Goud "/>
    <n v="499"/>
    <s v="Lenovo"/>
  </r>
  <r>
    <n v="40"/>
    <x v="0"/>
    <x v="0"/>
    <x v="0"/>
    <s v=" HP Spectre x360 15-bl020nd "/>
    <n v="1999"/>
    <s v="HP"/>
  </r>
  <r>
    <n v="41"/>
    <x v="0"/>
    <x v="3"/>
    <x v="1"/>
    <s v=" HP 14-am013nd "/>
    <n v="249"/>
    <s v="HP"/>
  </r>
  <r>
    <n v="42"/>
    <x v="0"/>
    <x v="2"/>
    <x v="2"/>
    <s v=" Asus VivoBook R753UV-T4209T "/>
    <n v="719.1"/>
    <s v="Asus"/>
  </r>
  <r>
    <n v="43"/>
    <x v="0"/>
    <x v="4"/>
    <x v="3"/>
    <s v=" HP Spectre 13-v011nd "/>
    <n v="1499"/>
    <s v="HP"/>
  </r>
  <r>
    <n v="44"/>
    <x v="0"/>
    <x v="1"/>
    <x v="4"/>
    <s v=" HP Spectre 13-v000nd "/>
    <n v="999"/>
    <s v="HP"/>
  </r>
  <r>
    <n v="45"/>
    <x v="0"/>
    <x v="0"/>
    <x v="5"/>
    <s v=" HP 14-am005nd "/>
    <n v="349"/>
    <s v="HP"/>
  </r>
  <r>
    <n v="46"/>
    <x v="0"/>
    <x v="0"/>
    <x v="6"/>
    <s v=" Asus Zenbook Pro BX310UA-GL616R "/>
    <n v="899"/>
    <s v="Asus"/>
  </r>
  <r>
    <n v="47"/>
    <x v="0"/>
    <x v="5"/>
    <x v="7"/>
    <s v=" Toshiba A30-C-14C "/>
    <n v="899"/>
    <s v="Toshiba"/>
  </r>
  <r>
    <n v="48"/>
    <x v="0"/>
    <x v="1"/>
    <x v="8"/>
    <s v=" HP Probook 430 G3 W4N67ET "/>
    <n v="799"/>
    <s v="HP"/>
  </r>
  <r>
    <n v="49"/>
    <x v="0"/>
    <x v="5"/>
    <x v="9"/>
    <s v=" HP Probook 430 G3 i5-8G-256SSD "/>
    <n v="779"/>
    <s v="HP"/>
  </r>
  <r>
    <n v="50"/>
    <x v="0"/>
    <x v="5"/>
    <x v="10"/>
    <s v=" Apple MacBook Pro 13'' Touch Bar MNQF2N/A 16-512 Space Gray "/>
    <n v="2439"/>
    <s v="Apple"/>
  </r>
  <r>
    <n v="51"/>
    <x v="0"/>
    <x v="1"/>
    <x v="11"/>
    <s v=" MSI GP62M 7RD-014NL Leopard "/>
    <n v="1199"/>
    <s v="MSI"/>
  </r>
  <r>
    <n v="52"/>
    <x v="0"/>
    <x v="5"/>
    <x v="12"/>
    <s v=" HP Pavilion 15-aw021nd "/>
    <n v="649"/>
    <s v="HP"/>
  </r>
  <r>
    <n v="53"/>
    <x v="0"/>
    <x v="5"/>
    <x v="0"/>
    <s v=" Asus VivoBook R558UQ-DM741T "/>
    <n v="849"/>
    <s v="Asus"/>
  </r>
  <r>
    <n v="54"/>
    <x v="0"/>
    <x v="3"/>
    <x v="1"/>
    <s v=" Lenovo Essential E51-80 80QB000AMH "/>
    <n v="807.66"/>
    <s v="Lenovo"/>
  </r>
  <r>
    <n v="55"/>
    <x v="0"/>
    <x v="0"/>
    <x v="2"/>
    <s v=" HP Elite x2 1012 G1 L5H20ET "/>
    <n v="1535.49"/>
    <s v="HP"/>
  </r>
  <r>
    <n v="56"/>
    <x v="0"/>
    <x v="3"/>
    <x v="3"/>
    <s v=" Acer Chromebook 14 CP5-471-C8KZ "/>
    <n v="379"/>
    <s v="Acer"/>
  </r>
  <r>
    <n v="57"/>
    <x v="0"/>
    <x v="2"/>
    <x v="4"/>
    <s v=" Toshiba Satellite Pro A50-C-1GL "/>
    <n v="529"/>
    <s v="Toshiba"/>
  </r>
  <r>
    <n v="58"/>
    <x v="0"/>
    <x v="5"/>
    <x v="5"/>
    <s v=" HP ProBook 430 G4 i3-8gb-128ssd "/>
    <n v="749"/>
    <s v="HP"/>
  </r>
  <r>
    <n v="59"/>
    <x v="0"/>
    <x v="3"/>
    <x v="6"/>
    <s v=" Asus VivoBook R301UA-FN170T "/>
    <n v="499"/>
    <s v="Asus"/>
  </r>
  <r>
    <n v="60"/>
    <x v="0"/>
    <x v="5"/>
    <x v="7"/>
    <s v=" Apple MacBook Pro 13'' Touch Bar MNQF2N/A Space Gray "/>
    <n v="2199"/>
    <s v="Apple"/>
  </r>
  <r>
    <n v="61"/>
    <x v="0"/>
    <x v="0"/>
    <x v="8"/>
    <s v=" Lenovo Yoga 300-11IBR 80M100SPMH "/>
    <n v="319"/>
    <s v="Lenovo"/>
  </r>
  <r>
    <n v="62"/>
    <x v="0"/>
    <x v="5"/>
    <x v="9"/>
    <s v=" Acer Aspire ES1-132-C4YX "/>
    <n v="209"/>
    <s v="Acer"/>
  </r>
  <r>
    <n v="63"/>
    <x v="0"/>
    <x v="1"/>
    <x v="10"/>
    <s v=" HP ProBook 450 G4 i5-8gb-128ssd+1tb-930mx "/>
    <n v="949"/>
    <s v="HP"/>
  </r>
  <r>
    <n v="64"/>
    <x v="0"/>
    <x v="5"/>
    <x v="11"/>
    <s v=" HP 15-ay135nd "/>
    <n v="899"/>
    <s v="HP"/>
  </r>
  <r>
    <n v="65"/>
    <x v="0"/>
    <x v="1"/>
    <x v="12"/>
    <s v=" Asus VivoBook Pro N552VX-FY312T "/>
    <n v="1199"/>
    <s v="Asus"/>
  </r>
  <r>
    <n v="66"/>
    <x v="0"/>
    <x v="5"/>
    <x v="0"/>
    <s v=" Apple MacBook Pro 13'' MF839N/A 16GB - 256GB "/>
    <n v="1929"/>
    <s v="Apple"/>
  </r>
  <r>
    <n v="67"/>
    <x v="0"/>
    <x v="5"/>
    <x v="1"/>
    <s v=" Apple MacBook 12'' 512 GB Silver "/>
    <n v="1599"/>
    <s v="Apple"/>
  </r>
  <r>
    <n v="68"/>
    <x v="0"/>
    <x v="3"/>
    <x v="2"/>
    <s v=" MSI GL72 6QF-407NL "/>
    <n v="1049"/>
    <s v="MSI"/>
  </r>
  <r>
    <n v="69"/>
    <x v="0"/>
    <x v="4"/>
    <x v="3"/>
    <s v=" HP ProBook 470 G4 Y8A82ET "/>
    <n v="1199"/>
    <s v="HP"/>
  </r>
  <r>
    <n v="70"/>
    <x v="0"/>
    <x v="2"/>
    <x v="4"/>
    <s v=" HP Envy 15-as130nd "/>
    <n v="1199"/>
    <s v="HP"/>
  </r>
  <r>
    <n v="71"/>
    <x v="0"/>
    <x v="3"/>
    <x v="5"/>
    <s v=" Asus Zenbook Pro BX310UA-FC617R "/>
    <n v="999"/>
    <s v="Asus"/>
  </r>
  <r>
    <n v="72"/>
    <x v="0"/>
    <x v="1"/>
    <x v="6"/>
    <s v=" Apple MacBook Pro 15'' Touch Bar MLW82N/A Silver "/>
    <n v="3199"/>
    <s v="Apple"/>
  </r>
  <r>
    <n v="73"/>
    <x v="0"/>
    <x v="0"/>
    <x v="7"/>
    <s v=" Apple MacBook Pro 13'' MLL42N/A 16GB - 256GB Space Gray "/>
    <n v="1939"/>
    <s v="Apple"/>
  </r>
  <r>
    <n v="74"/>
    <x v="0"/>
    <x v="5"/>
    <x v="8"/>
    <s v=" Acer Aspire E5-774G-5660 "/>
    <n v="899"/>
    <s v="Acer"/>
  </r>
  <r>
    <n v="75"/>
    <x v="0"/>
    <x v="0"/>
    <x v="9"/>
    <s v=" MSI GP62 7RD-200NL Leopard "/>
    <n v="1349"/>
    <s v="MSI"/>
  </r>
  <r>
    <n v="76"/>
    <x v="0"/>
    <x v="2"/>
    <x v="10"/>
    <s v=" Lenovo Yoga 910-13IKB 80VF007RMH "/>
    <n v="1699"/>
    <s v="Lenovo"/>
  </r>
  <r>
    <n v="77"/>
    <x v="0"/>
    <x v="1"/>
    <x v="11"/>
    <s v=" Lenovo IdeaPad 110-15IBR 80T7004EMH "/>
    <n v="349"/>
    <s v="Lenovo"/>
  </r>
  <r>
    <n v="78"/>
    <x v="0"/>
    <x v="5"/>
    <x v="12"/>
    <s v=" Lenovo 110S-11IBR 80WG000XMH "/>
    <n v="219"/>
    <s v="Lenovo"/>
  </r>
  <r>
    <n v="79"/>
    <x v="0"/>
    <x v="5"/>
    <x v="0"/>
    <s v=" HP Chromebook 11 G5 X0P00EA "/>
    <n v="318.23"/>
    <s v="HP"/>
  </r>
  <r>
    <n v="80"/>
    <x v="0"/>
    <x v="2"/>
    <x v="1"/>
    <s v=" Acer Aspire V3-372-39B5 "/>
    <n v="599"/>
    <s v="Acer"/>
  </r>
  <r>
    <n v="81"/>
    <x v="0"/>
    <x v="5"/>
    <x v="2"/>
    <s v=" Acer Aspire ES1-132-C8QN "/>
    <n v="209"/>
    <s v="Acer"/>
  </r>
  <r>
    <n v="82"/>
    <x v="0"/>
    <x v="0"/>
    <x v="3"/>
    <s v=" MSI GP72VR 6RF-233NL Leopard Pro "/>
    <n v="1439"/>
    <s v="MSI"/>
  </r>
  <r>
    <n v="83"/>
    <x v="0"/>
    <x v="3"/>
    <x v="4"/>
    <s v=" Medion Erazer P7643 30020580 "/>
    <n v="999"/>
    <s v="Medion"/>
  </r>
  <r>
    <n v="84"/>
    <x v="0"/>
    <x v="3"/>
    <x v="5"/>
    <s v=" Lenovo IdeaPad Y700-17ISK 80Q000ABMH "/>
    <n v="1099"/>
    <s v="Lenovo"/>
  </r>
  <r>
    <n v="85"/>
    <x v="0"/>
    <x v="0"/>
    <x v="6"/>
    <s v=" Asus ROG G752VS-BA422T "/>
    <n v="2449"/>
    <s v="Asus"/>
  </r>
  <r>
    <n v="86"/>
    <x v="0"/>
    <x v="3"/>
    <x v="7"/>
    <s v=" MSI GP62MVR 6RF-233NL Leopard Pro "/>
    <n v="1349"/>
    <s v="MSI"/>
  </r>
  <r>
    <n v="87"/>
    <x v="0"/>
    <x v="4"/>
    <x v="8"/>
    <s v=" Lenovo Ideapad Y700-17ISK 80Q000DXMH "/>
    <n v="1199"/>
    <s v="Lenovo"/>
  </r>
  <r>
    <n v="88"/>
    <x v="0"/>
    <x v="3"/>
    <x v="9"/>
    <s v=" Lenovo IdeaPad 710S-13ISK 80SW006AMH "/>
    <n v="999"/>
    <s v="Lenovo"/>
  </r>
  <r>
    <n v="89"/>
    <x v="0"/>
    <x v="5"/>
    <x v="10"/>
    <s v=" HP Pavilion 15-bc075nd "/>
    <n v="899"/>
    <s v="HP"/>
  </r>
  <r>
    <n v="90"/>
    <x v="0"/>
    <x v="3"/>
    <x v="11"/>
    <s v=" HP Omen 17-w110nd "/>
    <n v="1699"/>
    <s v="HP"/>
  </r>
  <r>
    <n v="91"/>
    <x v="0"/>
    <x v="5"/>
    <x v="12"/>
    <s v=" HP Chromebook 11-v001nd "/>
    <n v="264"/>
    <s v="HP"/>
  </r>
  <r>
    <n v="92"/>
    <x v="0"/>
    <x v="4"/>
    <x v="0"/>
    <s v=" Acer Aspire V3-372-324Y "/>
    <n v="549"/>
    <s v="Acer"/>
  </r>
  <r>
    <n v="93"/>
    <x v="0"/>
    <x v="1"/>
    <x v="1"/>
    <s v=" Lenovo Ideapad 510-15IKB 80SV00K5MH "/>
    <n v="799"/>
    <s v="Lenovo"/>
  </r>
  <r>
    <n v="94"/>
    <x v="0"/>
    <x v="5"/>
    <x v="2"/>
    <s v=" HP ProBook 450 G3 W4P21ET "/>
    <n v="795.84"/>
    <s v="HP"/>
  </r>
  <r>
    <n v="95"/>
    <x v="0"/>
    <x v="2"/>
    <x v="3"/>
    <s v=" HP Omen 17-w041nd "/>
    <n v="1439"/>
    <s v="HP"/>
  </r>
  <r>
    <n v="96"/>
    <x v="0"/>
    <x v="4"/>
    <x v="4"/>
    <s v=" Asus VivoBook X555QA-DM020T "/>
    <n v="729"/>
    <s v="Asus"/>
  </r>
  <r>
    <n v="97"/>
    <x v="0"/>
    <x v="1"/>
    <x v="5"/>
    <s v=" Asus VivoBook R540SA-XX608T "/>
    <n v="399"/>
    <s v="Asus"/>
  </r>
  <r>
    <n v="98"/>
    <x v="0"/>
    <x v="5"/>
    <x v="6"/>
    <s v=" Apple MacBook Pro 13'' Touch Bar MLVP2N/A Silver "/>
    <n v="1899"/>
    <s v="Apple"/>
  </r>
  <r>
    <n v="99"/>
    <x v="0"/>
    <x v="5"/>
    <x v="7"/>
    <s v=" Apple MacBook 12'' 512 GB Space Gray "/>
    <n v="1699"/>
    <s v="Apple"/>
  </r>
  <r>
    <n v="100"/>
    <x v="0"/>
    <x v="2"/>
    <x v="8"/>
    <s v=" Acer Aspire E5-774G-70BN "/>
    <n v="999"/>
    <s v="Acer"/>
  </r>
  <r>
    <n v="101"/>
    <x v="0"/>
    <x v="2"/>
    <x v="9"/>
    <s v=" Lenovo ThinkPad Yoga 460 20EM000QMH "/>
    <n v="1349.15"/>
    <s v="Lenovo"/>
  </r>
  <r>
    <n v="102"/>
    <x v="0"/>
    <x v="3"/>
    <x v="10"/>
    <s v=" HP Envy 15-as031nd "/>
    <n v="1249"/>
    <s v="HP"/>
  </r>
  <r>
    <n v="103"/>
    <x v="0"/>
    <x v="0"/>
    <x v="11"/>
    <s v=" HP Chromebook 11 G4 T6Q72EA "/>
    <n v="289"/>
    <s v="HP"/>
  </r>
  <r>
    <n v="104"/>
    <x v="0"/>
    <x v="2"/>
    <x v="12"/>
    <s v=" Asus VivoBook Flip TP201SA-FV0017T "/>
    <n v="499"/>
    <s v="Asus"/>
  </r>
  <r>
    <n v="105"/>
    <x v="0"/>
    <x v="3"/>
    <x v="0"/>
    <s v=" Asus ROG Strix GL502VM-FY022T "/>
    <n v="1599"/>
    <s v="Asus"/>
  </r>
  <r>
    <n v="106"/>
    <x v="0"/>
    <x v="1"/>
    <x v="1"/>
    <s v=" Acer Aspire R3-131T-P6YX "/>
    <n v="499"/>
    <s v="Acer"/>
  </r>
  <r>
    <n v="107"/>
    <x v="0"/>
    <x v="4"/>
    <x v="2"/>
    <s v=" Microsoft Surface Pro 4 - i7 - 16 GB - 512 GB "/>
    <n v="2249"/>
    <s v="Microsoft"/>
  </r>
  <r>
    <n v="108"/>
    <x v="0"/>
    <x v="3"/>
    <x v="3"/>
    <s v=" Lenovo Yoga 910-13 80VF00D6MH "/>
    <n v="1399"/>
    <s v="Lenovo"/>
  </r>
  <r>
    <n v="109"/>
    <x v="0"/>
    <x v="1"/>
    <x v="4"/>
    <s v=" HP ProBook 470 G4 Y8A89ET "/>
    <n v="1249"/>
    <s v="HP"/>
  </r>
  <r>
    <n v="110"/>
    <x v="0"/>
    <x v="5"/>
    <x v="5"/>
    <s v=" HP Probook 440 G4 Y7Z67ET "/>
    <n v="929"/>
    <s v="HP"/>
  </r>
  <r>
    <n v="111"/>
    <x v="0"/>
    <x v="5"/>
    <x v="6"/>
    <s v=" HP Pavilion x360 11-u004nd "/>
    <n v="448.99"/>
    <s v="HP"/>
  </r>
  <r>
    <n v="112"/>
    <x v="0"/>
    <x v="0"/>
    <x v="7"/>
    <s v=" Asus Strix FX502VM-FY250T "/>
    <n v="1549"/>
    <s v="Asus"/>
  </r>
  <r>
    <n v="113"/>
    <x v="0"/>
    <x v="2"/>
    <x v="8"/>
    <s v=" Medion S2217 64GB "/>
    <n v="269"/>
    <s v="Medion"/>
  </r>
  <r>
    <n v="114"/>
    <x v="0"/>
    <x v="1"/>
    <x v="9"/>
    <s v=" HP ProBook 650 G2 T4J07ET "/>
    <n v="1299"/>
    <s v="HP"/>
  </r>
  <r>
    <n v="115"/>
    <x v="0"/>
    <x v="4"/>
    <x v="10"/>
    <s v=" HP ProBook 470 G3 W4P76ET "/>
    <n v="1129"/>
    <s v="HP"/>
  </r>
  <r>
    <n v="116"/>
    <x v="0"/>
    <x v="1"/>
    <x v="11"/>
    <s v=" Apple MacBook Pro 13'' MF839N/A 16GB - 128GB "/>
    <n v="1689"/>
    <s v="Apple"/>
  </r>
  <r>
    <n v="117"/>
    <x v="0"/>
    <x v="5"/>
    <x v="12"/>
    <s v=" Toshiba Satellite Pro A50-C-1GR "/>
    <n v="749"/>
    <s v="Toshiba"/>
  </r>
  <r>
    <n v="118"/>
    <x v="0"/>
    <x v="5"/>
    <x v="0"/>
    <s v=" Lenovo Yoga 900s-12ISK 80ML0074MH "/>
    <n v="1199"/>
    <s v="Lenovo"/>
  </r>
  <r>
    <n v="119"/>
    <x v="0"/>
    <x v="2"/>
    <x v="1"/>
    <s v=" Lenovo Ideapad 510S-14ISK 80TK002YMH "/>
    <n v="899"/>
    <s v="Lenovo"/>
  </r>
  <r>
    <n v="120"/>
    <x v="0"/>
    <x v="5"/>
    <x v="2"/>
    <s v=" Lenovo Ideapad 500S-14ISK 80Q3007NMH "/>
    <n v="549"/>
    <s v="Lenovo"/>
  </r>
  <r>
    <n v="121"/>
    <x v="0"/>
    <x v="3"/>
    <x v="3"/>
    <s v=" Asus ROG Strix GL502VM-FY263T "/>
    <n v="1599"/>
    <s v="Asus"/>
  </r>
  <r>
    <n v="122"/>
    <x v="0"/>
    <x v="2"/>
    <x v="4"/>
    <s v=" MSI GE62VR 7RF-298NL Apache Pro "/>
    <n v="1799"/>
    <s v="MSI"/>
  </r>
  <r>
    <n v="123"/>
    <x v="0"/>
    <x v="1"/>
    <x v="5"/>
    <s v=" Medion Akoya E6421 "/>
    <n v="549"/>
    <s v="Medion"/>
  </r>
  <r>
    <n v="124"/>
    <x v="0"/>
    <x v="1"/>
    <x v="6"/>
    <s v=" Lenovo Yoga 910-13 80VF00D5MH "/>
    <n v="1199"/>
    <s v="Lenovo"/>
  </r>
  <r>
    <n v="125"/>
    <x v="0"/>
    <x v="2"/>
    <x v="7"/>
    <s v=" Asus VivoBook A555QG-DM045T "/>
    <n v="799"/>
    <s v="Asus"/>
  </r>
  <r>
    <n v="126"/>
    <x v="0"/>
    <x v="4"/>
    <x v="8"/>
    <s v=" Apple MacBook Pro 15'' Touch Bar MLH42/A Space Gray "/>
    <n v="3679"/>
    <s v="Apple"/>
  </r>
  <r>
    <n v="127"/>
    <x v="0"/>
    <x v="4"/>
    <x v="9"/>
    <s v=" Acer Chromebook 15 CB3-532-C968 "/>
    <n v="249"/>
    <s v="Acer"/>
  </r>
  <r>
    <n v="128"/>
    <x v="0"/>
    <x v="5"/>
    <x v="10"/>
    <s v=" Acer Aspire VX-591G-71TS "/>
    <n v="1499"/>
    <s v="Acer"/>
  </r>
  <r>
    <n v="129"/>
    <x v="0"/>
    <x v="1"/>
    <x v="11"/>
    <s v=" Toshiba A40-C-1D8 "/>
    <n v="899"/>
    <s v="Toshiba"/>
  </r>
  <r>
    <n v="130"/>
    <x v="0"/>
    <x v="4"/>
    <x v="12"/>
    <s v=" MSI GS73VR 7RF-213NL Stealth Pro 4K "/>
    <n v="2649"/>
    <s v="MSI"/>
  </r>
  <r>
    <n v="131"/>
    <x v="0"/>
    <x v="0"/>
    <x v="0"/>
    <s v=" Medion Akoya E7415 30020627 "/>
    <n v="649"/>
    <s v="Medion"/>
  </r>
  <r>
    <n v="132"/>
    <x v="0"/>
    <x v="4"/>
    <x v="1"/>
    <s v=" Medion Akoya E6415 "/>
    <n v="599"/>
    <s v="Medion"/>
  </r>
  <r>
    <n v="133"/>
    <x v="0"/>
    <x v="4"/>
    <x v="2"/>
    <s v=" HP Probook 450 G4 T8B72ET "/>
    <n v="999"/>
    <s v="HP"/>
  </r>
  <r>
    <n v="134"/>
    <x v="0"/>
    <x v="2"/>
    <x v="3"/>
    <s v=" HP ProBook 430 G3 W4N75ET "/>
    <n v="999"/>
    <s v="HP"/>
  </r>
  <r>
    <n v="135"/>
    <x v="0"/>
    <x v="4"/>
    <x v="4"/>
    <s v=" HP Pavilion x360 13-u140nd "/>
    <n v="899.01"/>
    <s v="HP"/>
  </r>
  <r>
    <n v="136"/>
    <x v="0"/>
    <x v="0"/>
    <x v="5"/>
    <s v=" Asus ROG Strix GL702VM-GC156T "/>
    <n v="1899"/>
    <s v="Asus"/>
  </r>
  <r>
    <n v="137"/>
    <x v="0"/>
    <x v="3"/>
    <x v="6"/>
    <s v=" Apple MacBook 12'' 512 GB Gold "/>
    <n v="1699"/>
    <s v="Apple"/>
  </r>
  <r>
    <n v="138"/>
    <x v="0"/>
    <x v="0"/>
    <x v="7"/>
    <s v=" Acer Switch Alpha 12 SA5-271P-58V8 "/>
    <n v="949"/>
    <s v="Acer"/>
  </r>
  <r>
    <n v="139"/>
    <x v="0"/>
    <x v="4"/>
    <x v="8"/>
    <s v=" Acer Spin 3 SP315-51-79ZY "/>
    <n v="999"/>
    <s v="Acer"/>
  </r>
  <r>
    <n v="140"/>
    <x v="0"/>
    <x v="3"/>
    <x v="9"/>
    <s v=" Medion Akoya P7641-I7-1128 "/>
    <n v="899"/>
    <s v="Medion"/>
  </r>
  <r>
    <n v="141"/>
    <x v="0"/>
    <x v="0"/>
    <x v="10"/>
    <s v=" HP Stream x360 11-aa000nd "/>
    <n v="329"/>
    <s v="HP"/>
  </r>
  <r>
    <n v="142"/>
    <x v="0"/>
    <x v="3"/>
    <x v="11"/>
    <s v=" Acer Chromebook 14 CP5-471-53B9 "/>
    <n v="599"/>
    <s v="Acer"/>
  </r>
  <r>
    <n v="143"/>
    <x v="0"/>
    <x v="4"/>
    <x v="12"/>
    <s v=" Acer Chromebook 14 CP5-471-33PC "/>
    <n v="499"/>
    <s v="Acer"/>
  </r>
  <r>
    <n v="144"/>
    <x v="0"/>
    <x v="1"/>
    <x v="0"/>
    <s v=" Acer Chromebook 14 CB3-431-C73M "/>
    <n v="379"/>
    <s v="Acer"/>
  </r>
  <r>
    <n v="145"/>
    <x v="0"/>
    <x v="1"/>
    <x v="1"/>
    <s v=" HP Elitebook 1040 G3 i5-8gb-256ssd "/>
    <n v="1299"/>
    <s v="HP"/>
  </r>
  <r>
    <n v="146"/>
    <x v="0"/>
    <x v="0"/>
    <x v="2"/>
    <s v=" Asus VivoBook R417SA-WX235T "/>
    <n v="259"/>
    <s v="Asus"/>
  </r>
  <r>
    <n v="147"/>
    <x v="0"/>
    <x v="4"/>
    <x v="3"/>
    <s v=" Acer Swift 5 SF514-51-5330 "/>
    <n v="899"/>
    <s v="Acer"/>
  </r>
  <r>
    <n v="148"/>
    <x v="0"/>
    <x v="1"/>
    <x v="4"/>
    <s v=" Toshiba Satellite Pro A50-C-147 "/>
    <n v="599"/>
    <s v="Toshiba"/>
  </r>
  <r>
    <n v="149"/>
    <x v="0"/>
    <x v="1"/>
    <x v="5"/>
    <s v=" MSI GE62 7RE-094NL Apache Pro "/>
    <n v="1549"/>
    <s v="MSI"/>
  </r>
  <r>
    <n v="150"/>
    <x v="0"/>
    <x v="1"/>
    <x v="6"/>
    <s v=" Lenovo Ideapad 110-17ISK 80VL000PMH "/>
    <n v="569"/>
    <s v="Lenovo"/>
  </r>
  <r>
    <n v="151"/>
    <x v="0"/>
    <x v="4"/>
    <x v="7"/>
    <s v=" HP ZBook Studio G3 Mobiel Workstation "/>
    <n v="2165.91"/>
    <s v="HP"/>
  </r>
  <r>
    <n v="152"/>
    <x v="0"/>
    <x v="0"/>
    <x v="8"/>
    <s v=" HP Omen 17-w260nd "/>
    <n v="1799"/>
    <s v="HP"/>
  </r>
  <r>
    <n v="153"/>
    <x v="0"/>
    <x v="5"/>
    <x v="9"/>
    <s v=" HP EliteBook 850 G3 T9X36EA "/>
    <n v="1699"/>
    <s v="HP"/>
  </r>
  <r>
    <n v="154"/>
    <x v="0"/>
    <x v="2"/>
    <x v="10"/>
    <s v=" Asus Strix FX502VM-FY361T "/>
    <n v="1399"/>
    <s v="Asus"/>
  </r>
  <r>
    <n v="155"/>
    <x v="0"/>
    <x v="4"/>
    <x v="11"/>
    <s v=" Asus ROG Strix GL753VD-GC100T "/>
    <n v="1299"/>
    <s v="Asus"/>
  </r>
  <r>
    <n v="156"/>
    <x v="0"/>
    <x v="1"/>
    <x v="12"/>
    <s v=" Apple MacBook 12'' 256 GB Rose Gold "/>
    <n v="1449"/>
    <s v="Apple"/>
  </r>
  <r>
    <n v="157"/>
    <x v="0"/>
    <x v="4"/>
    <x v="0"/>
    <s v=" Acer Switch Alpha 12 SA5-271-7333 "/>
    <n v="1099"/>
    <s v="Acer"/>
  </r>
  <r>
    <n v="158"/>
    <x v="0"/>
    <x v="1"/>
    <x v="1"/>
    <s v=" Acer Switch Alpha 12 SA5-271-31JU "/>
    <n v="699"/>
    <s v="Acer"/>
  </r>
  <r>
    <n v="159"/>
    <x v="0"/>
    <x v="2"/>
    <x v="2"/>
    <s v=" Acer Aspire V3-372-757U "/>
    <n v="899"/>
    <s v="Acer"/>
  </r>
  <r>
    <n v="160"/>
    <x v="0"/>
    <x v="1"/>
    <x v="3"/>
    <s v=" Toshiba Satellite Pro A50-C-1MM "/>
    <n v="699"/>
    <s v="Toshiba"/>
  </r>
  <r>
    <n v="161"/>
    <x v="0"/>
    <x v="5"/>
    <x v="4"/>
    <s v=" MSI GE72VR 7RF-273NL Apache Pro "/>
    <n v="1850"/>
    <s v="MSI"/>
  </r>
  <r>
    <n v="162"/>
    <x v="0"/>
    <x v="5"/>
    <x v="5"/>
    <s v=" HP Pavilion 17-ab000nd "/>
    <n v="1199"/>
    <s v="HP"/>
  </r>
  <r>
    <n v="163"/>
    <x v="0"/>
    <x v="5"/>
    <x v="6"/>
    <s v=" HP Pavilion 15-au030nd "/>
    <n v="949"/>
    <s v="HP"/>
  </r>
  <r>
    <n v="164"/>
    <x v="0"/>
    <x v="2"/>
    <x v="7"/>
    <s v=" HP Omen 17-w270nd "/>
    <n v="1999"/>
    <s v="HP"/>
  </r>
  <r>
    <n v="165"/>
    <x v="0"/>
    <x v="5"/>
    <x v="8"/>
    <s v=" Acer Aspire V3-372T-59FQ "/>
    <n v="749"/>
    <s v="Acer"/>
  </r>
  <r>
    <n v="166"/>
    <x v="0"/>
    <x v="1"/>
    <x v="9"/>
    <s v=" MSI GS63VR 7RF-216NL Stealth Pro 4K "/>
    <n v="2299"/>
    <s v="MSI"/>
  </r>
  <r>
    <n v="167"/>
    <x v="0"/>
    <x v="4"/>
    <x v="10"/>
    <s v=" HP Spectre Pro X360 G2 V1B04EA "/>
    <n v="2237.29"/>
    <s v="HP"/>
  </r>
  <r>
    <n v="168"/>
    <x v="0"/>
    <x v="0"/>
    <x v="11"/>
    <s v=" HP ProBook 450 G3 W4P35ET "/>
    <n v="966.79"/>
    <s v="HP"/>
  </r>
  <r>
    <n v="169"/>
    <x v="0"/>
    <x v="5"/>
    <x v="12"/>
    <s v=" HP Omen 15-ax025nd "/>
    <n v="1169"/>
    <s v="HP"/>
  </r>
  <r>
    <n v="170"/>
    <x v="0"/>
    <x v="1"/>
    <x v="0"/>
    <s v=" Asus ZenBook 3 UX390UA-GS042T "/>
    <n v="1199"/>
    <s v="Asus"/>
  </r>
  <r>
    <n v="171"/>
    <x v="0"/>
    <x v="5"/>
    <x v="1"/>
    <s v=" Acer Swift 3 SF314-51-70U0 "/>
    <n v="999"/>
    <s v="Acer"/>
  </r>
  <r>
    <n v="172"/>
    <x v="0"/>
    <x v="3"/>
    <x v="2"/>
    <s v=" Acer Chromebook 15 CB5-571-34MD "/>
    <n v="494"/>
    <s v="Acer"/>
  </r>
  <r>
    <n v="173"/>
    <x v="0"/>
    <x v="5"/>
    <x v="3"/>
    <s v=" MSI GE62 7RD-097NL Apache "/>
    <n v="1499"/>
    <s v="MSI"/>
  </r>
  <r>
    <n v="174"/>
    <x v="0"/>
    <x v="0"/>
    <x v="4"/>
    <s v=" Lenovo ThinkPad E560 20EV003EMH "/>
    <n v="999"/>
    <s v="Lenovo"/>
  </r>
  <r>
    <n v="175"/>
    <x v="0"/>
    <x v="4"/>
    <x v="5"/>
    <s v=" Lenovo Essential B71-80 80RJ0005MH "/>
    <n v="799"/>
    <s v="Lenovo"/>
  </r>
  <r>
    <n v="176"/>
    <x v="0"/>
    <x v="0"/>
    <x v="6"/>
    <s v=" HP Spectre Pro X360 G2 V1B01EA "/>
    <n v="1699"/>
    <s v="HP"/>
  </r>
  <r>
    <n v="177"/>
    <x v="0"/>
    <x v="4"/>
    <x v="7"/>
    <s v=" HP Pavilion 14-al125nd "/>
    <n v="799"/>
    <s v="HP"/>
  </r>
  <r>
    <n v="178"/>
    <x v="0"/>
    <x v="2"/>
    <x v="8"/>
    <s v=" HP EliteBook 850 G4 Z2W92EA "/>
    <n v="1857.35"/>
    <s v="HP"/>
  </r>
  <r>
    <n v="179"/>
    <x v="0"/>
    <x v="0"/>
    <x v="9"/>
    <s v=" HP EliteBook 1030 G1 X2F04EA "/>
    <n v="2556.73"/>
    <s v="HP"/>
  </r>
  <r>
    <n v="180"/>
    <x v="0"/>
    <x v="5"/>
    <x v="10"/>
    <s v=" HP Elite x2 1012 G1 L5H08EA "/>
    <n v="1760.58"/>
    <s v="HP"/>
  </r>
  <r>
    <n v="181"/>
    <x v="0"/>
    <x v="0"/>
    <x v="11"/>
    <s v=" HP 14-am072nd "/>
    <n v="429"/>
    <s v="HP"/>
  </r>
  <r>
    <n v="182"/>
    <x v="0"/>
    <x v="5"/>
    <x v="12"/>
    <s v=" Asus VivoBook R541UA-DM984T "/>
    <n v="499"/>
    <s v="Asus"/>
  </r>
  <r>
    <n v="183"/>
    <x v="0"/>
    <x v="5"/>
    <x v="0"/>
    <s v=" Asus Pro Essential P2530UA-DM0437R "/>
    <n v="699"/>
    <s v="Asus"/>
  </r>
  <r>
    <n v="184"/>
    <x v="0"/>
    <x v="3"/>
    <x v="1"/>
    <s v=" Apple MacBook Pro 15'' Touch Bar MLW72N/A Silver "/>
    <n v="2699"/>
    <s v="Apple"/>
  </r>
  <r>
    <n v="185"/>
    <x v="0"/>
    <x v="3"/>
    <x v="2"/>
    <s v=" Acer Spin 1 SP111-31-C34F "/>
    <n v="349"/>
    <s v="Acer"/>
  </r>
  <r>
    <n v="186"/>
    <x v="0"/>
    <x v="2"/>
    <x v="3"/>
    <s v=" Acer Chromebook CB5-132T-C9N4 "/>
    <n v="299"/>
    <s v="Acer"/>
  </r>
  <r>
    <n v="187"/>
    <x v="0"/>
    <x v="1"/>
    <x v="4"/>
    <s v=" Acer Aspire VX-591G-54PD "/>
    <n v="1049"/>
    <s v="Acer"/>
  </r>
  <r>
    <n v="188"/>
    <x v="0"/>
    <x v="3"/>
    <x v="5"/>
    <s v=" Acer Aspire E5-774-37SL "/>
    <n v="549"/>
    <s v="Acer"/>
  </r>
  <r>
    <n v="189"/>
    <x v="0"/>
    <x v="4"/>
    <x v="6"/>
    <s v=" Microsoft Surface Pro 4 - i7 - 16 GB - 1 TB "/>
    <n v="2749"/>
    <s v="Microsoft"/>
  </r>
  <r>
    <n v="190"/>
    <x v="0"/>
    <x v="0"/>
    <x v="7"/>
    <s v=" HP Elite x2 1012 G1 L5H36ET "/>
    <n v="1353.99"/>
    <s v="HP"/>
  </r>
  <r>
    <n v="191"/>
    <x v="0"/>
    <x v="1"/>
    <x v="8"/>
    <s v=" HP Elite x2 1012 G1 L5H19ET "/>
    <n v="1385.45"/>
    <s v="HP"/>
  </r>
  <r>
    <n v="192"/>
    <x v="0"/>
    <x v="1"/>
    <x v="9"/>
    <s v=" Asus Zenbook Pro BX310UA-FC223R "/>
    <n v="779"/>
    <s v="Asus"/>
  </r>
  <r>
    <n v="193"/>
    <x v="0"/>
    <x v="0"/>
    <x v="10"/>
    <s v=" MSI GT73VR 7RE-412NL Titan "/>
    <n v="2899"/>
    <s v="MSI"/>
  </r>
  <r>
    <n v="194"/>
    <x v="0"/>
    <x v="2"/>
    <x v="11"/>
    <s v=" MSI GT72VR 7RE-437NL Dominator Pro "/>
    <n v="2499"/>
    <s v="MSI"/>
  </r>
  <r>
    <n v="195"/>
    <x v="0"/>
    <x v="2"/>
    <x v="12"/>
    <s v=" HP Spectre Pro 13 G1 X2F01EA "/>
    <n v="1699"/>
    <s v="HP"/>
  </r>
  <r>
    <n v="196"/>
    <x v="0"/>
    <x v="3"/>
    <x v="0"/>
    <s v=" HP Elite x2 1012 G1 L5H18ET "/>
    <n v="1299"/>
    <s v="HP"/>
  </r>
  <r>
    <n v="197"/>
    <x v="0"/>
    <x v="5"/>
    <x v="1"/>
    <s v=" Apple MacBook Pro 15'' Touch Bar MLH42/B Space Gray "/>
    <n v="4999"/>
    <s v="Apple"/>
  </r>
  <r>
    <n v="198"/>
    <x v="0"/>
    <x v="5"/>
    <x v="2"/>
    <s v=" Acer Aspire S5-371-524G "/>
    <n v="999"/>
    <s v="Acer"/>
  </r>
  <r>
    <n v="199"/>
    <x v="0"/>
    <x v="4"/>
    <x v="3"/>
    <s v=" Toshiba A30-C-1CW "/>
    <n v="999"/>
    <s v="Toshiba"/>
  </r>
  <r>
    <n v="200"/>
    <x v="0"/>
    <x v="0"/>
    <x v="4"/>
    <s v=" MSI GT62VR 7RE-232NL Dominator Pro 4K "/>
    <n v="2899"/>
    <s v="MSI"/>
  </r>
  <r>
    <n v="201"/>
    <x v="0"/>
    <x v="0"/>
    <x v="5"/>
    <s v=" MSI GS73VR 6RF-018NL Stealth Pro 4K "/>
    <n v="2449"/>
    <s v="MSI"/>
  </r>
  <r>
    <n v="202"/>
    <x v="0"/>
    <x v="5"/>
    <x v="6"/>
    <s v=" MSI GL62M 7RD-050NL "/>
    <n v="1099"/>
    <s v="MSI"/>
  </r>
  <r>
    <n v="203"/>
    <x v="0"/>
    <x v="1"/>
    <x v="7"/>
    <s v=" Medion ERAZER X6601-I7-256 "/>
    <n v="1049"/>
    <s v="Medion"/>
  </r>
  <r>
    <n v="204"/>
    <x v="0"/>
    <x v="4"/>
    <x v="8"/>
    <s v=" HP Spectre Pro 13 G1 X2F00EA "/>
    <n v="1999"/>
    <s v="HP"/>
  </r>
  <r>
    <n v="205"/>
    <x v="0"/>
    <x v="4"/>
    <x v="9"/>
    <s v=" HP ProBook 650 G3 Z2X35ET "/>
    <n v="1396.34"/>
    <s v="HP"/>
  </r>
  <r>
    <n v="206"/>
    <x v="0"/>
    <x v="1"/>
    <x v="10"/>
    <s v=" HP EliteBook 850 G4 Z2W86ET "/>
    <n v="1581.47"/>
    <s v="HP"/>
  </r>
  <r>
    <n v="207"/>
    <x v="0"/>
    <x v="5"/>
    <x v="11"/>
    <s v=" HP EliteBook 840 G4 Z2V61EA "/>
    <n v="1881.55"/>
    <s v="HP"/>
  </r>
  <r>
    <n v="208"/>
    <x v="0"/>
    <x v="4"/>
    <x v="12"/>
    <s v=" Asus ZenBook 3 UX390UA-GS032R "/>
    <n v="1399"/>
    <s v="Asus"/>
  </r>
  <r>
    <n v="209"/>
    <x v="0"/>
    <x v="1"/>
    <x v="0"/>
    <s v=" Apple MacBook Pro 13'' MLL42N/A 8GB - 512GB Space Gray "/>
    <n v="1939"/>
    <s v="Apple"/>
  </r>
  <r>
    <n v="210"/>
    <x v="0"/>
    <x v="1"/>
    <x v="1"/>
    <s v=" Apple MacBook 12'' 512 GB Rose Gold "/>
    <n v="1693.95"/>
    <s v="Apple"/>
  </r>
  <r>
    <n v="211"/>
    <x v="0"/>
    <x v="1"/>
    <x v="2"/>
    <s v=" Acer Switch Alpha 12 SA5-271-55K2 "/>
    <n v="999"/>
    <s v="Acer"/>
  </r>
  <r>
    <n v="212"/>
    <x v="0"/>
    <x v="2"/>
    <x v="3"/>
    <s v=" Acer Predator G9-593-71VQ "/>
    <n v="1799"/>
    <s v="Acer"/>
  </r>
  <r>
    <n v="213"/>
    <x v="0"/>
    <x v="0"/>
    <x v="4"/>
    <s v=" Acer Aspire E5-553G-T6V0 "/>
    <n v="699"/>
    <s v="Acer"/>
  </r>
  <r>
    <n v="214"/>
    <x v="0"/>
    <x v="0"/>
    <x v="5"/>
    <s v=" Medion Erazer P7643 i7-1000 "/>
    <n v="999"/>
    <s v="Medion"/>
  </r>
  <r>
    <n v="215"/>
    <x v="0"/>
    <x v="1"/>
    <x v="6"/>
    <s v=" Lenovo Yoga 700-14ISK 80QD009JMH "/>
    <n v="699"/>
    <s v="Lenovo"/>
  </r>
  <r>
    <n v="216"/>
    <x v="0"/>
    <x v="2"/>
    <x v="7"/>
    <s v=" HP ZBook 15u G3 T7W11ET "/>
    <n v="1399"/>
    <s v="HP"/>
  </r>
  <r>
    <n v="217"/>
    <x v="0"/>
    <x v="5"/>
    <x v="8"/>
    <s v=" MSI GT62VR 7RD-229NL Dominator "/>
    <n v="1999"/>
    <s v="MSI"/>
  </r>
  <r>
    <n v="218"/>
    <x v="0"/>
    <x v="0"/>
    <x v="9"/>
    <s v=" MSI GS43VR 6RE-009NL Phantom Pro "/>
    <n v="1849"/>
    <s v="MSI"/>
  </r>
  <r>
    <n v="219"/>
    <x v="0"/>
    <x v="1"/>
    <x v="10"/>
    <s v=" Lenovo Thinkpad P50s 20FL000DMH "/>
    <n v="1796.85"/>
    <s v="Lenovo"/>
  </r>
  <r>
    <n v="220"/>
    <x v="0"/>
    <x v="5"/>
    <x v="11"/>
    <s v=" HP ProBook 650 G2 T9W99EA "/>
    <n v="1535.49"/>
    <s v="HP"/>
  </r>
  <r>
    <n v="221"/>
    <x v="0"/>
    <x v="3"/>
    <x v="12"/>
    <s v=" HP Probook 430 G4 Y8B38ET "/>
    <n v="949"/>
    <s v="HP"/>
  </r>
  <r>
    <n v="222"/>
    <x v="0"/>
    <x v="4"/>
    <x v="0"/>
    <s v=" HP Omen 17-w121nd "/>
    <n v="1899"/>
    <s v="HP"/>
  </r>
  <r>
    <n v="223"/>
    <x v="0"/>
    <x v="2"/>
    <x v="1"/>
    <s v=" HP EliteBook Folio G1 V1C39EA "/>
    <n v="1756.94"/>
    <s v="HP"/>
  </r>
  <r>
    <n v="224"/>
    <x v="0"/>
    <x v="2"/>
    <x v="2"/>
    <s v=" HP EliteBook Folio 1040 G3 V1A84EA "/>
    <n v="2199"/>
    <s v="HP"/>
  </r>
  <r>
    <n v="225"/>
    <x v="0"/>
    <x v="4"/>
    <x v="3"/>
    <s v=" HP EliteBook 850 G3 T9X34EA "/>
    <n v="1813.79"/>
    <s v="HP"/>
  </r>
  <r>
    <n v="226"/>
    <x v="0"/>
    <x v="3"/>
    <x v="4"/>
    <s v=" HP EliteBook 840 G4 Z2V48ET "/>
    <n v="1569.37"/>
    <s v="HP"/>
  </r>
  <r>
    <n v="227"/>
    <x v="0"/>
    <x v="2"/>
    <x v="5"/>
    <s v=" HP EliteBook 840 G3 T9X55EA "/>
    <n v="1487.09"/>
    <s v="HP"/>
  </r>
  <r>
    <n v="228"/>
    <x v="0"/>
    <x v="2"/>
    <x v="6"/>
    <s v=" HP EliteBook 840 G3 T9X27EA "/>
    <n v="1499"/>
    <s v="HP"/>
  </r>
  <r>
    <n v="229"/>
    <x v="0"/>
    <x v="1"/>
    <x v="7"/>
    <s v=" HP Chromebook 13 Pro G1 T6R48EA "/>
    <n v="774.4"/>
    <s v="HP"/>
  </r>
  <r>
    <n v="230"/>
    <x v="0"/>
    <x v="4"/>
    <x v="8"/>
    <s v=" HP Chromebook 11 G4 T6Q73EA "/>
    <n v="336.38"/>
    <s v="HP"/>
  </r>
  <r>
    <n v="231"/>
    <x v="0"/>
    <x v="1"/>
    <x v="9"/>
    <s v=" Asus ROG Strix GL702VM-GC178T "/>
    <n v="1699"/>
    <s v="Asus"/>
  </r>
  <r>
    <n v="232"/>
    <x v="0"/>
    <x v="3"/>
    <x v="10"/>
    <s v=" Asus ROG Strix GL702VM-GC004T "/>
    <n v="1599"/>
    <s v="Asus"/>
  </r>
  <r>
    <n v="233"/>
    <x v="0"/>
    <x v="5"/>
    <x v="11"/>
    <s v=" Asus ROG Strix GL553VD-FY217T "/>
    <n v="1099"/>
    <s v="Asus"/>
  </r>
  <r>
    <n v="234"/>
    <x v="0"/>
    <x v="1"/>
    <x v="12"/>
    <s v=" Acer Aspire V3-372T-54D1 "/>
    <n v="749"/>
    <s v="Acer"/>
  </r>
  <r>
    <n v="235"/>
    <x v="0"/>
    <x v="1"/>
    <x v="0"/>
    <s v=" Toshiba Tecra A50-C-17C "/>
    <n v="699"/>
    <s v="Toshiba"/>
  </r>
  <r>
    <n v="236"/>
    <x v="0"/>
    <x v="0"/>
    <x v="1"/>
    <s v=" MSI GT83VR 7RE-215NL Titan SLI "/>
    <n v="3999"/>
    <s v="MSI"/>
  </r>
  <r>
    <n v="237"/>
    <x v="0"/>
    <x v="0"/>
    <x v="2"/>
    <s v=" MSI GT72VR 7RD-440NL Dominator "/>
    <n v="2099"/>
    <s v="MSI"/>
  </r>
  <r>
    <n v="238"/>
    <x v="0"/>
    <x v="1"/>
    <x v="3"/>
    <s v=" MSI GT62VR 7RE-226NL Dominator Pro "/>
    <n v="2249"/>
    <s v="MSI"/>
  </r>
  <r>
    <n v="239"/>
    <x v="0"/>
    <x v="1"/>
    <x v="4"/>
    <s v=" MSI GS63VR 7RF-219NL Stealth Pro "/>
    <n v="2099"/>
    <s v="MSI"/>
  </r>
  <r>
    <n v="240"/>
    <x v="0"/>
    <x v="2"/>
    <x v="5"/>
    <s v=" MSI GS43VR 7RE-059NL Phantom Pro "/>
    <n v="1949"/>
    <s v="MSI"/>
  </r>
  <r>
    <n v="241"/>
    <x v="0"/>
    <x v="5"/>
    <x v="6"/>
    <s v=" MSI GP72VR 7RF-261NL Leopard Pro "/>
    <n v="1599"/>
    <s v="MSI"/>
  </r>
  <r>
    <n v="242"/>
    <x v="0"/>
    <x v="4"/>
    <x v="7"/>
    <s v=" MSI GP72 7RD-055NL Leopard "/>
    <n v="1399"/>
    <s v="MSI"/>
  </r>
  <r>
    <n v="243"/>
    <x v="0"/>
    <x v="5"/>
    <x v="8"/>
    <s v=" MSI GP62MVR 7RF-285NL Leopard Pro "/>
    <n v="1599"/>
    <s v="MSI"/>
  </r>
  <r>
    <n v="244"/>
    <x v="0"/>
    <x v="0"/>
    <x v="9"/>
    <s v=" MSI GL72 6QD-213NL "/>
    <n v="899"/>
    <s v="MSI"/>
  </r>
  <r>
    <n v="245"/>
    <x v="0"/>
    <x v="2"/>
    <x v="10"/>
    <s v=" Medion Erazer X6601 30020944 "/>
    <n v="1099"/>
    <s v="Medion"/>
  </r>
  <r>
    <n v="246"/>
    <x v="0"/>
    <x v="5"/>
    <x v="11"/>
    <s v=" Medion Chromebook S2013 "/>
    <n v="229"/>
    <s v="Medion"/>
  </r>
  <r>
    <n v="247"/>
    <x v="0"/>
    <x v="4"/>
    <x v="12"/>
    <s v=" Medion Akoya X7847-HQ-256 "/>
    <n v="1699"/>
    <s v="Medion"/>
  </r>
  <r>
    <n v="248"/>
    <x v="0"/>
    <x v="3"/>
    <x v="0"/>
    <s v=" Medion Akoya S6219 Zilver 628 "/>
    <n v="399"/>
    <s v="Medion"/>
  </r>
  <r>
    <n v="249"/>
    <x v="0"/>
    <x v="3"/>
    <x v="1"/>
    <s v=" Medion Akoya S6219 Wit 628 "/>
    <n v="399"/>
    <s v="Medion"/>
  </r>
  <r>
    <n v="250"/>
    <x v="0"/>
    <x v="4"/>
    <x v="2"/>
    <s v=" Medion Akoya S3409 F5 "/>
    <n v="749"/>
    <s v="Medion"/>
  </r>
  <r>
    <n v="251"/>
    <x v="0"/>
    <x v="2"/>
    <x v="3"/>
    <s v=" Medion Akoya S3409 F3 "/>
    <n v="629"/>
    <s v="Medion"/>
  </r>
  <r>
    <n v="252"/>
    <x v="0"/>
    <x v="0"/>
    <x v="4"/>
    <s v=" Medion Akoya E7419 "/>
    <n v="499"/>
    <s v="Medion"/>
  </r>
  <r>
    <n v="253"/>
    <x v="0"/>
    <x v="4"/>
    <x v="5"/>
    <s v=" Medion Akoya E6435-i5-1128 "/>
    <n v="729"/>
    <s v="Medion"/>
  </r>
  <r>
    <n v="254"/>
    <x v="0"/>
    <x v="2"/>
    <x v="6"/>
    <s v=" Medion Akoya E6415-i3-256 "/>
    <n v="549"/>
    <s v="Medion"/>
  </r>
  <r>
    <n v="255"/>
    <x v="0"/>
    <x v="4"/>
    <x v="7"/>
    <s v=" Medion Akoya E2215T 32GB Wit "/>
    <n v="289"/>
    <s v="Medion"/>
  </r>
  <r>
    <n v="256"/>
    <x v="0"/>
    <x v="0"/>
    <x v="8"/>
    <s v=" Lenovo Yoga 900s-12ISK 80ML0073MH "/>
    <n v="1099"/>
    <s v="Lenovo"/>
  </r>
  <r>
    <n v="257"/>
    <x v="0"/>
    <x v="0"/>
    <x v="9"/>
    <s v=" Lenovo ThinkPad Yoga 260 20FD001XMH "/>
    <n v="1513.26"/>
    <s v="Lenovo"/>
  </r>
  <r>
    <n v="258"/>
    <x v="0"/>
    <x v="2"/>
    <x v="10"/>
    <s v=" Lenovo IdeaPad Y910-17ISK 80V10019MH "/>
    <n v="2999"/>
    <s v="Lenovo"/>
  </r>
  <r>
    <n v="259"/>
    <x v="0"/>
    <x v="4"/>
    <x v="11"/>
    <s v=" Lenovo IdeaPad Y900-17ISK 80Q1004LMH "/>
    <n v="2499"/>
    <s v="Lenovo"/>
  </r>
  <r>
    <n v="260"/>
    <x v="0"/>
    <x v="0"/>
    <x v="12"/>
    <s v=" Lenovo Ideapad Y700-15ISK 80NV010LMH "/>
    <n v="999"/>
    <s v="Lenovo"/>
  </r>
  <r>
    <n v="261"/>
    <x v="0"/>
    <x v="3"/>
    <x v="0"/>
    <s v=" Lenovo IdeaPad 700-15ISK 80RU00CLMH "/>
    <n v="899"/>
    <s v="Lenovo"/>
  </r>
  <r>
    <n v="262"/>
    <x v="0"/>
    <x v="0"/>
    <x v="1"/>
    <s v=" Lenovo IdeaPad 510S-13IKB 80V0006AMH "/>
    <n v="749"/>
    <s v="Lenovo"/>
  </r>
  <r>
    <n v="263"/>
    <x v="0"/>
    <x v="4"/>
    <x v="2"/>
    <s v=" HP ProBook 650 G2 Y3B07ET "/>
    <n v="1249"/>
    <s v="HP"/>
  </r>
  <r>
    <n v="264"/>
    <x v="0"/>
    <x v="0"/>
    <x v="3"/>
    <s v=" HP ProBook 650 G2 T4J06ET "/>
    <n v="1136.19"/>
    <s v="HP"/>
  </r>
  <r>
    <n v="265"/>
    <x v="0"/>
    <x v="4"/>
    <x v="4"/>
    <s v=" HP ProBook 640 G3 Z2W32EA "/>
    <n v="1303.17"/>
    <s v="HP"/>
  </r>
  <r>
    <n v="266"/>
    <x v="0"/>
    <x v="1"/>
    <x v="5"/>
    <s v=" HP Probook 440 G3 W4N88ET "/>
    <n v="945.01"/>
    <s v="HP"/>
  </r>
  <r>
    <n v="267"/>
    <x v="0"/>
    <x v="1"/>
    <x v="6"/>
    <s v=" HP Probook 430 G4 Y7Z27ET "/>
    <n v="849"/>
    <s v="HP"/>
  </r>
  <r>
    <n v="268"/>
    <x v="0"/>
    <x v="1"/>
    <x v="7"/>
    <s v=" HP ProBook 430 G3 W4N73ET "/>
    <n v="899"/>
    <s v="HP"/>
  </r>
  <r>
    <n v="269"/>
    <x v="0"/>
    <x v="3"/>
    <x v="8"/>
    <s v=" HP Omen 17-w210nd "/>
    <n v="1399"/>
    <s v="HP"/>
  </r>
  <r>
    <n v="270"/>
    <x v="0"/>
    <x v="3"/>
    <x v="9"/>
    <s v=" HP EliteBook Folio G1 X2F49EA "/>
    <n v="2299"/>
    <s v="HP"/>
  </r>
  <r>
    <n v="271"/>
    <x v="0"/>
    <x v="1"/>
    <x v="10"/>
    <s v=" HP EliteBook Folio G1 X2F46EA "/>
    <n v="1995.29"/>
    <s v="HP"/>
  </r>
  <r>
    <n v="272"/>
    <x v="0"/>
    <x v="0"/>
    <x v="11"/>
    <s v=" HP EliteBook Folio 1040 G3 V1A81EA "/>
    <n v="1749"/>
    <s v="HP"/>
  </r>
  <r>
    <n v="273"/>
    <x v="0"/>
    <x v="5"/>
    <x v="12"/>
    <s v=" HP EliteBook Folio 1040 G2 N6Q10EA "/>
    <n v="1999"/>
    <s v="HP"/>
  </r>
  <r>
    <n v="274"/>
    <x v="0"/>
    <x v="2"/>
    <x v="0"/>
    <s v=" HP EliteBook Folio 1040 G2 H9W00EA "/>
    <n v="1399"/>
    <s v="HP"/>
  </r>
  <r>
    <n v="275"/>
    <x v="0"/>
    <x v="3"/>
    <x v="1"/>
    <s v=" HP EliteBook 840 G4 Z2V49ET "/>
    <n v="1697.63"/>
    <s v="HP"/>
  </r>
  <r>
    <n v="276"/>
    <x v="0"/>
    <x v="5"/>
    <x v="2"/>
    <s v=" HP EliteBook 840 G3 T9X26EA "/>
    <n v="1799"/>
    <s v="HP"/>
  </r>
  <r>
    <n v="277"/>
    <x v="0"/>
    <x v="0"/>
    <x v="3"/>
    <s v=" HP EliteBook 840 G3 T9X24EA "/>
    <n v="1699"/>
    <s v="HP"/>
  </r>
  <r>
    <n v="278"/>
    <x v="0"/>
    <x v="4"/>
    <x v="4"/>
    <s v=" HP Elitebook 840 G3 i5-8gb-256ssd "/>
    <n v="1833.15"/>
    <s v="HP"/>
  </r>
  <r>
    <n v="279"/>
    <x v="0"/>
    <x v="4"/>
    <x v="5"/>
    <s v=" HP EliteBook 820 G4 Z2V73EA "/>
    <n v="1960.2"/>
    <s v="HP"/>
  </r>
  <r>
    <n v="280"/>
    <x v="0"/>
    <x v="1"/>
    <x v="6"/>
    <s v=" HP EliteBook 820 G3 T9X50EA "/>
    <n v="1934.79"/>
    <s v="HP"/>
  </r>
  <r>
    <n v="281"/>
    <x v="0"/>
    <x v="2"/>
    <x v="7"/>
    <s v=" HP EliteBook 820 G3 T9X47EA "/>
    <n v="1599"/>
    <s v="HP"/>
  </r>
  <r>
    <n v="282"/>
    <x v="0"/>
    <x v="2"/>
    <x v="8"/>
    <s v=" HP EliteBook 820 G3 T9X42EA "/>
    <n v="1571.79"/>
    <s v="HP"/>
  </r>
  <r>
    <n v="283"/>
    <x v="0"/>
    <x v="4"/>
    <x v="9"/>
    <s v=" HP EliteBook 820 G2 Z2V91ET "/>
    <n v="1646.81"/>
    <s v="HP"/>
  </r>
  <r>
    <n v="284"/>
    <x v="0"/>
    <x v="3"/>
    <x v="10"/>
    <s v=" HP EliteBook 1030 G1 X2F07EA "/>
    <n v="1998.92"/>
    <s v="HP"/>
  </r>
  <r>
    <n v="285"/>
    <x v="0"/>
    <x v="2"/>
    <x v="11"/>
    <s v=" HP Elite x2 1012 G1 L5H07EA "/>
    <n v="999"/>
    <s v="HP"/>
  </r>
  <r>
    <n v="286"/>
    <x v="0"/>
    <x v="4"/>
    <x v="12"/>
    <s v=" HP Chromebook 13 Pro G1 W4M19EA "/>
    <n v="680.02"/>
    <s v="HP"/>
  </r>
  <r>
    <n v="287"/>
    <x v="0"/>
    <x v="4"/>
    <x v="0"/>
    <s v=" HP Chromebook 11 G5 X0N97EA "/>
    <n v="306.13"/>
    <s v="HP"/>
  </r>
  <r>
    <n v="288"/>
    <x v="0"/>
    <x v="5"/>
    <x v="1"/>
    <s v=" Asus ZenBook 3 UX390UA-GS036R "/>
    <n v="1899"/>
    <s v="Asus"/>
  </r>
  <r>
    <n v="289"/>
    <x v="0"/>
    <x v="1"/>
    <x v="2"/>
    <s v=" Asus VivoBook R558UV-DM350T "/>
    <n v="799"/>
    <s v="Asus"/>
  </r>
  <r>
    <n v="290"/>
    <x v="0"/>
    <x v="3"/>
    <x v="3"/>
    <s v=" Asus Transformer Book T302CA-FL014R "/>
    <n v="849"/>
    <s v="Asus"/>
  </r>
  <r>
    <n v="291"/>
    <x v="0"/>
    <x v="3"/>
    <x v="4"/>
    <s v=" Asus ROG Strix GL753VD-GC097T "/>
    <n v="1099"/>
    <s v="Asus"/>
  </r>
  <r>
    <n v="292"/>
    <x v="0"/>
    <x v="3"/>
    <x v="5"/>
    <s v=" Asus ROG G752VS-GC310T "/>
    <n v="2399"/>
    <s v="Asus"/>
  </r>
  <r>
    <n v="293"/>
    <x v="0"/>
    <x v="3"/>
    <x v="6"/>
    <s v=" Apple MacBook Pro 13'' Touch Bar MNQG2N/A Silver "/>
    <n v="2199"/>
    <s v="Apple"/>
  </r>
  <r>
    <n v="294"/>
    <x v="0"/>
    <x v="5"/>
    <x v="7"/>
    <s v=" Acer Spin 7 SP714-51-M0U6 "/>
    <n v="1399"/>
    <s v="Acer"/>
  </r>
  <r>
    <n v="295"/>
    <x v="0"/>
    <x v="2"/>
    <x v="8"/>
    <s v=" Acer Spin 3 SP315-51-39L3 "/>
    <n v="649"/>
    <s v="Acer"/>
  </r>
  <r>
    <n v="296"/>
    <x v="0"/>
    <x v="4"/>
    <x v="9"/>
    <s v=" Acer Predator GX-792-76H8 "/>
    <n v="3199"/>
    <s v="Acer"/>
  </r>
  <r>
    <n v="297"/>
    <x v="0"/>
    <x v="4"/>
    <x v="10"/>
    <s v=" Acer Predator GX-792-70JL "/>
    <n v="3599"/>
    <s v="Acer"/>
  </r>
  <r>
    <n v="298"/>
    <x v="0"/>
    <x v="2"/>
    <x v="11"/>
    <s v=" Acer Predator G9-593-778F "/>
    <n v="2099"/>
    <s v="Acer"/>
  </r>
  <r>
    <n v="299"/>
    <x v="0"/>
    <x v="1"/>
    <x v="12"/>
    <s v=" Acer Predator G5-793-76E3 "/>
    <n v="1999"/>
    <s v="Acer"/>
  </r>
  <r>
    <n v="300"/>
    <x v="0"/>
    <x v="3"/>
    <x v="0"/>
    <s v=" Acer Aspire R3-131T-C9R5 "/>
    <n v="299"/>
    <s v="Acer"/>
  </r>
  <r>
    <n v="301"/>
    <x v="0"/>
    <x v="2"/>
    <x v="1"/>
    <s v=" Acer Aspire R3-131T-C282 "/>
    <n v="299"/>
    <s v="Acer"/>
  </r>
  <r>
    <n v="302"/>
    <x v="0"/>
    <x v="4"/>
    <x v="2"/>
    <s v=" Acer Aspire E5-523-98LZ "/>
    <n v="529"/>
    <s v="Acer"/>
  </r>
  <r>
    <n v="303"/>
    <x v="0"/>
    <x v="1"/>
    <x v="3"/>
    <s v=" Forza MacBook 12'' 512 GB Zilver (Refurbished) "/>
    <n v="1299"/>
    <s v="Forza"/>
  </r>
  <r>
    <n v="304"/>
    <x v="0"/>
    <x v="4"/>
    <x v="4"/>
    <s v=" Asus ZenBook 3 UX390UA-GS032T "/>
    <n v="1199"/>
    <s v="Asus"/>
  </r>
  <r>
    <n v="305"/>
    <x v="1"/>
    <x v="3"/>
    <x v="5"/>
    <s v=" Samsung Galaxy Tab A 10.1 Wifi Zwart "/>
    <n v="237"/>
    <s v="Samsung"/>
  </r>
  <r>
    <n v="306"/>
    <x v="1"/>
    <x v="4"/>
    <x v="6"/>
    <s v=" Apple iPad Air 2 Wifi 32 GB Space Gray "/>
    <n v="439"/>
    <s v="Apple"/>
  </r>
  <r>
    <n v="307"/>
    <x v="1"/>
    <x v="4"/>
    <x v="7"/>
    <s v=" Apple iPad Air 2 Wifi 32 GB Zilver "/>
    <n v="439"/>
    <s v="Apple"/>
  </r>
  <r>
    <n v="308"/>
    <x v="1"/>
    <x v="3"/>
    <x v="8"/>
    <s v=" Samsung Galaxy Tab A 10.1 Wifi Wit "/>
    <n v="237"/>
    <s v="Samsung"/>
  </r>
  <r>
    <n v="309"/>
    <x v="1"/>
    <x v="0"/>
    <x v="9"/>
    <s v=" NVIDIA Shield Tablet K1 "/>
    <n v="199"/>
    <s v="NVIDIA"/>
  </r>
  <r>
    <n v="310"/>
    <x v="1"/>
    <x v="0"/>
    <x v="10"/>
    <s v=" Samsung Galaxy Tab S2 9,7 inch 32GB Zwart 2016 "/>
    <n v="439"/>
    <s v="Samsung"/>
  </r>
  <r>
    <n v="311"/>
    <x v="1"/>
    <x v="4"/>
    <x v="11"/>
    <s v=" Samsung Galaxy Tab A 10.1 Wifi + 4G Zwart "/>
    <n v="319"/>
    <s v="Samsung"/>
  </r>
  <r>
    <n v="312"/>
    <x v="1"/>
    <x v="5"/>
    <x v="12"/>
    <s v=" Apple iPad Air 2 Wifi 32 GB Goud "/>
    <n v="439"/>
    <s v="Apple"/>
  </r>
  <r>
    <n v="313"/>
    <x v="1"/>
    <x v="4"/>
    <x v="0"/>
    <s v=" Samsung Galaxy Tab E 9.6 Zwart "/>
    <n v="164"/>
    <s v="Samsung"/>
  </r>
  <r>
    <n v="314"/>
    <x v="1"/>
    <x v="5"/>
    <x v="1"/>
    <s v=" Apple iPad Air 2 Wifi 128 GB Zilver "/>
    <n v="529"/>
    <s v="Apple"/>
  </r>
  <r>
    <n v="315"/>
    <x v="1"/>
    <x v="5"/>
    <x v="2"/>
    <s v=" Samsung Galaxy Tab A 7.0 Wifi Zwart "/>
    <n v="144"/>
    <s v="Samsung"/>
  </r>
  <r>
    <n v="316"/>
    <x v="1"/>
    <x v="4"/>
    <x v="3"/>
    <s v=" Apple iPad Air 2 Wifi 128 GB Goud "/>
    <n v="539"/>
    <s v="Apple"/>
  </r>
  <r>
    <n v="317"/>
    <x v="1"/>
    <x v="2"/>
    <x v="4"/>
    <s v=" Lenovo Tab 2 A10-30 16 GB Blauw "/>
    <n v="159"/>
    <s v="Lenovo"/>
  </r>
  <r>
    <n v="318"/>
    <x v="1"/>
    <x v="3"/>
    <x v="5"/>
    <s v=" Microsoft Surface Pro 4 - i5 - 8 GB - 256 GB "/>
    <n v="1299"/>
    <s v="Microsoft"/>
  </r>
  <r>
    <n v="319"/>
    <x v="1"/>
    <x v="2"/>
    <x v="6"/>
    <s v=" Lenovo Tab 2 A10-30 32 GB Blauw "/>
    <n v="179"/>
    <s v="Lenovo"/>
  </r>
  <r>
    <n v="320"/>
    <x v="1"/>
    <x v="0"/>
    <x v="7"/>
    <s v=" Asus ZenPad S 8.0 Z580C Zwart "/>
    <n v="199"/>
    <s v="Asus"/>
  </r>
  <r>
    <n v="321"/>
    <x v="1"/>
    <x v="1"/>
    <x v="8"/>
    <s v=" Microsoft Surface Pro 4 - i5 - 4 GB - 128 GB "/>
    <n v="1029"/>
    <s v="Microsoft"/>
  </r>
  <r>
    <n v="322"/>
    <x v="1"/>
    <x v="3"/>
    <x v="9"/>
    <s v=" Acer One 10 S1003-14XA "/>
    <n v="219"/>
    <s v="Acer"/>
  </r>
  <r>
    <n v="323"/>
    <x v="1"/>
    <x v="1"/>
    <x v="10"/>
    <s v=" Samsung Galaxy Tab E 9.6 Wit "/>
    <n v="164"/>
    <s v="Samsung"/>
  </r>
  <r>
    <n v="324"/>
    <x v="1"/>
    <x v="3"/>
    <x v="11"/>
    <s v=" Samsung Galaxy Tab S2 8 inch 32GB Zwart 2016 "/>
    <n v="349"/>
    <s v="Samsung"/>
  </r>
  <r>
    <n v="325"/>
    <x v="1"/>
    <x v="2"/>
    <x v="12"/>
    <s v=" Lenovo Tab 3 7 Essential 16 GB "/>
    <n v="99"/>
    <s v="Lenovo"/>
  </r>
  <r>
    <n v="326"/>
    <x v="1"/>
    <x v="0"/>
    <x v="0"/>
    <s v=" Microsoft Surface Pro 4 - Core M - 4 GB - 128 GB "/>
    <n v="899"/>
    <s v="Microsoft"/>
  </r>
  <r>
    <n v="327"/>
    <x v="1"/>
    <x v="4"/>
    <x v="1"/>
    <s v=" Samsung Galaxy Tab S2 9.7 inch 32GB + 4G Zwart VE "/>
    <n v="519"/>
    <s v="Samsung"/>
  </r>
  <r>
    <n v="328"/>
    <x v="1"/>
    <x v="2"/>
    <x v="2"/>
    <s v=" Apple iPad Mini 2 Wifi 32 GB Silver "/>
    <n v="299"/>
    <s v="Apple"/>
  </r>
  <r>
    <n v="329"/>
    <x v="1"/>
    <x v="5"/>
    <x v="3"/>
    <s v=" Samsung Galaxy Tab A 7.0 Wifi Wit "/>
    <n v="144"/>
    <s v="Samsung"/>
  </r>
  <r>
    <n v="330"/>
    <x v="1"/>
    <x v="4"/>
    <x v="4"/>
    <s v=" Apple iPad Mini 2 Wifi + 4G 32 GB Space Gray "/>
    <n v="419"/>
    <s v="Apple"/>
  </r>
  <r>
    <n v="331"/>
    <x v="1"/>
    <x v="3"/>
    <x v="5"/>
    <s v=" Samsung Galaxy Tab S2 8 inch 32GB Wit 2016 "/>
    <n v="344.77"/>
    <s v="Samsung"/>
  </r>
  <r>
    <n v="332"/>
    <x v="1"/>
    <x v="2"/>
    <x v="6"/>
    <s v=" Samsung Galaxy Tab S2 9,7 inch 32GB Goud 2016 "/>
    <n v="429"/>
    <s v="Samsung"/>
  </r>
  <r>
    <n v="333"/>
    <x v="1"/>
    <x v="5"/>
    <x v="7"/>
    <s v=" Apple iPad Pro 12,9 inch 128 GB Wifi Gold "/>
    <n v="1009"/>
    <s v="Apple"/>
  </r>
  <r>
    <n v="334"/>
    <x v="1"/>
    <x v="4"/>
    <x v="8"/>
    <s v=" Apple iPad Air 2 Wifi + 4G 32 GB Zilver "/>
    <n v="549"/>
    <s v="Apple"/>
  </r>
  <r>
    <n v="335"/>
    <x v="1"/>
    <x v="2"/>
    <x v="9"/>
    <s v=" Samsung Galaxy Tab A 7.0 Wifi + 4G Zwart "/>
    <n v="199"/>
    <s v="Samsung"/>
  </r>
  <r>
    <n v="336"/>
    <x v="1"/>
    <x v="1"/>
    <x v="10"/>
    <s v=" Asus ZenPad 3S Z500M Zwart "/>
    <n v="379"/>
    <s v="Asus"/>
  </r>
  <r>
    <n v="337"/>
    <x v="1"/>
    <x v="3"/>
    <x v="11"/>
    <s v=" Kurio Telekids Tab 2 Blauw "/>
    <n v="119"/>
    <s v="Kurio"/>
  </r>
  <r>
    <n v="338"/>
    <x v="1"/>
    <x v="3"/>
    <x v="12"/>
    <s v=" Lenovo Tab 3 7 Essential 8 GB "/>
    <n v="89"/>
    <s v="Lenovo"/>
  </r>
  <r>
    <n v="339"/>
    <x v="1"/>
    <x v="5"/>
    <x v="0"/>
    <s v=" Samsung Galaxy Tab S2 9,7 inch 32GB Wit 2016 "/>
    <n v="439"/>
    <s v="Samsung"/>
  </r>
  <r>
    <n v="340"/>
    <x v="1"/>
    <x v="5"/>
    <x v="1"/>
    <s v=" Lenovo Tab 3 850M LTE Zwart "/>
    <n v="169"/>
    <s v="Lenovo"/>
  </r>
  <r>
    <n v="341"/>
    <x v="1"/>
    <x v="0"/>
    <x v="2"/>
    <s v=" Lenovo Yoga Book YB1-X90F Grijs "/>
    <n v="499"/>
    <s v="Lenovo"/>
  </r>
  <r>
    <n v="342"/>
    <x v="1"/>
    <x v="0"/>
    <x v="3"/>
    <s v=" Samsung Galaxy Tab S2 9,7 inch 32GB + 4G Zwart 2016 "/>
    <n v="511.5"/>
    <s v="Samsung"/>
  </r>
  <r>
    <n v="343"/>
    <x v="1"/>
    <x v="4"/>
    <x v="4"/>
    <s v=" Apple iPad Mini 4 Wifi 128 GB Space Gray "/>
    <n v="549"/>
    <s v="Apple"/>
  </r>
  <r>
    <n v="344"/>
    <x v="1"/>
    <x v="5"/>
    <x v="5"/>
    <s v=" Lenovo Tab 3 10 Plus 32GB Blauw "/>
    <n v="219"/>
    <s v="Lenovo"/>
  </r>
  <r>
    <n v="345"/>
    <x v="1"/>
    <x v="5"/>
    <x v="6"/>
    <s v=" Apple iPad Pro 9,7 inch 128 GB Wifi Silver "/>
    <n v="799"/>
    <s v="Apple"/>
  </r>
  <r>
    <n v="346"/>
    <x v="1"/>
    <x v="4"/>
    <x v="7"/>
    <s v=" ASUS ZenPad 8.0 Z380M Grijs "/>
    <n v="159"/>
    <s v="Asus"/>
  </r>
  <r>
    <n v="347"/>
    <x v="2"/>
    <x v="1"/>
    <x v="8"/>
    <s v=" Acer Iconia One 8 B1-850 Wit "/>
    <n v="129"/>
    <s v="Acer"/>
  </r>
  <r>
    <n v="348"/>
    <x v="1"/>
    <x v="3"/>
    <x v="9"/>
    <s v=" Microsoft Surface Pro 4 - i7 - 8 GB - 256 GB "/>
    <n v="1499"/>
    <s v="Microsoft"/>
  </r>
  <r>
    <n v="349"/>
    <x v="1"/>
    <x v="1"/>
    <x v="10"/>
    <s v=" Lenovo Tab 3 10 Business 32 GB LTE "/>
    <n v="299"/>
    <s v="Lenovo"/>
  </r>
  <r>
    <n v="350"/>
    <x v="1"/>
    <x v="1"/>
    <x v="11"/>
    <s v=" Lenovo Tab 2 A10-70F Blauw "/>
    <n v="189"/>
    <s v="Lenovo"/>
  </r>
  <r>
    <n v="351"/>
    <x v="1"/>
    <x v="3"/>
    <x v="12"/>
    <s v=" ASUS ZenPad C 7.0 Zwart "/>
    <n v="117"/>
    <s v="Asus"/>
  </r>
  <r>
    <n v="352"/>
    <x v="1"/>
    <x v="4"/>
    <x v="0"/>
    <s v=" Apple iPad Mini 2 Wifi + 4G 32 GB Silver "/>
    <n v="419"/>
    <s v="Apple"/>
  </r>
  <r>
    <n v="353"/>
    <x v="1"/>
    <x v="5"/>
    <x v="1"/>
    <s v=" Apple iPad Air 2 Wifi + 4G 128 GB Zilver "/>
    <n v="659"/>
    <s v="Apple"/>
  </r>
  <r>
    <n v="354"/>
    <x v="1"/>
    <x v="1"/>
    <x v="2"/>
    <s v=" Apple iPad Air 2 Wifi + 4G 128 GB Goud "/>
    <n v="659"/>
    <s v="Apple"/>
  </r>
  <r>
    <n v="355"/>
    <x v="1"/>
    <x v="2"/>
    <x v="3"/>
    <s v=" Acer Iconia Tab 10 A3-A40-N9NM "/>
    <n v="199"/>
    <s v="Acer"/>
  </r>
  <r>
    <n v="356"/>
    <x v="1"/>
    <x v="3"/>
    <x v="4"/>
    <s v=" Kurio Telekids Tab 2 Roze "/>
    <n v="119"/>
    <s v="Kurio"/>
  </r>
  <r>
    <n v="357"/>
    <x v="1"/>
    <x v="1"/>
    <x v="5"/>
    <s v=" Lenovo Tab 3 10 Plus 32GB Zwart "/>
    <n v="219"/>
    <s v="Lenovo"/>
  </r>
  <r>
    <n v="358"/>
    <x v="1"/>
    <x v="2"/>
    <x v="6"/>
    <s v=" Denver TAQ-10182MK2 "/>
    <n v="99"/>
    <s v="Denver"/>
  </r>
  <r>
    <n v="359"/>
    <x v="1"/>
    <x v="5"/>
    <x v="7"/>
    <s v=" Apple iPad Mini 4 Wifi 32 GB Space Gray "/>
    <n v="439"/>
    <s v="Apple"/>
  </r>
  <r>
    <n v="360"/>
    <x v="3"/>
    <x v="2"/>
    <x v="8"/>
    <s v=" Acer Iconia One 10 B3-A30 16 GB Wit "/>
    <n v="149"/>
    <s v="Acer"/>
  </r>
  <r>
    <n v="361"/>
    <x v="1"/>
    <x v="2"/>
    <x v="9"/>
    <s v=" Apple iPad Pro 9,7 inch 32 GB Wifi Space Gray "/>
    <n v="649"/>
    <s v="Apple"/>
  </r>
  <r>
    <n v="362"/>
    <x v="1"/>
    <x v="4"/>
    <x v="10"/>
    <s v=" Lenovo Yoga Tab 3 Plus "/>
    <n v="349"/>
    <s v="Lenovo"/>
  </r>
  <r>
    <n v="363"/>
    <x v="1"/>
    <x v="2"/>
    <x v="11"/>
    <s v=" Apple iPad Pro 9,7 inch 128 GB Wifi Gold "/>
    <n v="799"/>
    <s v="Apple"/>
  </r>
  <r>
    <n v="364"/>
    <x v="1"/>
    <x v="3"/>
    <x v="12"/>
    <s v=" Lenovo Tab 2 A10-70F 32 GB Blauw "/>
    <n v="229"/>
    <s v="Lenovo"/>
  </r>
  <r>
    <n v="365"/>
    <x v="1"/>
    <x v="5"/>
    <x v="0"/>
    <s v=" Apple iPad Air 2 Wifi + 4G 32 GB Goud "/>
    <n v="549"/>
    <s v="Apple"/>
  </r>
  <r>
    <n v="366"/>
    <x v="1"/>
    <x v="0"/>
    <x v="1"/>
    <s v=" Apple iPad Pro 9,7 inch 32 GB Wifi Gold "/>
    <n v="649"/>
    <s v="Apple"/>
  </r>
  <r>
    <n v="367"/>
    <x v="1"/>
    <x v="1"/>
    <x v="2"/>
    <s v=" Asus ZenPad 3S Z500M Zilver "/>
    <n v="379"/>
    <s v="Asus"/>
  </r>
  <r>
    <n v="368"/>
    <x v="1"/>
    <x v="5"/>
    <x v="3"/>
    <s v=" Apple iPad Mini 4 Wifi 128 GB Zilver "/>
    <n v="549"/>
    <s v="Apple"/>
  </r>
  <r>
    <n v="369"/>
    <x v="1"/>
    <x v="4"/>
    <x v="4"/>
    <s v=" Lenovo Tab 3 10 Plus 16GB Zwart "/>
    <n v="199"/>
    <s v="Lenovo"/>
  </r>
  <r>
    <n v="370"/>
    <x v="1"/>
    <x v="3"/>
    <x v="5"/>
    <s v=" Apple iPad Pro 9,7 inch 32 GB Wifi Silver "/>
    <n v="649"/>
    <s v="Apple"/>
  </r>
  <r>
    <n v="371"/>
    <x v="1"/>
    <x v="4"/>
    <x v="6"/>
    <s v=" ASUS ZenPad C 7.0 Grijs "/>
    <n v="117"/>
    <s v="Asus"/>
  </r>
  <r>
    <n v="372"/>
    <x v="1"/>
    <x v="0"/>
    <x v="7"/>
    <s v=" Apple iPad Pro 12,9 inch 256 GB Wifi Space Gray "/>
    <n v="1129"/>
    <s v="Apple"/>
  </r>
  <r>
    <n v="373"/>
    <x v="1"/>
    <x v="5"/>
    <x v="8"/>
    <s v=" Apple iPad Pro 12,9 inch 256 GB Wifi + 4G Space Gray "/>
    <n v="1249"/>
    <s v="Apple"/>
  </r>
  <r>
    <n v="374"/>
    <x v="1"/>
    <x v="0"/>
    <x v="9"/>
    <s v=" Apple iPad Pro 12,9 inch 128 GB Wifi Space Gray "/>
    <n v="999"/>
    <s v="Apple"/>
  </r>
  <r>
    <n v="375"/>
    <x v="1"/>
    <x v="5"/>
    <x v="10"/>
    <s v=" Microsoft Surface Pro 4 - i7 - 16 GB - 256 GB "/>
    <n v="1829"/>
    <s v="Microsoft"/>
  </r>
  <r>
    <n v="376"/>
    <x v="1"/>
    <x v="0"/>
    <x v="11"/>
    <s v=" Asus ZenPad 10 Z300M Grijs "/>
    <n v="199"/>
    <s v="Asus"/>
  </r>
  <r>
    <n v="377"/>
    <x v="1"/>
    <x v="1"/>
    <x v="12"/>
    <s v=" Apple iPad Pro 9,7 inch 32 GB Wifi Rose Gold "/>
    <n v="649"/>
    <s v="Apple"/>
  </r>
  <r>
    <n v="378"/>
    <x v="4"/>
    <x v="5"/>
    <x v="0"/>
    <s v=" Acer Iconia One 10 B3-A30 Zwart "/>
    <n v="169"/>
    <s v="Acer"/>
  </r>
  <r>
    <n v="379"/>
    <x v="1"/>
    <x v="2"/>
    <x v="1"/>
    <s v=" Acer Iconia One 8 B1-850 Blauw "/>
    <n v="129"/>
    <s v="Acer"/>
  </r>
  <r>
    <n v="380"/>
    <x v="1"/>
    <x v="3"/>
    <x v="2"/>
    <s v=" Lenovo Tab 2 A10-30 32 GB Wit "/>
    <n v="179"/>
    <s v="Lenovo"/>
  </r>
  <r>
    <n v="381"/>
    <x v="1"/>
    <x v="5"/>
    <x v="3"/>
    <s v=" Lenovo Yoga Book YB1-X90F Goud "/>
    <n v="499"/>
    <s v="Lenovo"/>
  </r>
  <r>
    <n v="382"/>
    <x v="1"/>
    <x v="5"/>
    <x v="4"/>
    <s v=" Lenovo Tab 3 10 Plus 16GB Blauw "/>
    <n v="199"/>
    <s v="Lenovo"/>
  </r>
  <r>
    <n v="383"/>
    <x v="1"/>
    <x v="5"/>
    <x v="5"/>
    <s v=" Lenovo Yoga Book Pro YB1-X91F Zwart "/>
    <n v="599"/>
    <s v="Lenovo"/>
  </r>
  <r>
    <n v="384"/>
    <x v="1"/>
    <x v="2"/>
    <x v="6"/>
    <s v=" Apple iPad Pro 12,9 inch 32 GB Wifi Gold "/>
    <n v="899"/>
    <s v="Apple"/>
  </r>
  <r>
    <n v="385"/>
    <x v="1"/>
    <x v="5"/>
    <x v="7"/>
    <s v=" Samsung Galaxy View Wifi 32GB "/>
    <n v="649"/>
    <s v="Samsung"/>
  </r>
  <r>
    <n v="386"/>
    <x v="1"/>
    <x v="2"/>
    <x v="8"/>
    <s v=" Asus ZenPad 10 Z300M Wit "/>
    <n v="199"/>
    <s v="Asus"/>
  </r>
  <r>
    <n v="387"/>
    <x v="1"/>
    <x v="4"/>
    <x v="9"/>
    <s v=" Apple iPad Mini 4 Wifi 128 GB Goud "/>
    <n v="549"/>
    <s v="Apple"/>
  </r>
  <r>
    <n v="388"/>
    <x v="1"/>
    <x v="2"/>
    <x v="10"/>
    <s v=" Lenovo Tab 3 8 "/>
    <n v="149"/>
    <s v="Lenovo"/>
  </r>
  <r>
    <n v="389"/>
    <x v="1"/>
    <x v="2"/>
    <x v="11"/>
    <s v=" Huawei MediaPad M2 10,1'' 64 GB Zilver "/>
    <n v="449"/>
    <s v="Huawei"/>
  </r>
  <r>
    <n v="390"/>
    <x v="1"/>
    <x v="4"/>
    <x v="12"/>
    <s v=" Asus ZenPad S 8.0 Z580C Wit "/>
    <n v="209"/>
    <s v="Asus"/>
  </r>
  <r>
    <n v="391"/>
    <x v="1"/>
    <x v="2"/>
    <x v="0"/>
    <s v=" Samsung Galaxy Tab 4 Active Wifi + 4G "/>
    <n v="499"/>
    <s v="Samsung"/>
  </r>
  <r>
    <n v="392"/>
    <x v="1"/>
    <x v="2"/>
    <x v="1"/>
    <s v=" Apple iPad Pro 12,9 inch 256 GB Wifi Gold "/>
    <n v="1119"/>
    <s v="Apple"/>
  </r>
  <r>
    <n v="393"/>
    <x v="1"/>
    <x v="4"/>
    <x v="2"/>
    <s v=" Apple iPad Mini 4 Wifi + 4G 128 GB Zilver "/>
    <n v="649"/>
    <s v="Apple"/>
  </r>
  <r>
    <n v="394"/>
    <x v="1"/>
    <x v="1"/>
    <x v="3"/>
    <s v=" Lenovo Yoga Tab 3 Pro "/>
    <n v="499"/>
    <s v="Lenovo"/>
  </r>
  <r>
    <n v="395"/>
    <x v="1"/>
    <x v="1"/>
    <x v="4"/>
    <s v=" Apple iPad Mini 4 Wifi + 4G 128 GB Space Gray "/>
    <n v="669"/>
    <s v="Apple"/>
  </r>
  <r>
    <n v="396"/>
    <x v="1"/>
    <x v="1"/>
    <x v="5"/>
    <s v=" Microsoft Surface Pro 4 - i7 - 16 GB - 512 GB "/>
    <n v="2249"/>
    <s v="Microsoft"/>
  </r>
  <r>
    <n v="397"/>
    <x v="1"/>
    <x v="3"/>
    <x v="6"/>
    <s v=" ASUS ZenPad 8.0 Z380M Rosé Goud "/>
    <n v="159"/>
    <s v="Asus"/>
  </r>
  <r>
    <n v="398"/>
    <x v="1"/>
    <x v="3"/>
    <x v="7"/>
    <s v=" Asus ZenPad 10 Z300M Rosé Goud "/>
    <n v="189"/>
    <s v="Asus"/>
  </r>
  <r>
    <n v="399"/>
    <x v="1"/>
    <x v="5"/>
    <x v="8"/>
    <s v=" Lenovo Tab 3 7 Essential 8 GB + 3G "/>
    <n v="119"/>
    <s v="Lenovo"/>
  </r>
  <r>
    <n v="400"/>
    <x v="1"/>
    <x v="2"/>
    <x v="9"/>
    <s v=" Denver TIQ-11003 "/>
    <n v="119"/>
    <s v="Denver"/>
  </r>
  <r>
    <n v="401"/>
    <x v="1"/>
    <x v="2"/>
    <x v="10"/>
    <s v=" Apple iPad Mini 4 Wifi 32 GB Goud "/>
    <n v="439"/>
    <s v="Apple"/>
  </r>
  <r>
    <n v="402"/>
    <x v="1"/>
    <x v="3"/>
    <x v="11"/>
    <s v=" Acer Switch Alpha 12 SA5-271P-58V8 "/>
    <n v="949"/>
    <s v="Acer"/>
  </r>
  <r>
    <n v="403"/>
    <x v="1"/>
    <x v="0"/>
    <x v="12"/>
    <s v=" Denver TAQ-70262MK3 "/>
    <n v="89.99"/>
    <s v="Denver"/>
  </r>
  <r>
    <n v="404"/>
    <x v="1"/>
    <x v="3"/>
    <x v="0"/>
    <s v=" Apple iPad Pro 9,7 inch 256 GB Wifi + 4G Space Gray "/>
    <n v="999"/>
    <s v="Apple"/>
  </r>
  <r>
    <n v="405"/>
    <x v="1"/>
    <x v="1"/>
    <x v="1"/>
    <s v=" Apple iPad Pro 9,7 inch 256 GB Wifi + 4G Gold "/>
    <n v="999"/>
    <s v="Apple"/>
  </r>
  <r>
    <n v="406"/>
    <x v="1"/>
    <x v="0"/>
    <x v="2"/>
    <s v=" Acer Switch Alpha 12 SA5-271-7333 "/>
    <n v="1099"/>
    <s v="Acer"/>
  </r>
  <r>
    <n v="407"/>
    <x v="1"/>
    <x v="3"/>
    <x v="3"/>
    <s v=" Acer Switch Alpha 12 SA5-271-31JU "/>
    <n v="699"/>
    <s v="Acer"/>
  </r>
  <r>
    <n v="408"/>
    <x v="1"/>
    <x v="3"/>
    <x v="4"/>
    <s v=" Huawei MediaPad M2 10,1'' 16 GB Zilver "/>
    <n v="349"/>
    <s v="Huawei"/>
  </r>
  <r>
    <n v="409"/>
    <x v="1"/>
    <x v="0"/>
    <x v="5"/>
    <s v=" Huawei MediaPad T2 10,1'' Pro 16 GB Zwart "/>
    <n v="259"/>
    <s v="Huawei"/>
  </r>
  <r>
    <n v="410"/>
    <x v="1"/>
    <x v="3"/>
    <x v="6"/>
    <s v=" Asus Transformer 3 Pro T303UA-GN043R "/>
    <n v="1199"/>
    <s v="Asus"/>
  </r>
  <r>
    <n v="411"/>
    <x v="1"/>
    <x v="2"/>
    <x v="7"/>
    <s v=" Apple iPad Pro 12,9 inch 256 GB Wifi Silver "/>
    <n v="1129"/>
    <s v="Apple"/>
  </r>
  <r>
    <n v="412"/>
    <x v="1"/>
    <x v="1"/>
    <x v="8"/>
    <s v=" Apple iPad Pro 9,7 inch 256 GB Wifi Gold "/>
    <n v="899"/>
    <s v="Apple"/>
  </r>
  <r>
    <n v="413"/>
    <x v="1"/>
    <x v="4"/>
    <x v="9"/>
    <s v=" Apple iPad Mini 4 Wifi + 4G 128 GB Goud "/>
    <n v="649"/>
    <s v="Apple"/>
  </r>
  <r>
    <n v="414"/>
    <x v="1"/>
    <x v="0"/>
    <x v="10"/>
    <s v=" Acer Switch Alpha 12 SA5-271-711M "/>
    <n v="1049"/>
    <s v="Acer"/>
  </r>
  <r>
    <n v="415"/>
    <x v="1"/>
    <x v="5"/>
    <x v="11"/>
    <s v=" Microsoft Surface Pro 4 - i7 - 16 GB - 1 TB "/>
    <n v="2749"/>
    <s v="Microsoft"/>
  </r>
  <r>
    <n v="416"/>
    <x v="1"/>
    <x v="0"/>
    <x v="12"/>
    <s v=" Apple iPad Pro 9,7 inch 128 GB Wifi Rose Gold "/>
    <n v="799"/>
    <s v="Apple"/>
  </r>
  <r>
    <n v="417"/>
    <x v="1"/>
    <x v="4"/>
    <x v="0"/>
    <s v=" ASUS ZenPad C 7.0 Wit "/>
    <n v="117"/>
    <s v="Asus"/>
  </r>
  <r>
    <n v="418"/>
    <x v="1"/>
    <x v="4"/>
    <x v="1"/>
    <s v=" Kurio Smart Roze "/>
    <n v="199"/>
    <s v="Kurio"/>
  </r>
  <r>
    <n v="419"/>
    <x v="1"/>
    <x v="2"/>
    <x v="2"/>
    <s v=" Kurio Smart Blauw "/>
    <n v="199"/>
    <s v="Kurio"/>
  </r>
  <r>
    <n v="420"/>
    <x v="1"/>
    <x v="5"/>
    <x v="3"/>
    <s v=" Apple iPad Pro 9,7 inch 128 GB Wifi + 4G Rose Gold "/>
    <n v="899"/>
    <s v="Apple"/>
  </r>
  <r>
    <n v="421"/>
    <x v="1"/>
    <x v="2"/>
    <x v="4"/>
    <s v=" Acer Switch Alpha 12 SA5-271-55K2 "/>
    <n v="999"/>
    <s v="Acer"/>
  </r>
  <r>
    <n v="422"/>
    <x v="1"/>
    <x v="3"/>
    <x v="5"/>
    <s v=" Huawei MediaPad M2 10,1'' 16 GB + 4G Zilver "/>
    <n v="399"/>
    <s v="Huawei"/>
  </r>
  <r>
    <n v="423"/>
    <x v="1"/>
    <x v="2"/>
    <x v="6"/>
    <s v=" Apple iPad Pro 9,7 inch 256 GB Wifi + 4G Rose Gold "/>
    <n v="999"/>
    <s v="Apple"/>
  </r>
  <r>
    <n v="424"/>
    <x v="1"/>
    <x v="4"/>
    <x v="7"/>
    <s v=" Asus ZenPad 10 Z300M 32GB Grijs "/>
    <n v="219"/>
    <s v="Asus"/>
  </r>
  <r>
    <n v="425"/>
    <x v="1"/>
    <x v="0"/>
    <x v="8"/>
    <s v=" Asus Transformer Book T302CA-FL014R "/>
    <n v="849"/>
    <s v="Asus"/>
  </r>
  <r>
    <n v="426"/>
    <x v="1"/>
    <x v="5"/>
    <x v="9"/>
    <s v=" Apple iPad Mini 4 Wifi + 4G 32 GB Zilver "/>
    <n v="549"/>
    <s v="Apple"/>
  </r>
  <r>
    <n v="427"/>
    <x v="1"/>
    <x v="4"/>
    <x v="10"/>
    <s v=" ASUS ZenPad 8.0 Z380M Wit "/>
    <n v="159"/>
    <s v="Asus"/>
  </r>
  <r>
    <n v="428"/>
    <x v="4"/>
    <x v="4"/>
    <x v="11"/>
    <s v=" Acer Aspire XC-230 A3800 NL "/>
    <n v="449"/>
    <s v="Acer"/>
  </r>
  <r>
    <n v="429"/>
    <x v="4"/>
    <x v="3"/>
    <x v="12"/>
    <s v=" Acer Aspire TC-780 I6710 NL "/>
    <n v="649"/>
    <s v="Acer"/>
  </r>
  <r>
    <n v="430"/>
    <x v="4"/>
    <x v="2"/>
    <x v="0"/>
    <s v=" Intel Compute Stick 2016 (Windows 10) "/>
    <n v="151.99"/>
    <s v="Intel"/>
  </r>
  <r>
    <n v="431"/>
    <x v="4"/>
    <x v="3"/>
    <x v="1"/>
    <s v=" Acer Aspire XC-780 I4204 NL "/>
    <n v="499"/>
    <s v="Acer"/>
  </r>
  <r>
    <n v="432"/>
    <x v="4"/>
    <x v="3"/>
    <x v="2"/>
    <s v=" Lenovo IdeaCentre 510S-08ISH 90FN00FHNY "/>
    <n v="599"/>
    <s v="Lenovo"/>
  </r>
  <r>
    <n v="433"/>
    <x v="4"/>
    <x v="0"/>
    <x v="3"/>
    <s v=" HP All-In-One 24-g020nd "/>
    <n v="699"/>
    <s v="HP"/>
  </r>
  <r>
    <n v="434"/>
    <x v="4"/>
    <x v="2"/>
    <x v="4"/>
    <s v=" Lenovo Ideacentre 510s-08ISH 90FN00FFNY "/>
    <n v="699"/>
    <s v="Lenovo"/>
  </r>
  <r>
    <n v="435"/>
    <x v="4"/>
    <x v="0"/>
    <x v="5"/>
    <s v=" HP ProDesk 600 G2 i5 - 4GB - 256SSD "/>
    <n v="649"/>
    <s v="HP"/>
  </r>
  <r>
    <n v="436"/>
    <x v="4"/>
    <x v="4"/>
    <x v="6"/>
    <s v=" HP All-In-One 22-b028nd "/>
    <n v="549"/>
    <s v="HP"/>
  </r>
  <r>
    <n v="437"/>
    <x v="4"/>
    <x v="0"/>
    <x v="7"/>
    <s v=" Asus Chromebit "/>
    <n v="129"/>
    <s v="Asus"/>
  </r>
  <r>
    <n v="438"/>
    <x v="4"/>
    <x v="4"/>
    <x v="8"/>
    <s v=" HP ProDesk 400 G2 P5K20EA "/>
    <n v="699"/>
    <s v="HP"/>
  </r>
  <r>
    <n v="439"/>
    <x v="4"/>
    <x v="0"/>
    <x v="9"/>
    <s v=" Lenovo Ideacentre 510S-08ISH 90FN008ENY "/>
    <n v="499"/>
    <s v="Lenovo"/>
  </r>
  <r>
    <n v="440"/>
    <x v="4"/>
    <x v="5"/>
    <x v="10"/>
    <s v=" HP 260-a105nd "/>
    <n v="369"/>
    <s v="HP"/>
  </r>
  <r>
    <n v="441"/>
    <x v="4"/>
    <x v="2"/>
    <x v="11"/>
    <s v=" Apple iMac 21,5'' 1,6GHz "/>
    <n v="1229"/>
    <s v="Apple"/>
  </r>
  <r>
    <n v="442"/>
    <x v="4"/>
    <x v="1"/>
    <x v="12"/>
    <s v=" HP ProDesk 490 G3 MT P5K10EA "/>
    <n v="899"/>
    <s v="HP"/>
  </r>
  <r>
    <n v="443"/>
    <x v="4"/>
    <x v="3"/>
    <x v="0"/>
    <s v=" HP All-In-One 20-c005nd "/>
    <n v="448.99"/>
    <s v="HP"/>
  </r>
  <r>
    <n v="444"/>
    <x v="4"/>
    <x v="5"/>
    <x v="1"/>
    <s v=" Lenovo Ideacentre 510s-08ISH 90FN008FNY "/>
    <n v="599"/>
    <s v="Lenovo"/>
  </r>
  <r>
    <n v="445"/>
    <x v="4"/>
    <x v="3"/>
    <x v="2"/>
    <s v=" HP 460-a024nd "/>
    <n v="399"/>
    <s v="HP"/>
  </r>
  <r>
    <n v="446"/>
    <x v="4"/>
    <x v="5"/>
    <x v="3"/>
    <s v=" Apple iMac 27'' 3.2GHz Retina 5K "/>
    <n v="2168.75"/>
    <s v="Apple"/>
  </r>
  <r>
    <n v="447"/>
    <x v="4"/>
    <x v="0"/>
    <x v="4"/>
    <s v=" HP Pavilion 27-a241nd "/>
    <n v="1299"/>
    <s v="HP"/>
  </r>
  <r>
    <n v="448"/>
    <x v="4"/>
    <x v="0"/>
    <x v="5"/>
    <s v=" Apple Mac Mini 2,6GHz "/>
    <n v="779"/>
    <s v="Apple"/>
  </r>
  <r>
    <n v="449"/>
    <x v="4"/>
    <x v="1"/>
    <x v="6"/>
    <s v=" Apple iMac 21,5'' 3.1GHz Retina 4K "/>
    <n v="1649"/>
    <s v="Apple"/>
  </r>
  <r>
    <n v="450"/>
    <x v="4"/>
    <x v="2"/>
    <x v="7"/>
    <s v=" Lenovo Ideacentre AIO 510S-23ISU F0C3001JNY All-in-One "/>
    <n v="999"/>
    <s v="Lenovo"/>
  </r>
  <r>
    <n v="451"/>
    <x v="4"/>
    <x v="3"/>
    <x v="8"/>
    <s v=" HP Pavilion AIO 27-a230nd "/>
    <n v="1098.99"/>
    <s v="HP"/>
  </r>
  <r>
    <n v="452"/>
    <x v="4"/>
    <x v="1"/>
    <x v="9"/>
    <s v=" HP Pavilion 510-p138nd "/>
    <n v="669"/>
    <s v="HP"/>
  </r>
  <r>
    <n v="453"/>
    <x v="4"/>
    <x v="1"/>
    <x v="10"/>
    <s v=" HP Omen 870-231nd "/>
    <n v="1199"/>
    <s v="HP"/>
  </r>
  <r>
    <n v="454"/>
    <x v="4"/>
    <x v="3"/>
    <x v="11"/>
    <s v=" HP Pavilion 24-b241nd "/>
    <n v="1199"/>
    <s v="HP"/>
  </r>
  <r>
    <n v="455"/>
    <x v="4"/>
    <x v="1"/>
    <x v="12"/>
    <s v=" HP ProDesk 400 G3PD MT P5K01EA "/>
    <n v="499"/>
    <s v="HP"/>
  </r>
  <r>
    <n v="456"/>
    <x v="4"/>
    <x v="0"/>
    <x v="0"/>
    <s v=" HP All-In-One 24-g039nd "/>
    <n v="999"/>
    <s v="HP"/>
  </r>
  <r>
    <n v="457"/>
    <x v="4"/>
    <x v="1"/>
    <x v="1"/>
    <s v=" Apple iMac 27'' 3.3GHz Retina 5K "/>
    <n v="2459"/>
    <s v="Apple"/>
  </r>
  <r>
    <n v="458"/>
    <x v="4"/>
    <x v="3"/>
    <x v="2"/>
    <s v=" Apple iMac 21,5'' 2.8GHz "/>
    <n v="1419"/>
    <s v="Apple"/>
  </r>
  <r>
    <n v="459"/>
    <x v="4"/>
    <x v="2"/>
    <x v="3"/>
    <s v=" HP ProDesk 400 G3 SFF T4R71EA "/>
    <n v="699"/>
    <s v="HP"/>
  </r>
  <r>
    <n v="460"/>
    <x v="4"/>
    <x v="4"/>
    <x v="4"/>
    <s v=" HP Omen 870-225nd "/>
    <n v="999"/>
    <s v="HP"/>
  </r>
  <r>
    <n v="461"/>
    <x v="4"/>
    <x v="0"/>
    <x v="5"/>
    <s v=" HP Pavilion 560-p143nd "/>
    <n v="1299"/>
    <s v="HP"/>
  </r>
  <r>
    <n v="462"/>
    <x v="4"/>
    <x v="5"/>
    <x v="6"/>
    <s v=" Apple Mac Mini 1.4GHz "/>
    <n v="549"/>
    <s v="Apple"/>
  </r>
  <r>
    <n v="463"/>
    <x v="4"/>
    <x v="3"/>
    <x v="7"/>
    <s v=" HP Omen 870-055nd "/>
    <n v="1499"/>
    <s v="HP"/>
  </r>
  <r>
    <n v="464"/>
    <x v="4"/>
    <x v="5"/>
    <x v="8"/>
    <s v=" HP Prodesk 400 G3 i7-8gb-128SSD+1TB "/>
    <n v="999"/>
    <s v="HP"/>
  </r>
  <r>
    <n v="465"/>
    <x v="4"/>
    <x v="5"/>
    <x v="9"/>
    <s v=" HP Pavilion 560-p040nd "/>
    <n v="945"/>
    <s v="HP"/>
  </r>
  <r>
    <n v="466"/>
    <x v="4"/>
    <x v="0"/>
    <x v="10"/>
    <s v=" HP Omen 870-245nd "/>
    <n v="1999"/>
    <s v="HP"/>
  </r>
  <r>
    <n v="467"/>
    <x v="4"/>
    <x v="4"/>
    <x v="11"/>
    <s v=" MSI Trident-007EU "/>
    <n v="999"/>
    <s v="MSI"/>
  </r>
  <r>
    <n v="468"/>
    <x v="4"/>
    <x v="3"/>
    <x v="12"/>
    <s v=" Medion Erazer P5374 I "/>
    <n v="1199"/>
    <s v="Medion"/>
  </r>
  <r>
    <n v="469"/>
    <x v="4"/>
    <x v="2"/>
    <x v="0"/>
    <s v=" Acer Aspire TC-780 I8712 "/>
    <n v="899"/>
    <s v="Acer"/>
  </r>
  <r>
    <n v="470"/>
    <x v="4"/>
    <x v="4"/>
    <x v="1"/>
    <s v=" HP ProDesk 490 G3 MT P5K17EA "/>
    <n v="759"/>
    <s v="HP"/>
  </r>
  <r>
    <n v="471"/>
    <x v="4"/>
    <x v="3"/>
    <x v="2"/>
    <s v=" Apple iMac 27'' 3.2GHz Retina 5K "/>
    <n v="2053"/>
    <s v="Apple"/>
  </r>
  <r>
    <n v="472"/>
    <x v="4"/>
    <x v="4"/>
    <x v="3"/>
    <s v=" Acer Aspire AC22-760 All-In-One "/>
    <n v="699"/>
    <s v="Acer"/>
  </r>
  <r>
    <n v="473"/>
    <x v="4"/>
    <x v="5"/>
    <x v="4"/>
    <s v=" Lenovo Ideacentre Y710 Cube 90FL004LNY "/>
    <n v="1449"/>
    <s v="Lenovo"/>
  </r>
  <r>
    <n v="474"/>
    <x v="4"/>
    <x v="2"/>
    <x v="5"/>
    <s v=" HP ProDesk 600 G2 SFF P1G87EA "/>
    <n v="999"/>
    <s v="HP"/>
  </r>
  <r>
    <n v="475"/>
    <x v="4"/>
    <x v="3"/>
    <x v="6"/>
    <s v=" Lenovo Ideacentre 300S-11IBR 90DQ007BNY "/>
    <n v="349"/>
    <s v="Lenovo"/>
  </r>
  <r>
    <n v="476"/>
    <x v="4"/>
    <x v="0"/>
    <x v="7"/>
    <s v=" Acer Aspire AC22-720 Silver All-In-One "/>
    <n v="549"/>
    <s v="Acer"/>
  </r>
  <r>
    <n v="477"/>
    <x v="4"/>
    <x v="2"/>
    <x v="8"/>
    <s v=" Medion Akoya E2131 D "/>
    <n v="469"/>
    <s v="Medion"/>
  </r>
  <r>
    <n v="478"/>
    <x v="4"/>
    <x v="2"/>
    <x v="9"/>
    <s v=" HP Pavilion 560-p032nd "/>
    <n v="899"/>
    <s v="HP"/>
  </r>
  <r>
    <n v="479"/>
    <x v="4"/>
    <x v="3"/>
    <x v="10"/>
    <s v=" Apple Mac Mini 2,8GHz "/>
    <n v="1029"/>
    <s v="Apple"/>
  </r>
  <r>
    <n v="480"/>
    <x v="4"/>
    <x v="1"/>
    <x v="11"/>
    <s v=" Medion Akoya P5135 D "/>
    <n v="549"/>
    <s v="Medion"/>
  </r>
  <r>
    <n v="481"/>
    <x v="4"/>
    <x v="0"/>
    <x v="12"/>
    <s v=" HP Pavilion 510-p146nd "/>
    <n v="649"/>
    <s v="HP"/>
  </r>
  <r>
    <n v="482"/>
    <x v="4"/>
    <x v="2"/>
    <x v="0"/>
    <s v=" Asus VivoPC K20CD-NL004T "/>
    <n v="649"/>
    <s v="Asus"/>
  </r>
  <r>
    <n v="483"/>
    <x v="4"/>
    <x v="0"/>
    <x v="1"/>
    <s v=" HP 260-p121nd "/>
    <n v="499"/>
    <s v="HP"/>
  </r>
  <r>
    <n v="484"/>
    <x v="4"/>
    <x v="3"/>
    <x v="2"/>
    <s v=" Acer Aspire AC24-760 I7008 NL Silver All-In-One "/>
    <n v="698"/>
    <s v="Acer"/>
  </r>
  <r>
    <n v="485"/>
    <x v="4"/>
    <x v="2"/>
    <x v="3"/>
    <s v=" MSI Trident-014EU "/>
    <n v="1149"/>
    <s v="MSI"/>
  </r>
  <r>
    <n v="486"/>
    <x v="4"/>
    <x v="3"/>
    <x v="4"/>
    <s v=" Acer Aspire AC-720 I5010 NL NT All-In-One "/>
    <n v="491"/>
    <s v="Acer"/>
  </r>
  <r>
    <n v="487"/>
    <x v="4"/>
    <x v="5"/>
    <x v="5"/>
    <s v=" MSI Aegis X-002EU "/>
    <n v="1999"/>
    <s v="MSI"/>
  </r>
  <r>
    <n v="488"/>
    <x v="4"/>
    <x v="2"/>
    <x v="6"/>
    <s v=" Medion Akoya P5021 D "/>
    <n v="599"/>
    <s v="Medion"/>
  </r>
  <r>
    <n v="489"/>
    <x v="4"/>
    <x v="3"/>
    <x v="7"/>
    <s v=" MSI Aegis 3-002EU "/>
    <n v="1899"/>
    <s v="MSI"/>
  </r>
  <r>
    <n v="490"/>
    <x v="4"/>
    <x v="5"/>
    <x v="8"/>
    <s v=" Medion Akoya E2005 F "/>
    <n v="379"/>
    <s v="Medion"/>
  </r>
  <r>
    <n v="491"/>
    <x v="4"/>
    <x v="2"/>
    <x v="9"/>
    <s v=" Lenovo Ideacentre 710-25ISH 90FB0053NY "/>
    <n v="999"/>
    <s v="Lenovo"/>
  </r>
  <r>
    <n v="492"/>
    <x v="4"/>
    <x v="2"/>
    <x v="10"/>
    <s v=" MSI Aegis X3-011EU "/>
    <n v="2199"/>
    <s v="MSI"/>
  </r>
  <r>
    <n v="493"/>
    <x v="4"/>
    <x v="4"/>
    <x v="11"/>
    <s v=" Medion Akoya P5312 J "/>
    <n v="849"/>
    <s v="Medion"/>
  </r>
  <r>
    <n v="494"/>
    <x v="4"/>
    <x v="3"/>
    <x v="12"/>
    <s v=" Lenovo Ideacentre AIO 910-27ISH F0C2002ENY All-in-One "/>
    <n v="1999"/>
    <s v="Lenovo"/>
  </r>
  <r>
    <n v="495"/>
    <x v="4"/>
    <x v="4"/>
    <x v="0"/>
    <s v=" HP ProOne 400 G2 All-in-One "/>
    <n v="919"/>
    <s v="HP"/>
  </r>
  <r>
    <n v="496"/>
    <x v="4"/>
    <x v="5"/>
    <x v="1"/>
    <s v=" Asus All-In-One ZN270IEUK-RA009T "/>
    <n v="1249"/>
    <s v="Asus"/>
  </r>
  <r>
    <n v="497"/>
    <x v="4"/>
    <x v="0"/>
    <x v="2"/>
    <s v=" Apple iMac 27'' MK482N/A 4,0GHz 16GB - 512GB "/>
    <n v="3409"/>
    <s v="Apple"/>
  </r>
  <r>
    <n v="498"/>
    <x v="4"/>
    <x v="2"/>
    <x v="3"/>
    <s v=" HP Prodesk 400 G3 i5-8gb-128SSD+1TB "/>
    <n v="889"/>
    <s v="HP"/>
  </r>
  <r>
    <n v="499"/>
    <x v="4"/>
    <x v="2"/>
    <x v="4"/>
    <s v=" HP Pavilion 560-p043nd "/>
    <n v="1299"/>
    <s v="HP"/>
  </r>
  <r>
    <n v="500"/>
    <x v="4"/>
    <x v="3"/>
    <x v="5"/>
    <s v=" Medion Erazer X5346 G "/>
    <n v="1699"/>
    <s v="Medion"/>
  </r>
  <r>
    <n v="501"/>
    <x v="4"/>
    <x v="2"/>
    <x v="6"/>
    <s v=" Lenovo Ideacentre Y710 Cube 90FL004MNY "/>
    <n v="1699"/>
    <s v="Lenovo"/>
  </r>
  <r>
    <n v="502"/>
    <x v="4"/>
    <x v="0"/>
    <x v="7"/>
    <s v=" HP ProDesk 400 G2PD DM P5K21EA "/>
    <n v="679"/>
    <s v="HP"/>
  </r>
  <r>
    <n v="503"/>
    <x v="4"/>
    <x v="5"/>
    <x v="8"/>
    <s v=" MSI Aegis Ti3-011EU "/>
    <n v="3999"/>
    <s v="MSI"/>
  </r>
  <r>
    <n v="504"/>
    <x v="4"/>
    <x v="5"/>
    <x v="9"/>
    <s v=" MSI Aegis 3-004EU "/>
    <n v="1399"/>
    <s v="MSI"/>
  </r>
  <r>
    <n v="505"/>
    <x v="4"/>
    <x v="2"/>
    <x v="10"/>
    <s v=" HP ProDesk 400 G3 SFF T4R70EA "/>
    <n v="729"/>
    <s v="HP"/>
  </r>
  <r>
    <n v="506"/>
    <x v="4"/>
    <x v="1"/>
    <x v="11"/>
    <s v=" Apple iMac 27'' MK482N/A 4,0GHz 8GB - 2TB "/>
    <n v="2929"/>
    <s v="Apple"/>
  </r>
  <r>
    <n v="507"/>
    <x v="4"/>
    <x v="0"/>
    <x v="12"/>
    <s v=" MSI Vortex G65 6QF-033NL "/>
    <n v="1599"/>
    <s v="MSI"/>
  </r>
  <r>
    <n v="508"/>
    <x v="4"/>
    <x v="4"/>
    <x v="0"/>
    <s v=" MSI Vortex G65 6QD-022NL "/>
    <n v="1399"/>
    <s v="MSI"/>
  </r>
  <r>
    <n v="509"/>
    <x v="4"/>
    <x v="2"/>
    <x v="1"/>
    <s v=" MSI Nightblade X2B-276EU "/>
    <n v="1399"/>
    <s v="MSI"/>
  </r>
  <r>
    <n v="510"/>
    <x v="4"/>
    <x v="1"/>
    <x v="2"/>
    <s v=" MSI Nightblade X2-230EU "/>
    <n v="1849"/>
    <s v="MSI"/>
  </r>
  <r>
    <n v="511"/>
    <x v="4"/>
    <x v="3"/>
    <x v="3"/>
    <s v=" MSI Nightblade MIB-243EU "/>
    <n v="1099"/>
    <s v="MSI"/>
  </r>
  <r>
    <n v="512"/>
    <x v="4"/>
    <x v="5"/>
    <x v="4"/>
    <s v=" MSI Nightblade MI3-006EU "/>
    <n v="999"/>
    <s v="MSI"/>
  </r>
  <r>
    <n v="513"/>
    <x v="4"/>
    <x v="4"/>
    <x v="5"/>
    <s v=" MSI Nightblade MI2C-220EU "/>
    <n v="999"/>
    <s v="MSI"/>
  </r>
  <r>
    <n v="514"/>
    <x v="4"/>
    <x v="0"/>
    <x v="6"/>
    <s v=" MSI Aegis-060EU "/>
    <n v="1449"/>
    <s v="MSI"/>
  </r>
  <r>
    <n v="515"/>
    <x v="4"/>
    <x v="1"/>
    <x v="7"/>
    <s v=" MSI Aegis 3-003EU "/>
    <n v="1699"/>
    <s v="MSI"/>
  </r>
  <r>
    <n v="516"/>
    <x v="4"/>
    <x v="3"/>
    <x v="8"/>
    <s v=" MSI Aegis 3-001EU "/>
    <n v="1699"/>
    <s v="MSI"/>
  </r>
  <r>
    <n v="517"/>
    <x v="4"/>
    <x v="2"/>
    <x v="9"/>
    <s v=" Medion Erazer X5387 F "/>
    <n v="1899"/>
    <s v="Medion"/>
  </r>
  <r>
    <n v="518"/>
    <x v="4"/>
    <x v="3"/>
    <x v="10"/>
    <s v=" Medion Erazer X5373 G "/>
    <n v="1799"/>
    <s v="Medion"/>
  </r>
  <r>
    <n v="519"/>
    <x v="4"/>
    <x v="2"/>
    <x v="11"/>
    <s v=" Medion Erazer X5351 "/>
    <n v="1799"/>
    <s v="Medion"/>
  </r>
  <r>
    <n v="520"/>
    <x v="4"/>
    <x v="0"/>
    <x v="12"/>
    <s v=" Medion Erazer X5337 G "/>
    <n v="2199"/>
    <s v="Medion"/>
  </r>
  <r>
    <n v="521"/>
    <x v="4"/>
    <x v="5"/>
    <x v="0"/>
    <s v=" Medion Erazer X5319 G "/>
    <n v="1499"/>
    <s v="Medion"/>
  </r>
  <r>
    <n v="522"/>
    <x v="4"/>
    <x v="3"/>
    <x v="1"/>
    <s v=" Medion Erazer P5317 J "/>
    <n v="1299"/>
    <s v="Medion"/>
  </r>
  <r>
    <n v="523"/>
    <x v="4"/>
    <x v="4"/>
    <x v="2"/>
    <s v=" Medion Erazer P5316 J "/>
    <n v="1699"/>
    <s v="Medion"/>
  </r>
  <r>
    <n v="524"/>
    <x v="4"/>
    <x v="5"/>
    <x v="3"/>
    <s v=" Medion Erazer P5314 J "/>
    <n v="1049"/>
    <s v="Medion"/>
  </r>
  <r>
    <n v="525"/>
    <x v="4"/>
    <x v="5"/>
    <x v="4"/>
    <s v=" Medion Erazer P5313 J "/>
    <n v="949"/>
    <s v="Medion"/>
  </r>
  <r>
    <n v="526"/>
    <x v="4"/>
    <x v="0"/>
    <x v="5"/>
    <s v=" Medion Akoya P5315 J "/>
    <n v="1099"/>
    <s v="Medion"/>
  </r>
  <r>
    <n v="527"/>
    <x v="4"/>
    <x v="0"/>
    <x v="6"/>
    <s v=" Medion Akoya P5238 F "/>
    <n v="749"/>
    <s v="Medion"/>
  </r>
  <r>
    <n v="528"/>
    <x v="4"/>
    <x v="4"/>
    <x v="7"/>
    <s v=" Medion Akoya P5138 D "/>
    <n v="749"/>
    <s v="Medion"/>
  </r>
  <r>
    <n v="529"/>
    <x v="4"/>
    <x v="0"/>
    <x v="8"/>
    <s v=" Medion Akoya P5036 D AIO NL "/>
    <n v="599"/>
    <s v="Medion"/>
  </r>
  <r>
    <n v="530"/>
    <x v="4"/>
    <x v="3"/>
    <x v="9"/>
    <s v=" Medion Akoya E5138 D "/>
    <n v="599"/>
    <s v="Medion"/>
  </r>
  <r>
    <n v="531"/>
    <x v="4"/>
    <x v="0"/>
    <x v="10"/>
    <s v=" Lenovo Ideacentre Y700 90DF003HNY "/>
    <n v="1599"/>
    <s v="Lenovo"/>
  </r>
  <r>
    <n v="532"/>
    <x v="4"/>
    <x v="3"/>
    <x v="11"/>
    <s v=" HP Omen 870-145nd "/>
    <n v="1999"/>
    <s v="HP"/>
  </r>
  <r>
    <n v="533"/>
    <x v="4"/>
    <x v="2"/>
    <x v="12"/>
    <s v=" HP Omen 870-130nd "/>
    <n v="999"/>
    <s v="HP"/>
  </r>
  <r>
    <n v="534"/>
    <x v="4"/>
    <x v="2"/>
    <x v="0"/>
    <s v=" Asus ROGG20CB-NL027T "/>
    <n v="1799"/>
    <s v="Asus"/>
  </r>
  <r>
    <n v="535"/>
    <x v="4"/>
    <x v="4"/>
    <x v="1"/>
    <s v=" Asus ROG GR8 II-T022Z "/>
    <n v="1149"/>
    <s v="Asus"/>
  </r>
  <r>
    <n v="536"/>
    <x v="4"/>
    <x v="1"/>
    <x v="2"/>
    <s v=" Asus ROG GR8 II-T005Z "/>
    <n v="1399"/>
    <s v="Asus"/>
  </r>
  <r>
    <n v="537"/>
    <x v="4"/>
    <x v="1"/>
    <x v="3"/>
    <s v=" Asus All-In-One ZN270IEGT-RA011T "/>
    <n v="1499"/>
    <s v="Asus"/>
  </r>
  <r>
    <n v="538"/>
    <x v="4"/>
    <x v="0"/>
    <x v="4"/>
    <s v=" Asus All-In-One Z240ICGT-GJ234X "/>
    <n v="1789"/>
    <s v="Asus"/>
  </r>
  <r>
    <n v="539"/>
    <x v="4"/>
    <x v="4"/>
    <x v="5"/>
    <s v=" Asus All-In-One Z240ICGT-GJ233X "/>
    <n v="1499"/>
    <s v="Asus"/>
  </r>
  <r>
    <n v="540"/>
    <x v="4"/>
    <x v="5"/>
    <x v="6"/>
    <s v=" Apple iMac 27'' MK482N/A 3.3GHz 8GB - 512GB "/>
    <n v="2869"/>
    <s v="Apple"/>
  </r>
  <r>
    <n v="541"/>
    <x v="4"/>
    <x v="3"/>
    <x v="7"/>
    <s v=" Apple iMac 27'' MK482N/A 3.3GHz 8GB - 3TB "/>
    <n v="2749"/>
    <s v="Apple"/>
  </r>
  <r>
    <n v="542"/>
    <x v="5"/>
    <x v="1"/>
    <x v="8"/>
    <s v=" Samsung UE32J5200 "/>
    <n v="299"/>
    <s v="Samsung"/>
  </r>
  <r>
    <n v="543"/>
    <x v="5"/>
    <x v="1"/>
    <x v="9"/>
    <s v=" Samsung UE40J6240 "/>
    <n v="429"/>
    <s v="Samsung"/>
  </r>
  <r>
    <n v="544"/>
    <x v="5"/>
    <x v="2"/>
    <x v="10"/>
    <s v=" Philips 40PFK4101 "/>
    <n v="339"/>
    <s v="Philips"/>
  </r>
  <r>
    <n v="545"/>
    <x v="5"/>
    <x v="5"/>
    <x v="11"/>
    <s v=" Samsung UE50J6240 "/>
    <n v="544"/>
    <s v="Samsung"/>
  </r>
  <r>
    <n v="546"/>
    <x v="5"/>
    <x v="1"/>
    <x v="12"/>
    <s v=" Philips 32PFK4101 "/>
    <n v="219"/>
    <s v="Philips"/>
  </r>
  <r>
    <n v="547"/>
    <x v="5"/>
    <x v="0"/>
    <x v="0"/>
    <s v=" Philips 43PUS6101 "/>
    <n v="449"/>
    <s v="Philips"/>
  </r>
  <r>
    <n v="548"/>
    <x v="5"/>
    <x v="4"/>
    <x v="1"/>
    <s v=" Philips 32PFK5300 "/>
    <n v="319"/>
    <s v="Philips"/>
  </r>
  <r>
    <n v="549"/>
    <x v="5"/>
    <x v="0"/>
    <x v="2"/>
    <s v=" Panasonic TX-40DSW404 "/>
    <n v="369"/>
    <s v="Panasonic"/>
  </r>
  <r>
    <n v="550"/>
    <x v="5"/>
    <x v="1"/>
    <x v="3"/>
    <s v=" Samsung UE43KU6000 "/>
    <n v="549"/>
    <s v="Samsung"/>
  </r>
  <r>
    <n v="551"/>
    <x v="5"/>
    <x v="4"/>
    <x v="4"/>
    <s v=" Samsung UE55J6240 "/>
    <n v="649"/>
    <s v="Samsung"/>
  </r>
  <r>
    <n v="552"/>
    <x v="5"/>
    <x v="5"/>
    <x v="5"/>
    <s v=" Philips 49PUS6101 "/>
    <n v="499"/>
    <s v="Philips"/>
  </r>
  <r>
    <n v="553"/>
    <x v="5"/>
    <x v="0"/>
    <x v="6"/>
    <s v=" Samsung LT32E310EW "/>
    <n v="239"/>
    <s v="Samsung"/>
  </r>
  <r>
    <n v="554"/>
    <x v="5"/>
    <x v="2"/>
    <x v="7"/>
    <s v=" Samsung UE55KU6000 "/>
    <n v="722"/>
    <s v="Samsung"/>
  </r>
  <r>
    <n v="555"/>
    <x v="5"/>
    <x v="5"/>
    <x v="8"/>
    <s v=" Samsung UE22H5600 "/>
    <n v="219"/>
    <s v="Samsung"/>
  </r>
  <r>
    <n v="556"/>
    <x v="5"/>
    <x v="5"/>
    <x v="9"/>
    <s v=" LG 28MT41DF "/>
    <n v="169"/>
    <s v="LG"/>
  </r>
  <r>
    <n v="557"/>
    <x v="5"/>
    <x v="4"/>
    <x v="10"/>
    <s v=" LG 49UH610V "/>
    <n v="545"/>
    <s v="LG"/>
  </r>
  <r>
    <n v="558"/>
    <x v="5"/>
    <x v="2"/>
    <x v="11"/>
    <s v=" Toshiba 40L1533DG "/>
    <n v="299"/>
    <s v="Toshiba"/>
  </r>
  <r>
    <n v="559"/>
    <x v="5"/>
    <x v="2"/>
    <x v="12"/>
    <s v=" Samsung UE50KU6000 "/>
    <n v="649"/>
    <s v="Samsung"/>
  </r>
  <r>
    <n v="560"/>
    <x v="5"/>
    <x v="0"/>
    <x v="0"/>
    <s v=" Samsung UE75H6400 "/>
    <n v="1777"/>
    <s v="Samsung"/>
  </r>
  <r>
    <n v="561"/>
    <x v="5"/>
    <x v="1"/>
    <x v="1"/>
    <s v=" Samsung UE22H5610 "/>
    <n v="219"/>
    <s v="Samsung"/>
  </r>
  <r>
    <n v="562"/>
    <x v="5"/>
    <x v="2"/>
    <x v="2"/>
    <s v=" LG 43UH610V "/>
    <n v="499"/>
    <s v="LG"/>
  </r>
  <r>
    <n v="563"/>
    <x v="5"/>
    <x v="0"/>
    <x v="3"/>
    <s v=" Samsung UE40J5100 "/>
    <n v="379"/>
    <s v="Samsung"/>
  </r>
  <r>
    <n v="564"/>
    <x v="5"/>
    <x v="2"/>
    <x v="4"/>
    <s v=" LG 32LH530V "/>
    <n v="240"/>
    <s v="LG"/>
  </r>
  <r>
    <n v="565"/>
    <x v="5"/>
    <x v="4"/>
    <x v="5"/>
    <s v=" Samsung UE40J5200 "/>
    <n v="379"/>
    <s v="Samsung"/>
  </r>
  <r>
    <n v="566"/>
    <x v="5"/>
    <x v="1"/>
    <x v="6"/>
    <s v=" Philips 32PHK4101 "/>
    <n v="229"/>
    <s v="Philips"/>
  </r>
  <r>
    <n v="567"/>
    <x v="5"/>
    <x v="1"/>
    <x v="7"/>
    <s v=" Philips 43PUS6201 - Ambilight "/>
    <n v="469"/>
    <s v="Philips"/>
  </r>
  <r>
    <n v="568"/>
    <x v="5"/>
    <x v="1"/>
    <x v="8"/>
    <s v=" Samsung UE49K5600 "/>
    <n v="589"/>
    <s v="Samsung"/>
  </r>
  <r>
    <n v="569"/>
    <x v="5"/>
    <x v="3"/>
    <x v="9"/>
    <s v=" Samsung UE32K5600 "/>
    <n v="449"/>
    <s v="Samsung"/>
  </r>
  <r>
    <n v="570"/>
    <x v="5"/>
    <x v="5"/>
    <x v="10"/>
    <s v=" LG 32LH570U "/>
    <n v="279"/>
    <s v="LG"/>
  </r>
  <r>
    <n v="571"/>
    <x v="5"/>
    <x v="1"/>
    <x v="11"/>
    <s v=" Philips 40PFS5501 "/>
    <n v="409"/>
    <s v="Philips"/>
  </r>
  <r>
    <n v="572"/>
    <x v="5"/>
    <x v="3"/>
    <x v="12"/>
    <s v=" Samsung UE40K5600 "/>
    <n v="499"/>
    <s v="Samsung"/>
  </r>
  <r>
    <n v="573"/>
    <x v="5"/>
    <x v="0"/>
    <x v="0"/>
    <s v=" Samsung UE32J5100 "/>
    <n v="299"/>
    <s v="Samsung"/>
  </r>
  <r>
    <n v="574"/>
    <x v="5"/>
    <x v="1"/>
    <x v="1"/>
    <s v=" Samsung LT24E310EW "/>
    <n v="179"/>
    <s v="Samsung"/>
  </r>
  <r>
    <n v="575"/>
    <x v="5"/>
    <x v="5"/>
    <x v="2"/>
    <s v=" Philips 55PUS6101 "/>
    <n v="649"/>
    <s v="Philips"/>
  </r>
  <r>
    <n v="576"/>
    <x v="5"/>
    <x v="4"/>
    <x v="3"/>
    <s v=" Salora 32LED1500 "/>
    <n v="199"/>
    <s v="Salora"/>
  </r>
  <r>
    <n v="577"/>
    <x v="5"/>
    <x v="0"/>
    <x v="4"/>
    <s v=" Samsung UE58J5200 "/>
    <n v="629"/>
    <s v="Samsung"/>
  </r>
  <r>
    <n v="578"/>
    <x v="5"/>
    <x v="1"/>
    <x v="5"/>
    <s v=" Philips 65PUS6121 "/>
    <n v="1079"/>
    <s v="Philips"/>
  </r>
  <r>
    <n v="579"/>
    <x v="5"/>
    <x v="1"/>
    <x v="6"/>
    <s v=" Samsung UE48J5200 "/>
    <n v="449"/>
    <s v="Samsung"/>
  </r>
  <r>
    <n v="580"/>
    <x v="5"/>
    <x v="0"/>
    <x v="7"/>
    <s v=" LG 43LH604V "/>
    <n v="419"/>
    <s v="LG"/>
  </r>
  <r>
    <n v="581"/>
    <x v="5"/>
    <x v="3"/>
    <x v="8"/>
    <s v=" Sony KDL-40WD650 "/>
    <n v="419"/>
    <s v="Sony"/>
  </r>
  <r>
    <n v="582"/>
    <x v="5"/>
    <x v="3"/>
    <x v="9"/>
    <s v=" Samsung UE32J4500 "/>
    <n v="279"/>
    <s v="Samsung"/>
  </r>
  <r>
    <n v="583"/>
    <x v="5"/>
    <x v="3"/>
    <x v="10"/>
    <s v=" Philips 24PFS5231 "/>
    <n v="249"/>
    <s v="Philips"/>
  </r>
  <r>
    <n v="584"/>
    <x v="5"/>
    <x v="1"/>
    <x v="11"/>
    <s v=" Samsung UE32K4100 "/>
    <n v="229"/>
    <s v="Samsung"/>
  </r>
  <r>
    <n v="585"/>
    <x v="5"/>
    <x v="3"/>
    <x v="12"/>
    <s v=" Salora 43LED9132CS "/>
    <n v="329"/>
    <s v="Salora"/>
  </r>
  <r>
    <n v="586"/>
    <x v="5"/>
    <x v="0"/>
    <x v="0"/>
    <s v=" LG 43LH570V "/>
    <n v="399"/>
    <s v="LG"/>
  </r>
  <r>
    <n v="587"/>
    <x v="5"/>
    <x v="4"/>
    <x v="1"/>
    <s v=" Samsung UE55KS7000 "/>
    <n v="1499"/>
    <s v="Samsung"/>
  </r>
  <r>
    <n v="588"/>
    <x v="5"/>
    <x v="1"/>
    <x v="2"/>
    <s v=" Salora 24LED1500 "/>
    <n v="149"/>
    <s v="Salora"/>
  </r>
  <r>
    <n v="589"/>
    <x v="5"/>
    <x v="3"/>
    <x v="3"/>
    <s v=" LG 60UH615V "/>
    <n v="959"/>
    <s v="LG"/>
  </r>
  <r>
    <n v="590"/>
    <x v="5"/>
    <x v="3"/>
    <x v="4"/>
    <s v=" LG 32LH510B "/>
    <n v="215"/>
    <s v="LG"/>
  </r>
  <r>
    <n v="591"/>
    <x v="5"/>
    <x v="2"/>
    <x v="5"/>
    <s v=" Samsung LT28E310EW "/>
    <n v="179"/>
    <s v="Samsung"/>
  </r>
  <r>
    <n v="592"/>
    <x v="5"/>
    <x v="4"/>
    <x v="6"/>
    <s v=" Salora 24LED9105CD "/>
    <n v="179"/>
    <s v="Salora"/>
  </r>
  <r>
    <n v="593"/>
    <x v="5"/>
    <x v="1"/>
    <x v="7"/>
    <s v=" Samsung UE65KU6000 "/>
    <n v="1299"/>
    <s v="Samsung"/>
  </r>
  <r>
    <n v="594"/>
    <x v="5"/>
    <x v="5"/>
    <x v="8"/>
    <s v=" Salora 24LED9112CSW "/>
    <n v="179"/>
    <s v="Salora"/>
  </r>
  <r>
    <n v="595"/>
    <x v="5"/>
    <x v="5"/>
    <x v="9"/>
    <s v=" Samsung UE28J4100 "/>
    <n v="249"/>
    <s v="Samsung"/>
  </r>
  <r>
    <n v="596"/>
    <x v="5"/>
    <x v="1"/>
    <x v="10"/>
    <s v=" Philips 43PUS6401 - Ambilight "/>
    <n v="649"/>
    <s v="Philips"/>
  </r>
  <r>
    <n v="597"/>
    <x v="5"/>
    <x v="4"/>
    <x v="11"/>
    <s v=" LG 43UH650V "/>
    <n v="529"/>
    <s v="LG"/>
  </r>
  <r>
    <n v="598"/>
    <x v="5"/>
    <x v="4"/>
    <x v="12"/>
    <s v=" Samsung UE40KU6400 "/>
    <n v="611"/>
    <s v="Samsung"/>
  </r>
  <r>
    <n v="599"/>
    <x v="5"/>
    <x v="3"/>
    <x v="0"/>
    <s v=" Philips 49PUK7100 - Ambilight "/>
    <n v="699"/>
    <s v="Philips"/>
  </r>
  <r>
    <n v="600"/>
    <x v="5"/>
    <x v="3"/>
    <x v="1"/>
    <s v=" Finlux FLD2222 "/>
    <n v="179"/>
    <s v="Finlux"/>
  </r>
  <r>
    <n v="601"/>
    <x v="5"/>
    <x v="4"/>
    <x v="2"/>
    <s v=" Sony KDL-43WD750 "/>
    <n v="477"/>
    <s v="Sony"/>
  </r>
  <r>
    <n v="602"/>
    <x v="5"/>
    <x v="3"/>
    <x v="3"/>
    <s v=" Samsung UE40K5510 "/>
    <n v="499"/>
    <s v="Samsung"/>
  </r>
  <r>
    <n v="603"/>
    <x v="5"/>
    <x v="5"/>
    <x v="4"/>
    <s v=" Samsung UE49K6300 "/>
    <n v="649"/>
    <s v="Samsung"/>
  </r>
  <r>
    <n v="604"/>
    <x v="5"/>
    <x v="2"/>
    <x v="5"/>
    <s v=" Salora 42LED1500 "/>
    <n v="299"/>
    <s v="Salora"/>
  </r>
  <r>
    <n v="605"/>
    <x v="5"/>
    <x v="0"/>
    <x v="6"/>
    <s v=" Sony KDL-32WD750 "/>
    <n v="399"/>
    <s v="Sony"/>
  </r>
  <r>
    <n v="606"/>
    <x v="5"/>
    <x v="3"/>
    <x v="7"/>
    <s v=" Samsung UE49KU6400 "/>
    <n v="899"/>
    <s v="Samsung"/>
  </r>
  <r>
    <n v="607"/>
    <x v="5"/>
    <x v="3"/>
    <x v="8"/>
    <s v=" Sony KDL-55W809C "/>
    <n v="829"/>
    <s v="Sony"/>
  </r>
  <r>
    <n v="608"/>
    <x v="5"/>
    <x v="3"/>
    <x v="9"/>
    <s v=" Samsung UE49KS7000 "/>
    <n v="1299"/>
    <s v="Samsung"/>
  </r>
  <r>
    <n v="609"/>
    <x v="5"/>
    <x v="3"/>
    <x v="10"/>
    <s v=" Salora 49LED9132CS "/>
    <n v="399"/>
    <s v="Salora"/>
  </r>
  <r>
    <n v="610"/>
    <x v="5"/>
    <x v="0"/>
    <x v="11"/>
    <s v=" Philips 49PFS5301 "/>
    <n v="499"/>
    <s v="Philips"/>
  </r>
  <r>
    <n v="611"/>
    <x v="5"/>
    <x v="3"/>
    <x v="12"/>
    <s v=" Panasonic TX-40DX600E "/>
    <n v="489"/>
    <s v="Panasonic"/>
  </r>
  <r>
    <n v="612"/>
    <x v="5"/>
    <x v="1"/>
    <x v="0"/>
    <s v=" Samsung UE19H4000 "/>
    <n v="179"/>
    <s v="Samsung"/>
  </r>
  <r>
    <n v="613"/>
    <x v="5"/>
    <x v="4"/>
    <x v="1"/>
    <s v=" Samsung UE70KU6000 "/>
    <n v="1799"/>
    <s v="Samsung"/>
  </r>
  <r>
    <n v="614"/>
    <x v="5"/>
    <x v="2"/>
    <x v="2"/>
    <s v=" Samsung UE49KS8000 "/>
    <n v="1599"/>
    <s v="Samsung"/>
  </r>
  <r>
    <n v="615"/>
    <x v="5"/>
    <x v="0"/>
    <x v="3"/>
    <s v=" Finlux FLD2422 "/>
    <n v="179"/>
    <s v="Finlux"/>
  </r>
  <r>
    <n v="616"/>
    <x v="5"/>
    <x v="1"/>
    <x v="4"/>
    <s v=" Philips 49PUS6501 - Ambilight "/>
    <n v="789"/>
    <s v="Philips"/>
  </r>
  <r>
    <n v="617"/>
    <x v="5"/>
    <x v="5"/>
    <x v="5"/>
    <s v=" Sony KDL-40RD450 "/>
    <n v="379"/>
    <s v="Sony"/>
  </r>
  <r>
    <n v="618"/>
    <x v="5"/>
    <x v="5"/>
    <x v="6"/>
    <s v=" Philips 49PUS6401 - Ambilight "/>
    <n v="689"/>
    <s v="Philips"/>
  </r>
  <r>
    <n v="619"/>
    <x v="5"/>
    <x v="4"/>
    <x v="7"/>
    <s v=" LG 49UH850V "/>
    <n v="1169"/>
    <s v="LG"/>
  </r>
  <r>
    <n v="620"/>
    <x v="5"/>
    <x v="1"/>
    <x v="8"/>
    <s v=" Philips 32PFS6401 - Ambilight "/>
    <n v="399"/>
    <s v="Philips"/>
  </r>
  <r>
    <n v="621"/>
    <x v="5"/>
    <x v="1"/>
    <x v="9"/>
    <s v=" Salora 22LED9112CSW "/>
    <n v="169"/>
    <s v="Salora"/>
  </r>
  <r>
    <n v="622"/>
    <x v="5"/>
    <x v="5"/>
    <x v="10"/>
    <s v=" Samsung UE49K5500 "/>
    <n v="599"/>
    <s v="Samsung"/>
  </r>
  <r>
    <n v="623"/>
    <x v="5"/>
    <x v="0"/>
    <x v="11"/>
    <s v=" Samsung UE43KS7500 "/>
    <n v="1199"/>
    <s v="Samsung"/>
  </r>
  <r>
    <n v="624"/>
    <x v="5"/>
    <x v="0"/>
    <x v="12"/>
    <s v=" LG 28LF491U "/>
    <n v="359"/>
    <s v="LG"/>
  </r>
  <r>
    <n v="625"/>
    <x v="5"/>
    <x v="0"/>
    <x v="0"/>
    <s v=" Sony KD-43XD8005 "/>
    <n v="759"/>
    <s v="Sony"/>
  </r>
  <r>
    <n v="626"/>
    <x v="5"/>
    <x v="1"/>
    <x v="1"/>
    <s v=" Samsung UE40K6300 "/>
    <n v="549"/>
    <s v="Samsung"/>
  </r>
  <r>
    <n v="627"/>
    <x v="5"/>
    <x v="1"/>
    <x v="2"/>
    <s v=" LG 65EF950V - OLED "/>
    <n v="2995"/>
    <s v="LG"/>
  </r>
  <r>
    <n v="628"/>
    <x v="5"/>
    <x v="4"/>
    <x v="3"/>
    <s v=" Sony KDL-32WD600 "/>
    <n v="324"/>
    <s v="Sony"/>
  </r>
  <r>
    <n v="629"/>
    <x v="5"/>
    <x v="3"/>
    <x v="4"/>
    <s v=" Sony KD-43X8309C "/>
    <n v="799"/>
    <s v="Sony"/>
  </r>
  <r>
    <n v="630"/>
    <x v="5"/>
    <x v="3"/>
    <x v="5"/>
    <s v=" Philips 55PUS6201 - Ambilight "/>
    <n v="759"/>
    <s v="Philips"/>
  </r>
  <r>
    <n v="631"/>
    <x v="5"/>
    <x v="3"/>
    <x v="6"/>
    <s v=" Sony KDL-49WD750 "/>
    <n v="577"/>
    <s v="Sony"/>
  </r>
  <r>
    <n v="632"/>
    <x v="5"/>
    <x v="3"/>
    <x v="7"/>
    <s v=" Samsung UE55KU6400 "/>
    <n v="1099"/>
    <s v="Samsung"/>
  </r>
  <r>
    <n v="633"/>
    <x v="5"/>
    <x v="4"/>
    <x v="8"/>
    <s v=" Sony KDL-32RD430 "/>
    <n v="269"/>
    <s v="Sony"/>
  </r>
  <r>
    <n v="634"/>
    <x v="5"/>
    <x v="2"/>
    <x v="9"/>
    <s v=" Salora 32LED9102CS "/>
    <n v="239"/>
    <s v="Salora"/>
  </r>
  <r>
    <n v="635"/>
    <x v="5"/>
    <x v="4"/>
    <x v="10"/>
    <s v=" LG 55UH850V "/>
    <n v="1479"/>
    <s v="LG"/>
  </r>
  <r>
    <n v="636"/>
    <x v="5"/>
    <x v="3"/>
    <x v="11"/>
    <s v=" Salora 32LED9112CSW "/>
    <n v="236"/>
    <s v="Salora"/>
  </r>
  <r>
    <n v="637"/>
    <x v="5"/>
    <x v="0"/>
    <x v="12"/>
    <s v=" Finlux FL2222 "/>
    <n v="149"/>
    <s v="Finlux"/>
  </r>
  <r>
    <n v="638"/>
    <x v="5"/>
    <x v="2"/>
    <x v="0"/>
    <s v=" Samsung UE55K6300 "/>
    <n v="799"/>
    <s v="Samsung"/>
  </r>
  <r>
    <n v="639"/>
    <x v="5"/>
    <x v="2"/>
    <x v="1"/>
    <s v=" Samsung UE43KU6500 "/>
    <n v="649"/>
    <s v="Samsung"/>
  </r>
  <r>
    <n v="640"/>
    <x v="5"/>
    <x v="5"/>
    <x v="2"/>
    <s v=" Sony KD-55XD8505 "/>
    <n v="1299"/>
    <s v="Sony"/>
  </r>
  <r>
    <n v="641"/>
    <x v="5"/>
    <x v="5"/>
    <x v="3"/>
    <s v=" Finlux FL3224 "/>
    <n v="199"/>
    <s v="Finlux"/>
  </r>
  <r>
    <n v="642"/>
    <x v="5"/>
    <x v="0"/>
    <x v="4"/>
    <s v=" Sony KD-43XD8305 "/>
    <n v="851"/>
    <s v="Sony"/>
  </r>
  <r>
    <n v="643"/>
    <x v="5"/>
    <x v="2"/>
    <x v="5"/>
    <s v=" Philips 49PFS4131 "/>
    <n v="429"/>
    <s v="Philips"/>
  </r>
  <r>
    <n v="644"/>
    <x v="5"/>
    <x v="5"/>
    <x v="6"/>
    <s v=" Philips 32PHS5301 "/>
    <n v="299"/>
    <s v="Philips"/>
  </r>
  <r>
    <n v="645"/>
    <x v="5"/>
    <x v="1"/>
    <x v="7"/>
    <s v=" Finlux FL3222 "/>
    <n v="249"/>
    <s v="Finlux"/>
  </r>
  <r>
    <n v="646"/>
    <x v="5"/>
    <x v="0"/>
    <x v="8"/>
    <s v=" Salora 24LED9102CS "/>
    <n v="189"/>
    <s v="Salora"/>
  </r>
  <r>
    <n v="647"/>
    <x v="5"/>
    <x v="2"/>
    <x v="9"/>
    <s v=" LG 49UH661V "/>
    <n v="749"/>
    <s v="LG"/>
  </r>
  <r>
    <n v="648"/>
    <x v="5"/>
    <x v="2"/>
    <x v="10"/>
    <s v=" Sony KD-55XD7004 "/>
    <n v="799"/>
    <s v="Sony"/>
  </r>
  <r>
    <n v="649"/>
    <x v="5"/>
    <x v="0"/>
    <x v="11"/>
    <s v=" Samsung UE55KS8000 "/>
    <n v="1999"/>
    <s v="Samsung"/>
  </r>
  <r>
    <n v="650"/>
    <x v="5"/>
    <x v="4"/>
    <x v="12"/>
    <s v=" Panasonic TX-50DXW704 "/>
    <n v="999"/>
    <s v="Panasonic"/>
  </r>
  <r>
    <n v="651"/>
    <x v="5"/>
    <x v="0"/>
    <x v="0"/>
    <s v=" Finlux FL2422 "/>
    <n v="144"/>
    <s v="Finlux"/>
  </r>
  <r>
    <n v="652"/>
    <x v="5"/>
    <x v="3"/>
    <x v="1"/>
    <s v=" Samsung UE55KU6500 "/>
    <n v="999"/>
    <s v="Samsung"/>
  </r>
  <r>
    <n v="653"/>
    <x v="5"/>
    <x v="1"/>
    <x v="2"/>
    <s v=" Salora 55UHL2500 "/>
    <n v="589"/>
    <s v="Salora"/>
  </r>
  <r>
    <n v="654"/>
    <x v="5"/>
    <x v="3"/>
    <x v="3"/>
    <s v=" LG 24MT48DF "/>
    <n v="169"/>
    <s v="LG"/>
  </r>
  <r>
    <n v="655"/>
    <x v="5"/>
    <x v="5"/>
    <x v="4"/>
    <s v=" Sony KD-49XD7005 "/>
    <n v="749"/>
    <s v="Sony"/>
  </r>
  <r>
    <n v="656"/>
    <x v="5"/>
    <x v="5"/>
    <x v="5"/>
    <s v=" Samsung UE65KU6400 "/>
    <n v="1499"/>
    <s v="Samsung"/>
  </r>
  <r>
    <n v="657"/>
    <x v="5"/>
    <x v="2"/>
    <x v="6"/>
    <s v=" Panasonic TX-24DS500E "/>
    <n v="279"/>
    <s v="Panasonic"/>
  </r>
  <r>
    <n v="658"/>
    <x v="5"/>
    <x v="4"/>
    <x v="7"/>
    <s v=" Panasonic TX-58DX730 "/>
    <n v="999"/>
    <s v="Panasonic"/>
  </r>
  <r>
    <n v="659"/>
    <x v="5"/>
    <x v="3"/>
    <x v="8"/>
    <s v=" Samsung UE32K5100 "/>
    <n v="299"/>
    <s v="Samsung"/>
  </r>
  <r>
    <n v="660"/>
    <x v="5"/>
    <x v="0"/>
    <x v="9"/>
    <s v=" Salora 28LED9112CSW "/>
    <n v="229"/>
    <s v="Salora"/>
  </r>
  <r>
    <n v="661"/>
    <x v="5"/>
    <x v="0"/>
    <x v="10"/>
    <s v=" Philips 55PUS6401 - Ambilight "/>
    <n v="769"/>
    <s v="Philips"/>
  </r>
  <r>
    <n v="662"/>
    <x v="5"/>
    <x v="1"/>
    <x v="11"/>
    <s v=" Sony KD-65XD8505 "/>
    <n v="2199"/>
    <s v="Sony"/>
  </r>
  <r>
    <n v="663"/>
    <x v="5"/>
    <x v="2"/>
    <x v="12"/>
    <s v=" Samsung UE65KS7000 "/>
    <n v="2299"/>
    <s v="Samsung"/>
  </r>
  <r>
    <n v="664"/>
    <x v="5"/>
    <x v="2"/>
    <x v="0"/>
    <s v=" Samsung UE55KS9000 "/>
    <n v="2099"/>
    <s v="Samsung"/>
  </r>
  <r>
    <n v="665"/>
    <x v="5"/>
    <x v="2"/>
    <x v="1"/>
    <s v=" Samsung UE49KU6100 "/>
    <n v="749"/>
    <s v="Samsung"/>
  </r>
  <r>
    <n v="666"/>
    <x v="5"/>
    <x v="0"/>
    <x v="2"/>
    <s v=" Samsung UE49K5510 "/>
    <n v="719"/>
    <s v="Samsung"/>
  </r>
  <r>
    <n v="667"/>
    <x v="5"/>
    <x v="5"/>
    <x v="3"/>
    <s v=" Panasonic TX-50DXW784 "/>
    <n v="1199"/>
    <s v="Panasonic"/>
  </r>
  <r>
    <n v="668"/>
    <x v="5"/>
    <x v="2"/>
    <x v="4"/>
    <s v=" LG OLED55E6V "/>
    <n v="2999"/>
    <s v="LG"/>
  </r>
  <r>
    <n v="669"/>
    <x v="5"/>
    <x v="0"/>
    <x v="5"/>
    <s v=" Finlux FLD2022 "/>
    <n v="178.95"/>
    <s v="Finlux"/>
  </r>
  <r>
    <n v="670"/>
    <x v="5"/>
    <x v="4"/>
    <x v="6"/>
    <s v=" Sony KD-65XD7505 "/>
    <n v="1589"/>
    <s v="Sony"/>
  </r>
  <r>
    <n v="671"/>
    <x v="5"/>
    <x v="5"/>
    <x v="7"/>
    <s v=" Samsung UE49KU6500 "/>
    <n v="749"/>
    <s v="Samsung"/>
  </r>
  <r>
    <n v="672"/>
    <x v="5"/>
    <x v="0"/>
    <x v="8"/>
    <s v=" Panasonic TX-58DXW784 "/>
    <n v="1449"/>
    <s v="Panasonic"/>
  </r>
  <r>
    <n v="673"/>
    <x v="5"/>
    <x v="4"/>
    <x v="9"/>
    <s v=" LG 55UH661V "/>
    <n v="939"/>
    <s v="LG"/>
  </r>
  <r>
    <n v="674"/>
    <x v="5"/>
    <x v="0"/>
    <x v="10"/>
    <s v=" Finlux FL2022 "/>
    <n v="147.99"/>
    <s v="Finlux"/>
  </r>
  <r>
    <n v="675"/>
    <x v="5"/>
    <x v="5"/>
    <x v="11"/>
    <s v=" Finlux FL4322 Smart "/>
    <n v="319"/>
    <s v="Finlux"/>
  </r>
  <r>
    <n v="676"/>
    <x v="5"/>
    <x v="0"/>
    <x v="12"/>
    <s v=" Salora 28LED9102CS "/>
    <n v="229"/>
    <s v="Salora"/>
  </r>
  <r>
    <n v="677"/>
    <x v="5"/>
    <x v="3"/>
    <x v="0"/>
    <s v=" Salora 24LED9115CDW "/>
    <n v="189"/>
    <s v="Salora"/>
  </r>
  <r>
    <n v="678"/>
    <x v="5"/>
    <x v="0"/>
    <x v="1"/>
    <s v=" Sony KD-49XD8305 "/>
    <n v="1019"/>
    <s v="Sony"/>
  </r>
  <r>
    <n v="679"/>
    <x v="5"/>
    <x v="0"/>
    <x v="2"/>
    <s v=" Salora 20LED9105CD "/>
    <n v="179"/>
    <s v="Salora"/>
  </r>
  <r>
    <n v="680"/>
    <x v="5"/>
    <x v="1"/>
    <x v="3"/>
    <s v=" Salora 20LED9100C "/>
    <n v="144"/>
    <s v="Salora"/>
  </r>
  <r>
    <n v="681"/>
    <x v="5"/>
    <x v="2"/>
    <x v="4"/>
    <s v=" Panasonic TX-49DXW604 "/>
    <n v="629"/>
    <s v="Panasonic"/>
  </r>
  <r>
    <n v="682"/>
    <x v="5"/>
    <x v="1"/>
    <x v="5"/>
    <s v=" LG 43UH668V "/>
    <n v="749"/>
    <s v="LG"/>
  </r>
  <r>
    <n v="683"/>
    <x v="5"/>
    <x v="0"/>
    <x v="6"/>
    <s v=" Hitachi 43HGW69 "/>
    <n v="499"/>
    <s v="Hitachi"/>
  </r>
  <r>
    <n v="684"/>
    <x v="5"/>
    <x v="3"/>
    <x v="7"/>
    <s v=" Salora 32LED9105CD "/>
    <n v="249"/>
    <s v="Salora"/>
  </r>
  <r>
    <n v="685"/>
    <x v="5"/>
    <x v="2"/>
    <x v="8"/>
    <s v=" Philips 49PUS7101 - Ambilight "/>
    <n v="1099"/>
    <s v="Philips"/>
  </r>
  <r>
    <n v="686"/>
    <x v="5"/>
    <x v="2"/>
    <x v="9"/>
    <s v=" Samsung UE65KS8000 "/>
    <n v="2999"/>
    <s v="Samsung"/>
  </r>
  <r>
    <n v="687"/>
    <x v="5"/>
    <x v="0"/>
    <x v="10"/>
    <s v=" Philips 65PUS6521 - Ambilight "/>
    <n v="1799"/>
    <s v="Philips"/>
  </r>
  <r>
    <n v="688"/>
    <x v="5"/>
    <x v="2"/>
    <x v="11"/>
    <s v=" Panasonic TX-32DSW504S "/>
    <n v="379"/>
    <s v="Panasonic"/>
  </r>
  <r>
    <n v="689"/>
    <x v="5"/>
    <x v="2"/>
    <x v="12"/>
    <s v=" LG 28MT48DF "/>
    <n v="229"/>
    <s v="LG"/>
  </r>
  <r>
    <n v="690"/>
    <x v="5"/>
    <x v="1"/>
    <x v="0"/>
    <s v=" Philips 32PHS4131 "/>
    <n v="239"/>
    <s v="Philips"/>
  </r>
  <r>
    <n v="691"/>
    <x v="5"/>
    <x v="2"/>
    <x v="1"/>
    <s v=" Finlux FL4926UHD "/>
    <n v="449"/>
    <s v="Finlux"/>
  </r>
  <r>
    <n v="692"/>
    <x v="5"/>
    <x v="0"/>
    <x v="2"/>
    <s v=" Finlux FL4922SMART "/>
    <n v="419"/>
    <s v="Finlux"/>
  </r>
  <r>
    <n v="693"/>
    <x v="5"/>
    <x v="2"/>
    <x v="3"/>
    <s v=" Sony KDL-48WD650 "/>
    <n v="529"/>
    <s v="Sony"/>
  </r>
  <r>
    <n v="694"/>
    <x v="5"/>
    <x v="2"/>
    <x v="4"/>
    <s v=" Sony KD-49XD8005 "/>
    <n v="899"/>
    <s v="Sony"/>
  </r>
  <r>
    <n v="695"/>
    <x v="5"/>
    <x v="1"/>
    <x v="5"/>
    <s v=" Samsung UE75KS8000 "/>
    <n v="4999"/>
    <s v="Samsung"/>
  </r>
  <r>
    <n v="696"/>
    <x v="5"/>
    <x v="4"/>
    <x v="6"/>
    <s v=" Samsung UE49KS9000 "/>
    <n v="1699"/>
    <s v="Samsung"/>
  </r>
  <r>
    <n v="697"/>
    <x v="5"/>
    <x v="1"/>
    <x v="7"/>
    <s v=" Panasonic TX-32DS600E "/>
    <n v="399"/>
    <s v="Panasonic"/>
  </r>
  <r>
    <n v="698"/>
    <x v="5"/>
    <x v="1"/>
    <x v="8"/>
    <s v=" LG OLED55B6V "/>
    <n v="2499"/>
    <s v="LG"/>
  </r>
  <r>
    <n v="699"/>
    <x v="5"/>
    <x v="1"/>
    <x v="9"/>
    <s v=" Hitachi 49HGW69 "/>
    <n v="549"/>
    <s v="Hitachi"/>
  </r>
  <r>
    <n v="700"/>
    <x v="5"/>
    <x v="4"/>
    <x v="10"/>
    <s v=" Samsung UE55KS7500 "/>
    <n v="1699"/>
    <s v="Samsung"/>
  </r>
  <r>
    <n v="701"/>
    <x v="5"/>
    <x v="4"/>
    <x v="11"/>
    <s v=" Salora 43LED9102CS "/>
    <n v="379"/>
    <s v="Salora"/>
  </r>
  <r>
    <n v="702"/>
    <x v="5"/>
    <x v="4"/>
    <x v="12"/>
    <s v=" Salora 32LED9115CDW "/>
    <n v="259"/>
    <s v="Salora"/>
  </r>
  <r>
    <n v="703"/>
    <x v="5"/>
    <x v="5"/>
    <x v="0"/>
    <s v=" Salora 20LED1500 "/>
    <n v="119"/>
    <s v="Salora"/>
  </r>
  <r>
    <n v="704"/>
    <x v="5"/>
    <x v="0"/>
    <x v="1"/>
    <s v=" Panasonic TX-50DXW804 "/>
    <n v="1699"/>
    <s v="Panasonic"/>
  </r>
  <r>
    <n v="705"/>
    <x v="5"/>
    <x v="3"/>
    <x v="2"/>
    <s v=" LG 65EG960V - OLED "/>
    <n v="2999"/>
    <s v="LG"/>
  </r>
  <r>
    <n v="706"/>
    <x v="5"/>
    <x v="0"/>
    <x v="3"/>
    <s v=" Humax Pure Vision UHD-05516 "/>
    <n v="849"/>
    <s v="Humax"/>
  </r>
  <r>
    <n v="707"/>
    <x v="5"/>
    <x v="0"/>
    <x v="4"/>
    <s v=" Finlux FL4922 "/>
    <n v="399"/>
    <s v="Finlux"/>
  </r>
  <r>
    <n v="708"/>
    <x v="5"/>
    <x v="2"/>
    <x v="5"/>
    <s v=" Samsung UE55KU6510 "/>
    <n v="1129"/>
    <s v="Samsung"/>
  </r>
  <r>
    <n v="709"/>
    <x v="5"/>
    <x v="2"/>
    <x v="6"/>
    <s v=" Samsung UE43KU6510 "/>
    <n v="749"/>
    <s v="Samsung"/>
  </r>
  <r>
    <n v="710"/>
    <x v="5"/>
    <x v="2"/>
    <x v="7"/>
    <s v=" Salora 40UHS3500 "/>
    <n v="419"/>
    <s v="Salora"/>
  </r>
  <r>
    <n v="711"/>
    <x v="5"/>
    <x v="0"/>
    <x v="8"/>
    <s v=" Philips 32PFS4131 "/>
    <n v="259"/>
    <s v="Philips"/>
  </r>
  <r>
    <n v="712"/>
    <x v="5"/>
    <x v="1"/>
    <x v="9"/>
    <s v=" Sony KD-55SD8505 "/>
    <n v="1399"/>
    <s v="Sony"/>
  </r>
  <r>
    <n v="713"/>
    <x v="5"/>
    <x v="5"/>
    <x v="10"/>
    <s v=" Samsung UE78KU6500 "/>
    <n v="3999"/>
    <s v="Samsung"/>
  </r>
  <r>
    <n v="714"/>
    <x v="5"/>
    <x v="3"/>
    <x v="11"/>
    <s v=" Samsung UE78KS9000 "/>
    <n v="5499"/>
    <s v="Samsung"/>
  </r>
  <r>
    <n v="715"/>
    <x v="5"/>
    <x v="3"/>
    <x v="12"/>
    <s v=" Samsung UE55K5600 "/>
    <n v="777"/>
    <s v="Samsung"/>
  </r>
  <r>
    <n v="716"/>
    <x v="5"/>
    <x v="1"/>
    <x v="0"/>
    <s v=" Samsung UE55K5510 "/>
    <n v="849"/>
    <s v="Samsung"/>
  </r>
  <r>
    <n v="717"/>
    <x v="5"/>
    <x v="3"/>
    <x v="1"/>
    <s v=" Salora 55UHS3500 "/>
    <n v="639"/>
    <s v="Salora"/>
  </r>
  <r>
    <n v="718"/>
    <x v="5"/>
    <x v="2"/>
    <x v="2"/>
    <s v=" Salora 43LED9112CSW "/>
    <n v="375"/>
    <s v="Salora"/>
  </r>
  <r>
    <n v="719"/>
    <x v="5"/>
    <x v="1"/>
    <x v="3"/>
    <s v=" Philips 49PUS6561 - Ambilight "/>
    <n v="949"/>
    <s v="Philips"/>
  </r>
  <r>
    <n v="720"/>
    <x v="5"/>
    <x v="3"/>
    <x v="4"/>
    <s v=" Panasonic TX-65DXW784 "/>
    <n v="2199"/>
    <s v="Panasonic"/>
  </r>
  <r>
    <n v="721"/>
    <x v="5"/>
    <x v="5"/>
    <x v="5"/>
    <s v=" LG OLED65C6V "/>
    <n v="4299"/>
    <s v="LG"/>
  </r>
  <r>
    <n v="722"/>
    <x v="5"/>
    <x v="2"/>
    <x v="6"/>
    <s v=" LG OLED55C6V "/>
    <n v="2599"/>
    <s v="LG"/>
  </r>
  <r>
    <n v="723"/>
    <x v="5"/>
    <x v="1"/>
    <x v="7"/>
    <s v=" Salora 22LED9102CS "/>
    <n v="177.9"/>
    <s v="Salora"/>
  </r>
  <r>
    <n v="724"/>
    <x v="5"/>
    <x v="1"/>
    <x v="8"/>
    <s v=" Finlux FLD2022BK12 "/>
    <n v="179"/>
    <s v="Finlux"/>
  </r>
  <r>
    <n v="725"/>
    <x v="5"/>
    <x v="5"/>
    <x v="9"/>
    <s v=" Sony KD-55XD9305 "/>
    <n v="1999"/>
    <s v="Sony"/>
  </r>
  <r>
    <n v="726"/>
    <x v="5"/>
    <x v="1"/>
    <x v="10"/>
    <s v=" Samsung UE65KS9500 "/>
    <n v="3999"/>
    <s v="Samsung"/>
  </r>
  <r>
    <n v="727"/>
    <x v="5"/>
    <x v="0"/>
    <x v="11"/>
    <s v=" Samsung UE65KS7500 "/>
    <n v="2399"/>
    <s v="Samsung"/>
  </r>
  <r>
    <n v="728"/>
    <x v="5"/>
    <x v="5"/>
    <x v="12"/>
    <s v=" Samsung UE49KS7500 "/>
    <n v="1399"/>
    <s v="Samsung"/>
  </r>
  <r>
    <n v="729"/>
    <x v="5"/>
    <x v="1"/>
    <x v="0"/>
    <s v=" Salora 49LED9102CS "/>
    <n v="439"/>
    <s v="Salora"/>
  </r>
  <r>
    <n v="730"/>
    <x v="5"/>
    <x v="2"/>
    <x v="1"/>
    <s v=" LG 75UH855V "/>
    <n v="4139"/>
    <s v="LG"/>
  </r>
  <r>
    <n v="731"/>
    <x v="5"/>
    <x v="5"/>
    <x v="2"/>
    <s v=" LG 65UH850V "/>
    <n v="2499"/>
    <s v="LG"/>
  </r>
  <r>
    <n v="732"/>
    <x v="5"/>
    <x v="0"/>
    <x v="3"/>
    <s v=" Sony KD-75ZD9 "/>
    <n v="7999"/>
    <s v="Sony"/>
  </r>
  <r>
    <n v="733"/>
    <x v="5"/>
    <x v="5"/>
    <x v="4"/>
    <s v=" Sony KD-75XD9405 "/>
    <n v="6499"/>
    <s v="Sony"/>
  </r>
  <r>
    <n v="734"/>
    <x v="5"/>
    <x v="4"/>
    <x v="5"/>
    <s v=" Sony KD-75XD8505 "/>
    <n v="3999"/>
    <s v="Sony"/>
  </r>
  <r>
    <n v="735"/>
    <x v="5"/>
    <x v="0"/>
    <x v="6"/>
    <s v=" Sony KD-65ZD9 "/>
    <n v="4699"/>
    <s v="Sony"/>
  </r>
  <r>
    <n v="736"/>
    <x v="5"/>
    <x v="0"/>
    <x v="7"/>
    <s v=" Sony KD-65XE9305 "/>
    <n v="3699"/>
    <s v="Sony"/>
  </r>
  <r>
    <n v="737"/>
    <x v="5"/>
    <x v="0"/>
    <x v="8"/>
    <s v=" Sony KD-65XE9005 "/>
    <n v="2999"/>
    <s v="Sony"/>
  </r>
  <r>
    <n v="738"/>
    <x v="5"/>
    <x v="2"/>
    <x v="9"/>
    <s v=" Sony KD-65XD7504 "/>
    <n v="1599"/>
    <s v="Sony"/>
  </r>
  <r>
    <n v="739"/>
    <x v="5"/>
    <x v="1"/>
    <x v="10"/>
    <s v=" Sony KD-55XE9305 "/>
    <n v="2599"/>
    <s v="Sony"/>
  </r>
  <r>
    <n v="740"/>
    <x v="5"/>
    <x v="4"/>
    <x v="11"/>
    <s v=" Sony KD-55XE9005 "/>
    <n v="2099"/>
    <s v="Sony"/>
  </r>
  <r>
    <n v="741"/>
    <x v="5"/>
    <x v="1"/>
    <x v="12"/>
    <s v=" Samsung UE78KS9500 "/>
    <n v="6999"/>
    <s v="Samsung"/>
  </r>
  <r>
    <n v="742"/>
    <x v="5"/>
    <x v="1"/>
    <x v="0"/>
    <s v=" Samsung UE65KU6500 "/>
    <n v="1499"/>
    <s v="Samsung"/>
  </r>
  <r>
    <n v="743"/>
    <x v="5"/>
    <x v="4"/>
    <x v="1"/>
    <s v=" Samsung UE49KU6510 "/>
    <n v="969"/>
    <s v="Samsung"/>
  </r>
  <r>
    <n v="744"/>
    <x v="5"/>
    <x v="2"/>
    <x v="2"/>
    <s v=" Salora 49LED9112CSW "/>
    <n v="439"/>
    <s v="Salora"/>
  </r>
  <r>
    <n v="745"/>
    <x v="5"/>
    <x v="1"/>
    <x v="3"/>
    <s v=" Salora 32LED9100C "/>
    <n v="219"/>
    <s v="Salora"/>
  </r>
  <r>
    <n v="746"/>
    <x v="5"/>
    <x v="4"/>
    <x v="4"/>
    <s v=" Philips 65PUS7601 - Ambilight "/>
    <n v="2999"/>
    <s v="Philips"/>
  </r>
  <r>
    <n v="747"/>
    <x v="5"/>
    <x v="2"/>
    <x v="5"/>
    <s v=" Philips 55POS901F "/>
    <n v="3499"/>
    <s v="Philips"/>
  </r>
  <r>
    <n v="748"/>
    <x v="5"/>
    <x v="3"/>
    <x v="6"/>
    <s v=" Panasonic TX-65DXW904 "/>
    <n v="3699"/>
    <s v="Panasonic"/>
  </r>
  <r>
    <n v="749"/>
    <x v="5"/>
    <x v="1"/>
    <x v="7"/>
    <s v=" Panasonic TX-65DX780E "/>
    <n v="2399"/>
    <s v="Panasonic"/>
  </r>
  <r>
    <n v="750"/>
    <x v="5"/>
    <x v="3"/>
    <x v="8"/>
    <s v=" Panasonic TX-58DXW904 "/>
    <n v="2879"/>
    <s v="Panasonic"/>
  </r>
  <r>
    <n v="751"/>
    <x v="5"/>
    <x v="4"/>
    <x v="9"/>
    <s v=" Panasonic TX-58DXW804 "/>
    <n v="1899"/>
    <s v="Panasonic"/>
  </r>
  <r>
    <n v="752"/>
    <x v="5"/>
    <x v="0"/>
    <x v="10"/>
    <s v=" Panasonic TX-58DXW704 "/>
    <n v="1299"/>
    <s v="Panasonic"/>
  </r>
  <r>
    <n v="753"/>
    <x v="5"/>
    <x v="5"/>
    <x v="11"/>
    <s v=" Panasonic TX-58DX800E "/>
    <n v="2149"/>
    <s v="Panasonic"/>
  </r>
  <r>
    <n v="754"/>
    <x v="5"/>
    <x v="0"/>
    <x v="12"/>
    <s v=" Panasonic TX-58DX700F "/>
    <n v="1199"/>
    <s v="Panasonic"/>
  </r>
  <r>
    <n v="755"/>
    <x v="5"/>
    <x v="1"/>
    <x v="0"/>
    <s v=" Panasonic TX-55DXW604 "/>
    <n v="949"/>
    <s v="Panasonic"/>
  </r>
  <r>
    <n v="756"/>
    <x v="5"/>
    <x v="0"/>
    <x v="1"/>
    <s v=" Panasonic TX-55DX600E "/>
    <n v="849"/>
    <s v="Panasonic"/>
  </r>
  <r>
    <n v="757"/>
    <x v="5"/>
    <x v="0"/>
    <x v="2"/>
    <s v=" Panasonic TX-55DS500E "/>
    <n v="849"/>
    <s v="Panasonic"/>
  </r>
  <r>
    <n v="758"/>
    <x v="5"/>
    <x v="5"/>
    <x v="3"/>
    <s v=" Panasonic TX-50DS630E "/>
    <n v="799"/>
    <s v="Panasonic"/>
  </r>
  <r>
    <n v="759"/>
    <x v="5"/>
    <x v="3"/>
    <x v="4"/>
    <s v=" Panasonic TX-49DX650E "/>
    <n v="669"/>
    <s v="Panasonic"/>
  </r>
  <r>
    <n v="760"/>
    <x v="5"/>
    <x v="3"/>
    <x v="5"/>
    <s v=" LG OLED65G6V "/>
    <n v="6999"/>
    <s v="LG"/>
  </r>
  <r>
    <n v="761"/>
    <x v="5"/>
    <x v="2"/>
    <x v="6"/>
    <s v=" LG OLED65E6V "/>
    <n v="4999"/>
    <s v="LG"/>
  </r>
  <r>
    <n v="762"/>
    <x v="5"/>
    <x v="2"/>
    <x v="7"/>
    <s v=" LG OLED65B6V "/>
    <n v="3999"/>
    <s v="LG"/>
  </r>
  <r>
    <n v="763"/>
    <x v="5"/>
    <x v="1"/>
    <x v="8"/>
    <s v=" LG 86UH955V "/>
    <n v="7999"/>
    <s v="LG"/>
  </r>
  <r>
    <n v="764"/>
    <x v="5"/>
    <x v="3"/>
    <x v="9"/>
    <s v=" LG 55EG910V - OLED "/>
    <n v="1799"/>
    <s v="LG"/>
  </r>
  <r>
    <n v="765"/>
    <x v="5"/>
    <x v="0"/>
    <x v="10"/>
    <s v=" Humax Pure Vision UHD-04916 "/>
    <n v="699"/>
    <s v="Humax"/>
  </r>
  <r>
    <n v="766"/>
    <x v="5"/>
    <x v="2"/>
    <x v="11"/>
    <s v=" Humax Pure Vision UHD-04316 "/>
    <n v="499"/>
    <s v="Humax"/>
  </r>
  <r>
    <n v="767"/>
    <x v="5"/>
    <x v="0"/>
    <x v="12"/>
    <s v=" Hitachi 49HBT62 "/>
    <n v="499"/>
    <s v="Hitachi"/>
  </r>
  <r>
    <n v="768"/>
    <x v="5"/>
    <x v="2"/>
    <x v="0"/>
    <s v=" Hitachi 40HB6T62 "/>
    <n v="399"/>
    <s v="Hitachi"/>
  </r>
  <r>
    <n v="769"/>
    <x v="3"/>
    <x v="1"/>
    <x v="1"/>
    <s v=" Optoma HD142X "/>
    <n v="599"/>
    <s v="Optoma"/>
  </r>
  <r>
    <n v="770"/>
    <x v="3"/>
    <x v="4"/>
    <x v="2"/>
    <s v=" Philips PicoPix 3414 "/>
    <n v="299"/>
    <s v="Philips"/>
  </r>
  <r>
    <n v="771"/>
    <x v="3"/>
    <x v="4"/>
    <x v="3"/>
    <s v=" BenQ TW529 "/>
    <n v="429"/>
    <s v="BenQ"/>
  </r>
  <r>
    <n v="772"/>
    <x v="3"/>
    <x v="3"/>
    <x v="4"/>
    <s v=" Epson EB-U04 "/>
    <n v="599"/>
    <s v="Epson"/>
  </r>
  <r>
    <n v="773"/>
    <x v="3"/>
    <x v="4"/>
    <x v="5"/>
    <s v=" Salora 58BHD2500 "/>
    <n v="299"/>
    <s v="Salora"/>
  </r>
  <r>
    <n v="774"/>
    <x v="3"/>
    <x v="0"/>
    <x v="6"/>
    <s v=" Philips PicoPix 4935 "/>
    <n v="589"/>
    <s v="Philips"/>
  </r>
  <r>
    <n v="775"/>
    <x v="3"/>
    <x v="4"/>
    <x v="7"/>
    <s v=" Acer P1500 "/>
    <n v="589"/>
    <s v="Acer"/>
  </r>
  <r>
    <n v="776"/>
    <x v="3"/>
    <x v="2"/>
    <x v="8"/>
    <s v=" Epson EB-S04 "/>
    <n v="329"/>
    <s v="Epson"/>
  </r>
  <r>
    <n v="777"/>
    <x v="3"/>
    <x v="5"/>
    <x v="9"/>
    <s v=" Optoma HD27 "/>
    <n v="649"/>
    <s v="Optoma"/>
  </r>
  <r>
    <n v="778"/>
    <x v="3"/>
    <x v="4"/>
    <x v="10"/>
    <s v=" Optoma GT1080e "/>
    <n v="739"/>
    <s v="Optoma"/>
  </r>
  <r>
    <n v="779"/>
    <x v="3"/>
    <x v="3"/>
    <x v="11"/>
    <s v=" Optoma H183X "/>
    <n v="409"/>
    <s v="Optoma"/>
  </r>
  <r>
    <n v="780"/>
    <x v="3"/>
    <x v="4"/>
    <x v="12"/>
    <s v=" Optoma DH400 "/>
    <n v="849"/>
    <s v="Optoma"/>
  </r>
  <r>
    <n v="781"/>
    <x v="3"/>
    <x v="4"/>
    <x v="0"/>
    <s v=" BenQ MH741 "/>
    <n v="799"/>
    <s v="BenQ"/>
  </r>
  <r>
    <n v="782"/>
    <x v="3"/>
    <x v="4"/>
    <x v="1"/>
    <s v=" Epson EH-TW5300 "/>
    <n v="649"/>
    <s v="Epson"/>
  </r>
  <r>
    <n v="783"/>
    <x v="3"/>
    <x v="5"/>
    <x v="2"/>
    <s v=" Epson EB-W31 "/>
    <n v="479"/>
    <s v="Epson"/>
  </r>
  <r>
    <n v="784"/>
    <x v="3"/>
    <x v="5"/>
    <x v="3"/>
    <s v=" Optoma GT1070Xe "/>
    <n v="679"/>
    <s v="Optoma"/>
  </r>
  <r>
    <n v="785"/>
    <x v="3"/>
    <x v="5"/>
    <x v="4"/>
    <s v=" Philips PicoPix 4010 "/>
    <n v="279"/>
    <s v="Philips"/>
  </r>
  <r>
    <n v="786"/>
    <x v="3"/>
    <x v="4"/>
    <x v="5"/>
    <s v=" LG PF1000U "/>
    <n v="1129"/>
    <s v="LG"/>
  </r>
  <r>
    <n v="787"/>
    <x v="3"/>
    <x v="1"/>
    <x v="6"/>
    <s v=" Acer P1185 "/>
    <n v="339"/>
    <s v="Acer"/>
  </r>
  <r>
    <n v="788"/>
    <x v="3"/>
    <x v="3"/>
    <x v="7"/>
    <s v=" Acer P5515 "/>
    <n v="789"/>
    <s v="Acer"/>
  </r>
  <r>
    <n v="789"/>
    <x v="3"/>
    <x v="0"/>
    <x v="8"/>
    <s v=" Philips PicoPix 4835 "/>
    <n v="449"/>
    <s v="Philips"/>
  </r>
  <r>
    <n v="790"/>
    <x v="3"/>
    <x v="2"/>
    <x v="9"/>
    <s v=" BenQ MS527 "/>
    <n v="309"/>
    <s v="BenQ"/>
  </r>
  <r>
    <n v="791"/>
    <x v="3"/>
    <x v="5"/>
    <x v="10"/>
    <s v=" Epson EH-TW5350 "/>
    <n v="749"/>
    <s v="Epson"/>
  </r>
  <r>
    <n v="792"/>
    <x v="3"/>
    <x v="0"/>
    <x v="11"/>
    <s v=" LG PH150G "/>
    <n v="349"/>
    <s v="LG"/>
  </r>
  <r>
    <n v="793"/>
    <x v="3"/>
    <x v="2"/>
    <x v="12"/>
    <s v=" Epson EH-TW6700 "/>
    <n v="1199"/>
    <s v="Epson"/>
  </r>
  <r>
    <n v="794"/>
    <x v="3"/>
    <x v="3"/>
    <x v="0"/>
    <s v=" BenQ TH683 "/>
    <n v="629"/>
    <s v="BenQ"/>
  </r>
  <r>
    <n v="795"/>
    <x v="3"/>
    <x v="0"/>
    <x v="1"/>
    <s v=" Philips PicoPix 3417W "/>
    <n v="399"/>
    <s v="Philips"/>
  </r>
  <r>
    <n v="796"/>
    <x v="3"/>
    <x v="1"/>
    <x v="2"/>
    <s v=" Optoma ML750e "/>
    <n v="479"/>
    <s v="Optoma"/>
  </r>
  <r>
    <n v="797"/>
    <x v="3"/>
    <x v="0"/>
    <x v="3"/>
    <s v=" Optoma DH1017 "/>
    <n v="969"/>
    <s v="Optoma"/>
  </r>
  <r>
    <n v="798"/>
    <x v="3"/>
    <x v="5"/>
    <x v="4"/>
    <s v=" Epson EH-TW570 "/>
    <n v="549"/>
    <s v="Epson"/>
  </r>
  <r>
    <n v="799"/>
    <x v="3"/>
    <x v="1"/>
    <x v="5"/>
    <s v=" Ricoh PJ X2240 "/>
    <n v="319"/>
    <s v="Ricoh"/>
  </r>
  <r>
    <n v="800"/>
    <x v="3"/>
    <x v="4"/>
    <x v="6"/>
    <s v=" LG PF1500G "/>
    <n v="899"/>
    <s v="LG"/>
  </r>
  <r>
    <n v="801"/>
    <x v="3"/>
    <x v="2"/>
    <x v="7"/>
    <s v=" Rif6 Cube "/>
    <n v="269"/>
    <s v="Rif6"/>
  </r>
  <r>
    <n v="802"/>
    <x v="3"/>
    <x v="2"/>
    <x v="8"/>
    <s v=" Optoma EH400 "/>
    <n v="869"/>
    <s v="Optoma"/>
  </r>
  <r>
    <n v="803"/>
    <x v="3"/>
    <x v="1"/>
    <x v="9"/>
    <s v=" BenQ W2000 "/>
    <n v="949"/>
    <s v="BenQ"/>
  </r>
  <r>
    <n v="804"/>
    <x v="3"/>
    <x v="1"/>
    <x v="10"/>
    <s v=" Optoma W402 "/>
    <n v="749"/>
    <s v="Optoma"/>
  </r>
  <r>
    <n v="805"/>
    <x v="3"/>
    <x v="3"/>
    <x v="11"/>
    <s v=" Optoma W340 "/>
    <n v="489"/>
    <s v="Optoma"/>
  </r>
  <r>
    <n v="806"/>
    <x v="3"/>
    <x v="5"/>
    <x v="12"/>
    <s v=" Optoma HD151X "/>
    <n v="849"/>
    <s v="Optoma"/>
  </r>
  <r>
    <n v="807"/>
    <x v="3"/>
    <x v="4"/>
    <x v="0"/>
    <s v=" LG PH450UG "/>
    <n v="649"/>
    <s v="LG"/>
  </r>
  <r>
    <n v="808"/>
    <x v="3"/>
    <x v="3"/>
    <x v="1"/>
    <s v=" BenQ W1070+ "/>
    <n v="729"/>
    <s v="BenQ"/>
  </r>
  <r>
    <n v="809"/>
    <x v="3"/>
    <x v="2"/>
    <x v="2"/>
    <s v=" BenQ W1070 "/>
    <n v="629"/>
    <s v="BenQ"/>
  </r>
  <r>
    <n v="810"/>
    <x v="3"/>
    <x v="3"/>
    <x v="3"/>
    <s v=" BenQ TH670 "/>
    <n v="569"/>
    <s v="BenQ"/>
  </r>
  <r>
    <n v="811"/>
    <x v="3"/>
    <x v="3"/>
    <x v="4"/>
    <s v=" Optoma GT5000 "/>
    <n v="1249"/>
    <s v="Optoma"/>
  </r>
  <r>
    <n v="812"/>
    <x v="3"/>
    <x v="4"/>
    <x v="5"/>
    <s v=" Epson EB-W04 "/>
    <n v="449"/>
    <s v="Epson"/>
  </r>
  <r>
    <n v="813"/>
    <x v="3"/>
    <x v="4"/>
    <x v="6"/>
    <s v=" BenQ W1080ST+ "/>
    <n v="999"/>
    <s v="BenQ"/>
  </r>
  <r>
    <n v="814"/>
    <x v="3"/>
    <x v="2"/>
    <x v="7"/>
    <s v=" Optoma GT760 "/>
    <n v="549"/>
    <s v="Optoma"/>
  </r>
  <r>
    <n v="815"/>
    <x v="3"/>
    <x v="3"/>
    <x v="8"/>
    <s v=" LG PW1000G "/>
    <n v="589"/>
    <s v="LG"/>
  </r>
  <r>
    <n v="816"/>
    <x v="3"/>
    <x v="4"/>
    <x v="9"/>
    <s v=" Epson EB-U32 "/>
    <n v="749"/>
    <s v="Epson"/>
  </r>
  <r>
    <n v="817"/>
    <x v="3"/>
    <x v="4"/>
    <x v="10"/>
    <s v=" BenQ W1110 "/>
    <n v="829"/>
    <s v="BenQ"/>
  </r>
  <r>
    <n v="818"/>
    <x v="3"/>
    <x v="0"/>
    <x v="11"/>
    <s v=" BenQ W1090 "/>
    <n v="699"/>
    <s v="BenQ"/>
  </r>
  <r>
    <n v="819"/>
    <x v="3"/>
    <x v="2"/>
    <x v="12"/>
    <s v=" Optoma ML750ST "/>
    <n v="579"/>
    <s v="Optoma"/>
  </r>
  <r>
    <n v="820"/>
    <x v="3"/>
    <x v="5"/>
    <x v="0"/>
    <s v=" Optoma HD36 "/>
    <n v="939"/>
    <s v="Optoma"/>
  </r>
  <r>
    <n v="821"/>
    <x v="3"/>
    <x v="2"/>
    <x v="1"/>
    <s v=" Beam Labs Beam "/>
    <n v="499"/>
    <s v="Beam"/>
  </r>
  <r>
    <n v="822"/>
    <x v="3"/>
    <x v="1"/>
    <x v="2"/>
    <s v=" Salora 50BHD2000 "/>
    <n v="249"/>
    <s v="Salora"/>
  </r>
  <r>
    <n v="823"/>
    <x v="3"/>
    <x v="4"/>
    <x v="3"/>
    <s v=" Optoma W400 "/>
    <n v="669"/>
    <s v="Optoma"/>
  </r>
  <r>
    <n v="824"/>
    <x v="3"/>
    <x v="2"/>
    <x v="4"/>
    <s v=" Optoma W330 "/>
    <n v="399"/>
    <s v="Optoma"/>
  </r>
  <r>
    <n v="825"/>
    <x v="3"/>
    <x v="1"/>
    <x v="5"/>
    <s v=" Optoma DH1009i "/>
    <n v="629"/>
    <s v="Optoma"/>
  </r>
  <r>
    <n v="826"/>
    <x v="3"/>
    <x v="3"/>
    <x v="6"/>
    <s v=" LG PW1500G "/>
    <n v="739"/>
    <s v="LG"/>
  </r>
  <r>
    <n v="827"/>
    <x v="3"/>
    <x v="3"/>
    <x v="7"/>
    <s v=" Epson EH-TW5210 "/>
    <n v="659"/>
    <s v="Epson"/>
  </r>
  <r>
    <n v="828"/>
    <x v="3"/>
    <x v="5"/>
    <x v="8"/>
    <s v=" BenQ TH530 "/>
    <n v="579"/>
    <s v="BenQ"/>
  </r>
  <r>
    <n v="829"/>
    <x v="3"/>
    <x v="2"/>
    <x v="9"/>
    <s v=" Acer K135i "/>
    <n v="509"/>
    <s v="Acer"/>
  </r>
  <r>
    <n v="830"/>
    <x v="3"/>
    <x v="2"/>
    <x v="10"/>
    <s v=" Acer C120 "/>
    <n v="259"/>
    <s v="Acer"/>
  </r>
  <r>
    <n v="831"/>
    <x v="3"/>
    <x v="5"/>
    <x v="11"/>
    <s v=" Optoma H114 "/>
    <n v="459"/>
    <s v="Optoma"/>
  </r>
  <r>
    <n v="832"/>
    <x v="3"/>
    <x v="1"/>
    <x v="12"/>
    <s v=" Acer C205 "/>
    <n v="319"/>
    <s v="Acer"/>
  </r>
  <r>
    <n v="833"/>
    <x v="3"/>
    <x v="2"/>
    <x v="0"/>
    <s v=" Philips PicoPix 4350 "/>
    <n v="299"/>
    <s v="Philips"/>
  </r>
  <r>
    <n v="834"/>
    <x v="3"/>
    <x v="3"/>
    <x v="1"/>
    <s v=" Optoma W341 "/>
    <n v="559"/>
    <s v="Optoma"/>
  </r>
  <r>
    <n v="835"/>
    <x v="3"/>
    <x v="5"/>
    <x v="2"/>
    <s v=" LG PV150G "/>
    <n v="299"/>
    <s v="LG"/>
  </r>
  <r>
    <n v="836"/>
    <x v="3"/>
    <x v="1"/>
    <x v="3"/>
    <s v=" Epson EB-1960 "/>
    <n v="1049"/>
    <s v="Epson"/>
  </r>
  <r>
    <n v="837"/>
    <x v="3"/>
    <x v="1"/>
    <x v="4"/>
    <s v=" BenQ MX528 "/>
    <n v="469"/>
    <s v="BenQ"/>
  </r>
  <r>
    <n v="838"/>
    <x v="3"/>
    <x v="2"/>
    <x v="5"/>
    <s v=" BenQ TH682ST "/>
    <n v="789"/>
    <s v="BenQ"/>
  </r>
  <r>
    <n v="839"/>
    <x v="3"/>
    <x v="4"/>
    <x v="6"/>
    <s v=" Optoma W305ST "/>
    <n v="749"/>
    <s v="Optoma"/>
  </r>
  <r>
    <n v="840"/>
    <x v="3"/>
    <x v="3"/>
    <x v="7"/>
    <s v=" LG PH550G "/>
    <n v="489"/>
    <s v="LG"/>
  </r>
  <r>
    <n v="841"/>
    <x v="3"/>
    <x v="2"/>
    <x v="8"/>
    <s v=" JVC DLA-X5000 Wit "/>
    <n v="3499"/>
    <s v="JVC"/>
  </r>
  <r>
    <n v="842"/>
    <x v="3"/>
    <x v="0"/>
    <x v="9"/>
    <s v=" BenQ MX631ST "/>
    <n v="599"/>
    <s v="BenQ"/>
  </r>
  <r>
    <n v="843"/>
    <x v="3"/>
    <x v="3"/>
    <x v="10"/>
    <s v=" BenQ MW632ST "/>
    <n v="659"/>
    <s v="BenQ"/>
  </r>
  <r>
    <n v="844"/>
    <x v="3"/>
    <x v="4"/>
    <x v="11"/>
    <s v=" BenQ MH856UST "/>
    <n v="1799"/>
    <s v="BenQ"/>
  </r>
  <r>
    <n v="845"/>
    <x v="3"/>
    <x v="1"/>
    <x v="12"/>
    <s v=" Optoma X340 "/>
    <n v="449"/>
    <s v="Optoma"/>
  </r>
  <r>
    <n v="846"/>
    <x v="3"/>
    <x v="1"/>
    <x v="0"/>
    <s v=" Optoma W344 "/>
    <n v="579"/>
    <s v="Optoma"/>
  </r>
  <r>
    <n v="847"/>
    <x v="3"/>
    <x v="5"/>
    <x v="1"/>
    <s v=" Optoma W331 "/>
    <n v="459"/>
    <s v="Optoma"/>
  </r>
  <r>
    <n v="848"/>
    <x v="3"/>
    <x v="1"/>
    <x v="2"/>
    <s v=" Optoma S331 "/>
    <n v="319"/>
    <s v="Optoma"/>
  </r>
  <r>
    <n v="849"/>
    <x v="3"/>
    <x v="1"/>
    <x v="3"/>
    <s v=" Optoma HD28DSE "/>
    <n v="829"/>
    <s v="Optoma"/>
  </r>
  <r>
    <n v="850"/>
    <x v="3"/>
    <x v="5"/>
    <x v="4"/>
    <s v=" Optoma HD161X "/>
    <n v="1199"/>
    <s v="Optoma"/>
  </r>
  <r>
    <n v="851"/>
    <x v="3"/>
    <x v="2"/>
    <x v="5"/>
    <s v=" Optoma HD140X "/>
    <n v="589"/>
    <s v="Optoma"/>
  </r>
  <r>
    <n v="852"/>
    <x v="3"/>
    <x v="3"/>
    <x v="6"/>
    <s v=" Optoma EH341 "/>
    <n v="849"/>
    <s v="Optoma"/>
  </r>
  <r>
    <n v="853"/>
    <x v="3"/>
    <x v="1"/>
    <x v="7"/>
    <s v=" Optoma EH330 "/>
    <n v="649"/>
    <s v="Optoma"/>
  </r>
  <r>
    <n v="854"/>
    <x v="3"/>
    <x v="3"/>
    <x v="8"/>
    <s v=" Optoma EH200ST "/>
    <n v="939"/>
    <s v="Optoma"/>
  </r>
  <r>
    <n v="855"/>
    <x v="3"/>
    <x v="3"/>
    <x v="9"/>
    <s v=" Optoma DH1020 "/>
    <n v="699"/>
    <s v="Optoma"/>
  </r>
  <r>
    <n v="856"/>
    <x v="3"/>
    <x v="2"/>
    <x v="10"/>
    <s v=" JVC LX-WX50 "/>
    <n v="1799"/>
    <s v="JVC"/>
  </r>
  <r>
    <n v="857"/>
    <x v="3"/>
    <x v="3"/>
    <x v="11"/>
    <s v=" JVC LX-FH50 "/>
    <n v="2249"/>
    <s v="JVC"/>
  </r>
  <r>
    <n v="858"/>
    <x v="3"/>
    <x v="5"/>
    <x v="12"/>
    <s v=" JVC DLA-X7500 Zwart "/>
    <n v="6849"/>
    <s v="JVC"/>
  </r>
  <r>
    <n v="859"/>
    <x v="3"/>
    <x v="4"/>
    <x v="0"/>
    <s v=" JVC DLA-X5500 Zwart "/>
    <n v="4549"/>
    <s v="JVC"/>
  </r>
  <r>
    <n v="860"/>
    <x v="3"/>
    <x v="4"/>
    <x v="1"/>
    <s v=" JVC DLA-X5500 Wit "/>
    <n v="4549"/>
    <s v="JVC"/>
  </r>
  <r>
    <n v="861"/>
    <x v="3"/>
    <x v="0"/>
    <x v="2"/>
    <s v=" Epson EB-W29 "/>
    <n v="609"/>
    <s v="Epson"/>
  </r>
  <r>
    <n v="862"/>
    <x v="3"/>
    <x v="2"/>
    <x v="3"/>
    <s v=" Epson EB-S27 "/>
    <n v="379"/>
    <s v="Epson"/>
  </r>
  <r>
    <n v="863"/>
    <x v="3"/>
    <x v="1"/>
    <x v="4"/>
    <s v=" BenQ W2000W "/>
    <n v="1489"/>
    <s v="BenQ"/>
  </r>
  <r>
    <n v="864"/>
    <x v="3"/>
    <x v="5"/>
    <x v="5"/>
    <s v=" BenQ W1210ST "/>
    <n v="1049"/>
    <s v="BenQ"/>
  </r>
  <r>
    <n v="865"/>
    <x v="3"/>
    <x v="1"/>
    <x v="6"/>
    <s v=" BenQ MX819ST "/>
    <n v="949"/>
    <s v="BenQ"/>
  </r>
  <r>
    <n v="866"/>
    <x v="3"/>
    <x v="4"/>
    <x v="7"/>
    <s v=" Acer P6600 "/>
    <n v="1659"/>
    <s v="Acer"/>
  </r>
  <r>
    <n v="867"/>
    <x v="3"/>
    <x v="0"/>
    <x v="8"/>
    <s v=" Acer H7550ST "/>
    <n v="969"/>
    <s v="Acer"/>
  </r>
  <r>
    <n v="868"/>
    <x v="3"/>
    <x v="0"/>
    <x v="9"/>
    <s v=" Acer H7550BD "/>
    <n v="729"/>
    <s v="Acer"/>
  </r>
  <r>
    <n v="869"/>
    <x v="3"/>
    <x v="3"/>
    <x v="10"/>
    <s v=" Acer H6518BD "/>
    <n v="749"/>
    <s v="Acer"/>
  </r>
  <r>
    <n v="870"/>
    <x v="3"/>
    <x v="1"/>
    <x v="11"/>
    <s v=" Epson EB-X27 "/>
    <n v="479"/>
    <s v="Epson"/>
  </r>
  <r>
    <n v="871"/>
    <x v="2"/>
    <x v="4"/>
    <x v="12"/>
    <s v=" JBL Charge 2 Plus Zwart "/>
    <n v="99"/>
    <s v="JBL"/>
  </r>
  <r>
    <n v="872"/>
    <x v="2"/>
    <x v="5"/>
    <x v="0"/>
    <s v=" SONOS PLAY:1 Wit "/>
    <n v="229"/>
    <s v="SONOS"/>
  </r>
  <r>
    <n v="873"/>
    <x v="2"/>
    <x v="0"/>
    <x v="1"/>
    <s v=" JBL Charge 3 Squad Special Edition "/>
    <n v="179"/>
    <s v="JBL"/>
  </r>
  <r>
    <n v="874"/>
    <x v="2"/>
    <x v="4"/>
    <x v="2"/>
    <s v=" JBL Go Zwart "/>
    <n v="29"/>
    <s v="JBL"/>
  </r>
  <r>
    <n v="875"/>
    <x v="2"/>
    <x v="3"/>
    <x v="3"/>
    <s v=" SONOS PLAY:1 Zwart "/>
    <n v="229"/>
    <s v="SONOS"/>
  </r>
  <r>
    <n v="876"/>
    <x v="2"/>
    <x v="4"/>
    <x v="4"/>
    <s v=" JBL Flip 3 Black Edition "/>
    <n v="79"/>
    <s v="JBL"/>
  </r>
  <r>
    <n v="877"/>
    <x v="2"/>
    <x v="4"/>
    <x v="5"/>
    <s v=" Caliber HPG407BT "/>
    <n v="33.99"/>
    <s v="Caliber"/>
  </r>
  <r>
    <n v="878"/>
    <x v="2"/>
    <x v="5"/>
    <x v="6"/>
    <s v=" UE BOOM 2 Zwart "/>
    <n v="129"/>
    <s v="UE"/>
  </r>
  <r>
    <n v="879"/>
    <x v="2"/>
    <x v="5"/>
    <x v="7"/>
    <s v=" JBL Charge 3 Zwart "/>
    <n v="175"/>
    <s v="JBL"/>
  </r>
  <r>
    <n v="880"/>
    <x v="2"/>
    <x v="0"/>
    <x v="8"/>
    <s v=" House of Marley Get Together Grijs "/>
    <n v="135"/>
    <s v="House"/>
  </r>
  <r>
    <n v="881"/>
    <x v="2"/>
    <x v="3"/>
    <x v="9"/>
    <s v=" JBL Go Mintgroen "/>
    <n v="29"/>
    <s v="JBL"/>
  </r>
  <r>
    <n v="882"/>
    <x v="2"/>
    <x v="5"/>
    <x v="10"/>
    <s v=" JBL Flip 3 Zwart "/>
    <n v="99"/>
    <s v="JBL"/>
  </r>
  <r>
    <n v="883"/>
    <x v="2"/>
    <x v="2"/>
    <x v="11"/>
    <s v=" Fresh 'n Rebel Rockbox Brick Fabriq Edition Black Limited Edition "/>
    <n v="49.99"/>
    <s v="Fresh"/>
  </r>
  <r>
    <n v="884"/>
    <x v="2"/>
    <x v="2"/>
    <x v="12"/>
    <s v=" Bose SoundLink Mini II Zwart "/>
    <n v="189"/>
    <s v="Bose"/>
  </r>
  <r>
    <n v="885"/>
    <x v="2"/>
    <x v="0"/>
    <x v="0"/>
    <s v=" iDance Audio Sing Cube BC100 Wit "/>
    <n v="69.989999999999995"/>
    <s v="iDance"/>
  </r>
  <r>
    <n v="886"/>
    <x v="2"/>
    <x v="3"/>
    <x v="1"/>
    <s v=" JBL Go Grijs "/>
    <n v="29"/>
    <s v="JBL"/>
  </r>
  <r>
    <n v="887"/>
    <x v="2"/>
    <x v="3"/>
    <x v="2"/>
    <s v=" JBL Xtreme Zwart "/>
    <n v="249"/>
    <s v="JBL"/>
  </r>
  <r>
    <n v="888"/>
    <x v="2"/>
    <x v="5"/>
    <x v="3"/>
    <s v=" SONOS PLAY:3 Wit "/>
    <n v="349"/>
    <s v="SONOS"/>
  </r>
  <r>
    <n v="889"/>
    <x v="2"/>
    <x v="1"/>
    <x v="4"/>
    <s v=" UE MEGABOOM Zwart "/>
    <n v="199"/>
    <s v="UE"/>
  </r>
  <r>
    <n v="890"/>
    <x v="2"/>
    <x v="0"/>
    <x v="5"/>
    <s v=" SONOS PLAY:5 Wit "/>
    <n v="579"/>
    <s v="SONOS"/>
  </r>
  <r>
    <n v="891"/>
    <x v="2"/>
    <x v="4"/>
    <x v="6"/>
    <s v=" Bose SoundLink III "/>
    <n v="279"/>
    <s v="Bose"/>
  </r>
  <r>
    <n v="892"/>
    <x v="2"/>
    <x v="5"/>
    <x v="7"/>
    <s v=" JBL Go Blauw "/>
    <n v="29"/>
    <s v="JBL"/>
  </r>
  <r>
    <n v="893"/>
    <x v="2"/>
    <x v="3"/>
    <x v="8"/>
    <s v=" ION Block Rocker 2016 "/>
    <n v="179"/>
    <s v="ION"/>
  </r>
  <r>
    <n v="894"/>
    <x v="2"/>
    <x v="3"/>
    <x v="9"/>
    <s v=" Bose SoundLink Mini II Zilver "/>
    <n v="189"/>
    <s v="Bose"/>
  </r>
  <r>
    <n v="895"/>
    <x v="2"/>
    <x v="3"/>
    <x v="10"/>
    <s v=" Nikkei Bigboxx "/>
    <n v="139"/>
    <s v="Nikkei"/>
  </r>
  <r>
    <n v="896"/>
    <x v="2"/>
    <x v="4"/>
    <x v="11"/>
    <s v=" JBL Clip 2 Zwart "/>
    <n v="51"/>
    <s v="JBL"/>
  </r>
  <r>
    <n v="897"/>
    <x v="2"/>
    <x v="2"/>
    <x v="12"/>
    <s v=" Bose SoundTouch 20 III Zwart "/>
    <n v="389"/>
    <s v="Bose"/>
  </r>
  <r>
    <n v="898"/>
    <x v="2"/>
    <x v="2"/>
    <x v="0"/>
    <s v=" Bose SoundTouch 10 Zwart "/>
    <n v="219"/>
    <s v="Bose"/>
  </r>
  <r>
    <n v="899"/>
    <x v="2"/>
    <x v="0"/>
    <x v="1"/>
    <s v=" SONOS PLAY:5 Zwart "/>
    <n v="579"/>
    <s v="SONOS"/>
  </r>
  <r>
    <n v="900"/>
    <x v="2"/>
    <x v="2"/>
    <x v="2"/>
    <s v=" Philips BT6000 Zwart "/>
    <n v="79"/>
    <s v="Philips"/>
  </r>
  <r>
    <n v="901"/>
    <x v="2"/>
    <x v="4"/>
    <x v="3"/>
    <s v=" JBL Go Rood "/>
    <n v="29"/>
    <s v="JBL"/>
  </r>
  <r>
    <n v="902"/>
    <x v="2"/>
    <x v="5"/>
    <x v="4"/>
    <s v=" UE ROLL 2 Zwart "/>
    <n v="79"/>
    <s v="UE"/>
  </r>
  <r>
    <n v="903"/>
    <x v="2"/>
    <x v="1"/>
    <x v="5"/>
    <s v=" Samsung R1 WAM1500 "/>
    <n v="149"/>
    <s v="Samsung"/>
  </r>
  <r>
    <n v="904"/>
    <x v="2"/>
    <x v="1"/>
    <x v="6"/>
    <s v=" UE BOOM 2 Rood "/>
    <n v="129"/>
    <s v="UE"/>
  </r>
  <r>
    <n v="905"/>
    <x v="2"/>
    <x v="2"/>
    <x v="7"/>
    <s v=" Marshall Kilburn Zwart "/>
    <n v="199"/>
    <s v="Marshall"/>
  </r>
  <r>
    <n v="906"/>
    <x v="2"/>
    <x v="4"/>
    <x v="8"/>
    <s v=" JBL Flip 3 Squad Special Edition "/>
    <n v="99"/>
    <s v="JBL"/>
  </r>
  <r>
    <n v="907"/>
    <x v="2"/>
    <x v="4"/>
    <x v="9"/>
    <s v=" HEOS 1 HS2 Duo Pack Zwart "/>
    <n v="375"/>
    <s v="HEOS"/>
  </r>
  <r>
    <n v="908"/>
    <x v="2"/>
    <x v="1"/>
    <x v="10"/>
    <s v=" UE BOOM 2 Blauw "/>
    <n v="129"/>
    <s v="UE"/>
  </r>
  <r>
    <n v="909"/>
    <x v="2"/>
    <x v="5"/>
    <x v="11"/>
    <s v=" JBL Flip 3 Turquoise "/>
    <n v="99"/>
    <s v="JBL"/>
  </r>
  <r>
    <n v="910"/>
    <x v="2"/>
    <x v="5"/>
    <x v="12"/>
    <s v=" JBL Flip 3 Rood "/>
    <n v="99"/>
    <s v="JBL"/>
  </r>
  <r>
    <n v="911"/>
    <x v="2"/>
    <x v="0"/>
    <x v="0"/>
    <s v=" UE MEGABOOM Blauw "/>
    <n v="199"/>
    <s v="UE"/>
  </r>
  <r>
    <n v="912"/>
    <x v="2"/>
    <x v="4"/>
    <x v="1"/>
    <s v=" UE BOOM 2 Wit "/>
    <n v="129"/>
    <s v="UE"/>
  </r>
  <r>
    <n v="913"/>
    <x v="2"/>
    <x v="0"/>
    <x v="2"/>
    <s v=" Fresh 'n Rebel Rockbox Brick Fabriq Edition Zwart "/>
    <n v="52"/>
    <s v="Fresh"/>
  </r>
  <r>
    <n v="914"/>
    <x v="2"/>
    <x v="2"/>
    <x v="3"/>
    <s v=" iDance Audio Sing Cube BC100 Roze "/>
    <n v="89.95"/>
    <s v="iDance"/>
  </r>
  <r>
    <n v="915"/>
    <x v="2"/>
    <x v="1"/>
    <x v="4"/>
    <s v=" JBL Flip 3 Grijs "/>
    <n v="99"/>
    <s v="JBL"/>
  </r>
  <r>
    <n v="916"/>
    <x v="2"/>
    <x v="2"/>
    <x v="5"/>
    <s v=" JBL Go Oranje "/>
    <n v="29"/>
    <s v="JBL"/>
  </r>
  <r>
    <n v="917"/>
    <x v="2"/>
    <x v="4"/>
    <x v="6"/>
    <s v=" Bose SoundTouch 30 III Zwart "/>
    <n v="599"/>
    <s v="Bose"/>
  </r>
  <r>
    <n v="918"/>
    <x v="2"/>
    <x v="1"/>
    <x v="7"/>
    <s v=" JBL Go Roze "/>
    <n v="29"/>
    <s v="JBL"/>
  </r>
  <r>
    <n v="919"/>
    <x v="2"/>
    <x v="2"/>
    <x v="8"/>
    <s v=" JBL Flip 3 Blauw "/>
    <n v="93"/>
    <s v="JBL"/>
  </r>
  <r>
    <n v="920"/>
    <x v="2"/>
    <x v="4"/>
    <x v="9"/>
    <s v=" Samsung R3 WAM3501 "/>
    <n v="199"/>
    <s v="Samsung"/>
  </r>
  <r>
    <n v="921"/>
    <x v="2"/>
    <x v="0"/>
    <x v="10"/>
    <s v=" Philips BT110B "/>
    <n v="34.99"/>
    <s v="Philips"/>
  </r>
  <r>
    <n v="922"/>
    <x v="2"/>
    <x v="2"/>
    <x v="11"/>
    <s v=" JBL Charge 3 Grijs "/>
    <n v="174"/>
    <s v="JBL"/>
  </r>
  <r>
    <n v="923"/>
    <x v="2"/>
    <x v="4"/>
    <x v="12"/>
    <s v=" Bose SoundTouch 20 III Wit "/>
    <n v="389"/>
    <s v="Bose"/>
  </r>
  <r>
    <n v="924"/>
    <x v="2"/>
    <x v="1"/>
    <x v="0"/>
    <s v=" Trust Urban Deci Blauw "/>
    <n v="39.99"/>
    <s v="Trust"/>
  </r>
  <r>
    <n v="925"/>
    <x v="2"/>
    <x v="2"/>
    <x v="1"/>
    <s v=" JBL Pulse 2 Zwart "/>
    <n v="179"/>
    <s v="JBL"/>
  </r>
  <r>
    <n v="926"/>
    <x v="2"/>
    <x v="4"/>
    <x v="2"/>
    <s v=" Jabra Solemate zwart "/>
    <n v="79.989999999999995"/>
    <s v="Jabra"/>
  </r>
  <r>
    <n v="927"/>
    <x v="2"/>
    <x v="4"/>
    <x v="3"/>
    <s v=" Bose SoundLink Colour Zwart "/>
    <n v="139"/>
    <s v="Bose"/>
  </r>
  <r>
    <n v="928"/>
    <x v="2"/>
    <x v="2"/>
    <x v="4"/>
    <s v=" Philips SD700B "/>
    <n v="49.99"/>
    <s v="Philips"/>
  </r>
  <r>
    <n v="929"/>
    <x v="2"/>
    <x v="4"/>
    <x v="5"/>
    <s v=" ION Block Party Live "/>
    <n v="199"/>
    <s v="ION"/>
  </r>
  <r>
    <n v="930"/>
    <x v="2"/>
    <x v="5"/>
    <x v="6"/>
    <s v=" Trust Urban Deci Oranje "/>
    <n v="39.99"/>
    <s v="Trust"/>
  </r>
  <r>
    <n v="931"/>
    <x v="2"/>
    <x v="5"/>
    <x v="7"/>
    <s v=" Samsung R3 WAM3500 "/>
    <n v="239"/>
    <s v="Samsung"/>
  </r>
  <r>
    <n v="932"/>
    <x v="2"/>
    <x v="5"/>
    <x v="8"/>
    <s v=" Libratone Zipp Donkergrijs "/>
    <n v="269"/>
    <s v="Libratone"/>
  </r>
  <r>
    <n v="933"/>
    <x v="2"/>
    <x v="0"/>
    <x v="9"/>
    <s v=" Philips BT2200B "/>
    <n v="39.99"/>
    <s v="Philips"/>
  </r>
  <r>
    <n v="934"/>
    <x v="2"/>
    <x v="2"/>
    <x v="10"/>
    <s v=" Caliber HPG507BT "/>
    <n v="52.99"/>
    <s v="Caliber"/>
  </r>
  <r>
    <n v="935"/>
    <x v="2"/>
    <x v="1"/>
    <x v="11"/>
    <s v=" Sony SRS-XB3 Zwart "/>
    <n v="99"/>
    <s v="Sony"/>
  </r>
  <r>
    <n v="936"/>
    <x v="2"/>
    <x v="5"/>
    <x v="12"/>
    <s v=" JBL Clip 2 Squad "/>
    <n v="51"/>
    <s v="JBL"/>
  </r>
  <r>
    <n v="937"/>
    <x v="2"/>
    <x v="4"/>
    <x v="0"/>
    <s v=" Bose SoundTouch 10 Wit "/>
    <n v="219"/>
    <s v="Bose"/>
  </r>
  <r>
    <n v="938"/>
    <x v="2"/>
    <x v="0"/>
    <x v="1"/>
    <s v=" Fresh 'n Rebel Rockbox Brick Fabriq Edition Mintgroen "/>
    <n v="59"/>
    <s v="Fresh"/>
  </r>
  <r>
    <n v="939"/>
    <x v="2"/>
    <x v="3"/>
    <x v="2"/>
    <s v=" Veho 360 Mode Retro "/>
    <n v="49.99"/>
    <s v="Veho"/>
  </r>
  <r>
    <n v="940"/>
    <x v="2"/>
    <x v="3"/>
    <x v="3"/>
    <s v=" UE ROLL 2 Paars "/>
    <n v="79"/>
    <s v="UE"/>
  </r>
  <r>
    <n v="941"/>
    <x v="2"/>
    <x v="0"/>
    <x v="4"/>
    <s v=" Samsung R1 WAM1501 "/>
    <n v="149"/>
    <s v="Samsung"/>
  </r>
  <r>
    <n v="942"/>
    <x v="2"/>
    <x v="3"/>
    <x v="5"/>
    <s v=" JBL Charge 3 Blauw "/>
    <n v="169"/>
    <s v="JBL"/>
  </r>
  <r>
    <n v="943"/>
    <x v="2"/>
    <x v="0"/>
    <x v="6"/>
    <s v=" Yamaha WX-010 MusicCast Zwart "/>
    <n v="160"/>
    <s v="Yamaha"/>
  </r>
  <r>
    <n v="944"/>
    <x v="2"/>
    <x v="5"/>
    <x v="7"/>
    <s v=" SONOS PLAY:3 Zwart "/>
    <n v="349"/>
    <s v="SONOS"/>
  </r>
  <r>
    <n v="945"/>
    <x v="2"/>
    <x v="4"/>
    <x v="8"/>
    <s v=" Libratone Zipp Mini Turquoise "/>
    <n v="199"/>
    <s v="Libratone"/>
  </r>
  <r>
    <n v="946"/>
    <x v="2"/>
    <x v="0"/>
    <x v="9"/>
    <s v=" Harman Kardon Aura Studio "/>
    <n v="299"/>
    <s v="Harman"/>
  </r>
  <r>
    <n v="947"/>
    <x v="2"/>
    <x v="5"/>
    <x v="10"/>
    <s v=" Yamaha WX-010 MusicCast Wit "/>
    <n v="163"/>
    <s v="Yamaha"/>
  </r>
  <r>
    <n v="948"/>
    <x v="2"/>
    <x v="3"/>
    <x v="11"/>
    <s v=" Libratone Zipp Mini Donkergrijs "/>
    <n v="189"/>
    <s v="Libratone"/>
  </r>
  <r>
    <n v="949"/>
    <x v="2"/>
    <x v="1"/>
    <x v="12"/>
    <s v=" Harman Kardon Onyx Mini Zwart "/>
    <n v="99"/>
    <s v="Harman"/>
  </r>
  <r>
    <n v="950"/>
    <x v="2"/>
    <x v="1"/>
    <x v="0"/>
    <s v=" UE BOOM 2 Groen "/>
    <n v="129"/>
    <s v="UE"/>
  </r>
  <r>
    <n v="951"/>
    <x v="2"/>
    <x v="0"/>
    <x v="1"/>
    <s v=" JBL Xtreme Squad Special Edition "/>
    <n v="289"/>
    <s v="JBL"/>
  </r>
  <r>
    <n v="952"/>
    <x v="2"/>
    <x v="5"/>
    <x v="2"/>
    <s v=" JBL Go Geel "/>
    <n v="29"/>
    <s v="JBL"/>
  </r>
  <r>
    <n v="953"/>
    <x v="2"/>
    <x v="0"/>
    <x v="3"/>
    <s v=" UE ROLL 2 Blauw "/>
    <n v="79"/>
    <s v="UE"/>
  </r>
  <r>
    <n v="954"/>
    <x v="2"/>
    <x v="0"/>
    <x v="4"/>
    <s v=" Caliber HPG415BT Grijs "/>
    <n v="34.950000000000003"/>
    <s v="Caliber"/>
  </r>
  <r>
    <n v="955"/>
    <x v="2"/>
    <x v="0"/>
    <x v="5"/>
    <s v=" Bose SoundTouch 10 Duo Pack Zwart "/>
    <n v="399"/>
    <s v="Bose"/>
  </r>
  <r>
    <n v="956"/>
    <x v="2"/>
    <x v="1"/>
    <x v="6"/>
    <s v=" Philips Shoqbox SB300 "/>
    <n v="49"/>
    <s v="Philips"/>
  </r>
  <r>
    <n v="957"/>
    <x v="2"/>
    <x v="3"/>
    <x v="7"/>
    <s v=" Marshall Woburn Zwart "/>
    <n v="399"/>
    <s v="Marshall"/>
  </r>
  <r>
    <n v="958"/>
    <x v="2"/>
    <x v="1"/>
    <x v="8"/>
    <s v=" Marshall Kilburn Creme "/>
    <n v="229"/>
    <s v="Marshall"/>
  </r>
  <r>
    <n v="959"/>
    <x v="2"/>
    <x v="1"/>
    <x v="9"/>
    <s v=" Libratone Zipp Turquoise "/>
    <n v="269"/>
    <s v="Libratone"/>
  </r>
  <r>
    <n v="960"/>
    <x v="2"/>
    <x v="4"/>
    <x v="10"/>
    <s v=" Libratone Zipp Lichtgrijs "/>
    <n v="269"/>
    <s v="Libratone"/>
  </r>
  <r>
    <n v="961"/>
    <x v="2"/>
    <x v="4"/>
    <x v="11"/>
    <s v=" JBL Charge 3 Rood "/>
    <n v="174"/>
    <s v="JBL"/>
  </r>
  <r>
    <n v="962"/>
    <x v="2"/>
    <x v="1"/>
    <x v="12"/>
    <s v=" ION Plunge "/>
    <n v="69"/>
    <s v="ION"/>
  </r>
  <r>
    <n v="963"/>
    <x v="2"/>
    <x v="3"/>
    <x v="0"/>
    <s v=" Idance Audio Mini Cube 3 CM-3 Zwart "/>
    <n v="47.95"/>
    <s v="Idance"/>
  </r>
  <r>
    <n v="964"/>
    <x v="2"/>
    <x v="4"/>
    <x v="1"/>
    <s v=" HEOS 5 HS2 Zwart "/>
    <n v="449"/>
    <s v="HEOS"/>
  </r>
  <r>
    <n v="965"/>
    <x v="2"/>
    <x v="4"/>
    <x v="2"/>
    <s v=" HEOS 1 HS2 Duo Pack Wit "/>
    <n v="375"/>
    <s v="HEOS"/>
  </r>
  <r>
    <n v="966"/>
    <x v="2"/>
    <x v="5"/>
    <x v="3"/>
    <s v=" Fresh 'n Rebel Rockbox Cube Fabriq Edition Zwart "/>
    <n v="29.95"/>
    <s v="Fresh"/>
  </r>
  <r>
    <n v="967"/>
    <x v="2"/>
    <x v="4"/>
    <x v="4"/>
    <s v=" Libratone Zipp Rood "/>
    <n v="269"/>
    <s v="Libratone"/>
  </r>
  <r>
    <n v="968"/>
    <x v="2"/>
    <x v="5"/>
    <x v="5"/>
    <s v=" JBL Clip 2 Turquoise "/>
    <n v="51"/>
    <s v="JBL"/>
  </r>
  <r>
    <n v="969"/>
    <x v="2"/>
    <x v="3"/>
    <x v="6"/>
    <s v=" JAM Heavy Metal "/>
    <n v="79"/>
    <s v="JAM"/>
  </r>
  <r>
    <n v="970"/>
    <x v="2"/>
    <x v="0"/>
    <x v="7"/>
    <s v=" JBL Xtreme Blauw "/>
    <n v="249"/>
    <s v="JBL"/>
  </r>
  <r>
    <n v="971"/>
    <x v="2"/>
    <x v="4"/>
    <x v="8"/>
    <s v=" House of Marley Get Together Denim "/>
    <n v="149"/>
    <s v="House"/>
  </r>
  <r>
    <n v="972"/>
    <x v="2"/>
    <x v="1"/>
    <x v="9"/>
    <s v=" Trust Urban Yzo Oranje "/>
    <n v="24.99"/>
    <s v="Trust"/>
  </r>
  <r>
    <n v="973"/>
    <x v="2"/>
    <x v="3"/>
    <x v="10"/>
    <s v=" Samsung R6 WAM6500 "/>
    <n v="299"/>
    <s v="Samsung"/>
  </r>
  <r>
    <n v="974"/>
    <x v="2"/>
    <x v="5"/>
    <x v="11"/>
    <s v=" JBL Charge 3 Turquoise "/>
    <n v="175"/>
    <s v="JBL"/>
  </r>
  <r>
    <n v="975"/>
    <x v="2"/>
    <x v="2"/>
    <x v="12"/>
    <s v=" JAMOJI Winking tongue out "/>
    <n v="24.99"/>
    <s v="JAMOJI"/>
  </r>
  <r>
    <n v="976"/>
    <x v="2"/>
    <x v="2"/>
    <x v="0"/>
    <s v=" ION Cornerstone "/>
    <n v="99"/>
    <s v="ION"/>
  </r>
  <r>
    <n v="977"/>
    <x v="2"/>
    <x v="5"/>
    <x v="1"/>
    <s v=" HEOS 3 HS2 Wit "/>
    <n v="349"/>
    <s v="HEOS"/>
  </r>
  <r>
    <n v="978"/>
    <x v="2"/>
    <x v="1"/>
    <x v="2"/>
    <s v=" Caliber HPG510BT Zwart "/>
    <n v="43.99"/>
    <s v="Caliber"/>
  </r>
  <r>
    <n v="979"/>
    <x v="2"/>
    <x v="1"/>
    <x v="3"/>
    <s v=" JBL Clip 2 Blauw "/>
    <n v="51"/>
    <s v="JBL"/>
  </r>
  <r>
    <n v="980"/>
    <x v="2"/>
    <x v="3"/>
    <x v="4"/>
    <s v=" iDance Audio Mini Blaster BM-1 Wit "/>
    <n v="24.99"/>
    <s v="iDance"/>
  </r>
  <r>
    <n v="981"/>
    <x v="2"/>
    <x v="5"/>
    <x v="5"/>
    <s v=" Harman Kardon Go+Play Zwart "/>
    <n v="299"/>
    <s v="Harman"/>
  </r>
  <r>
    <n v="982"/>
    <x v="2"/>
    <x v="0"/>
    <x v="6"/>
    <s v=" Sony SRS-X11 Zwart "/>
    <n v="79.989999999999995"/>
    <s v="Sony"/>
  </r>
  <r>
    <n v="983"/>
    <x v="2"/>
    <x v="3"/>
    <x v="7"/>
    <s v=" Philips SD700A "/>
    <n v="49.99"/>
    <s v="Philips"/>
  </r>
  <r>
    <n v="984"/>
    <x v="2"/>
    <x v="3"/>
    <x v="8"/>
    <s v=" Philips izzy BM5 Zwart "/>
    <n v="129"/>
    <s v="Philips"/>
  </r>
  <r>
    <n v="985"/>
    <x v="2"/>
    <x v="4"/>
    <x v="9"/>
    <s v=" House of Marley Get Together Blauw "/>
    <n v="149"/>
    <s v="House"/>
  </r>
  <r>
    <n v="986"/>
    <x v="2"/>
    <x v="4"/>
    <x v="10"/>
    <s v=" Hercules WAE Outdoor 04Plus Blauw "/>
    <n v="59.99"/>
    <s v="Hercules"/>
  </r>
  <r>
    <n v="987"/>
    <x v="2"/>
    <x v="0"/>
    <x v="11"/>
    <s v=" Fugoo Sport "/>
    <n v="169.99"/>
    <s v="Fugoo"/>
  </r>
  <r>
    <n v="988"/>
    <x v="2"/>
    <x v="4"/>
    <x v="12"/>
    <s v=" Caliber HPG415BT Zwart "/>
    <n v="34.950000000000003"/>
    <s v="Caliber"/>
  </r>
  <r>
    <n v="989"/>
    <x v="2"/>
    <x v="3"/>
    <x v="0"/>
    <s v=" Bose SoundLink Colour Wit "/>
    <n v="139"/>
    <s v="Bose"/>
  </r>
  <r>
    <n v="990"/>
    <x v="2"/>
    <x v="5"/>
    <x v="1"/>
    <s v=" UE MEGABOOM Rood "/>
    <n v="199"/>
    <s v="UE"/>
  </r>
  <r>
    <n v="991"/>
    <x v="2"/>
    <x v="4"/>
    <x v="2"/>
    <s v=" UE MEGABOOM Paars "/>
    <n v="199"/>
    <s v="UE"/>
  </r>
  <r>
    <n v="992"/>
    <x v="2"/>
    <x v="0"/>
    <x v="3"/>
    <s v=" Sony SRS-X99 "/>
    <n v="599"/>
    <s v="Sony"/>
  </r>
  <r>
    <n v="993"/>
    <x v="2"/>
    <x v="1"/>
    <x v="4"/>
    <s v=" Samsung R5 WAM5500 "/>
    <n v="319"/>
    <s v="Samsung"/>
  </r>
  <r>
    <n v="994"/>
    <x v="2"/>
    <x v="2"/>
    <x v="5"/>
    <s v=" Philips izzy BM5 + BM50 "/>
    <n v="349"/>
    <s v="Philips"/>
  </r>
  <r>
    <n v="995"/>
    <x v="2"/>
    <x v="5"/>
    <x v="6"/>
    <s v=" Libratone Zipp Mini Rood "/>
    <n v="199"/>
    <s v="Libratone"/>
  </r>
  <r>
    <n v="996"/>
    <x v="2"/>
    <x v="2"/>
    <x v="7"/>
    <s v=" JBL Flip 4 Zwart "/>
    <n v="139"/>
    <s v="JBL"/>
  </r>
  <r>
    <n v="997"/>
    <x v="2"/>
    <x v="0"/>
    <x v="8"/>
    <s v=" Fresh 'n Rebel Rockbox Fold Fabriq Edition Blauw "/>
    <n v="79"/>
    <s v="Fresh"/>
  </r>
  <r>
    <n v="998"/>
    <x v="2"/>
    <x v="5"/>
    <x v="9"/>
    <s v=" Dali Katch Blauw "/>
    <n v="399"/>
    <s v="Dali"/>
  </r>
  <r>
    <n v="999"/>
    <x v="2"/>
    <x v="0"/>
    <x v="10"/>
    <s v=" Bang &amp; Olufsen BeoPlay A1 Groen "/>
    <n v="249"/>
    <s v="Bang"/>
  </r>
  <r>
    <n v="1000"/>
    <x v="2"/>
    <x v="5"/>
    <x v="11"/>
    <s v=" Bang &amp; Olufsen Beolit 15 Zwart "/>
    <n v="399"/>
    <s v="Bang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9">
  <r>
    <x v="0"/>
    <x v="0"/>
    <x v="0"/>
    <x v="0"/>
    <n v="41500"/>
  </r>
  <r>
    <x v="1"/>
    <x v="0"/>
    <x v="0"/>
    <x v="1"/>
    <n v="176500"/>
  </r>
  <r>
    <x v="2"/>
    <x v="0"/>
    <x v="0"/>
    <x v="2"/>
    <n v="210250"/>
  </r>
  <r>
    <x v="3"/>
    <x v="0"/>
    <x v="0"/>
    <x v="3"/>
    <n v="142750"/>
  </r>
  <r>
    <x v="4"/>
    <x v="0"/>
    <x v="0"/>
    <x v="4"/>
    <n v="75250"/>
  </r>
  <r>
    <x v="5"/>
    <x v="0"/>
    <x v="0"/>
    <x v="5"/>
    <n v="109000"/>
  </r>
  <r>
    <x v="0"/>
    <x v="0"/>
    <x v="1"/>
    <x v="6"/>
    <n v="120250"/>
  </r>
  <r>
    <x v="1"/>
    <x v="0"/>
    <x v="1"/>
    <x v="7"/>
    <n v="19000"/>
  </r>
  <r>
    <x v="2"/>
    <x v="0"/>
    <x v="1"/>
    <x v="8"/>
    <n v="52750"/>
  </r>
  <r>
    <x v="3"/>
    <x v="0"/>
    <x v="1"/>
    <x v="1"/>
    <n v="221500"/>
  </r>
  <r>
    <x v="6"/>
    <x v="0"/>
    <x v="1"/>
    <x v="2"/>
    <n v="86500"/>
  </r>
  <r>
    <x v="4"/>
    <x v="0"/>
    <x v="1"/>
    <x v="3"/>
    <n v="154000"/>
  </r>
  <r>
    <x v="5"/>
    <x v="0"/>
    <x v="1"/>
    <x v="1"/>
    <n v="187750"/>
  </r>
  <r>
    <x v="0"/>
    <x v="0"/>
    <x v="2"/>
    <x v="2"/>
    <n v="199000"/>
  </r>
  <r>
    <x v="1"/>
    <x v="0"/>
    <x v="2"/>
    <x v="3"/>
    <n v="97750"/>
  </r>
  <r>
    <x v="2"/>
    <x v="0"/>
    <x v="2"/>
    <x v="9"/>
    <n v="131500"/>
  </r>
  <r>
    <x v="3"/>
    <x v="0"/>
    <x v="2"/>
    <x v="10"/>
    <n v="64000"/>
  </r>
  <r>
    <x v="6"/>
    <x v="0"/>
    <x v="2"/>
    <x v="1"/>
    <n v="165250"/>
  </r>
  <r>
    <x v="4"/>
    <x v="0"/>
    <x v="2"/>
    <x v="2"/>
    <n v="232750"/>
  </r>
  <r>
    <x v="5"/>
    <x v="0"/>
    <x v="2"/>
    <x v="3"/>
    <n v="30250"/>
  </r>
  <r>
    <x v="0"/>
    <x v="1"/>
    <x v="0"/>
    <x v="1"/>
    <n v="230500"/>
  </r>
  <r>
    <x v="1"/>
    <x v="1"/>
    <x v="0"/>
    <x v="2"/>
    <n v="129250"/>
  </r>
  <r>
    <x v="2"/>
    <x v="1"/>
    <x v="0"/>
    <x v="3"/>
    <n v="163000"/>
  </r>
  <r>
    <x v="3"/>
    <x v="1"/>
    <x v="0"/>
    <x v="11"/>
    <n v="95500"/>
  </r>
  <r>
    <x v="6"/>
    <x v="1"/>
    <x v="0"/>
    <x v="12"/>
    <n v="196750"/>
  </r>
  <r>
    <x v="4"/>
    <x v="1"/>
    <x v="0"/>
    <x v="13"/>
    <n v="28000"/>
  </r>
  <r>
    <x v="5"/>
    <x v="1"/>
    <x v="0"/>
    <x v="14"/>
    <n v="61750"/>
  </r>
  <r>
    <x v="0"/>
    <x v="1"/>
    <x v="1"/>
    <x v="15"/>
    <n v="73000"/>
  </r>
  <r>
    <x v="1"/>
    <x v="1"/>
    <x v="1"/>
    <x v="16"/>
    <n v="208000"/>
  </r>
  <r>
    <x v="3"/>
    <x v="1"/>
    <x v="1"/>
    <x v="17"/>
    <n v="174250"/>
  </r>
  <r>
    <x v="6"/>
    <x v="1"/>
    <x v="1"/>
    <x v="18"/>
    <n v="39250"/>
  </r>
  <r>
    <x v="4"/>
    <x v="1"/>
    <x v="1"/>
    <x v="19"/>
    <n v="106750"/>
  </r>
  <r>
    <x v="5"/>
    <x v="1"/>
    <x v="1"/>
    <x v="16"/>
    <n v="500000"/>
  </r>
  <r>
    <x v="0"/>
    <x v="1"/>
    <x v="2"/>
    <x v="17"/>
    <n v="151750"/>
  </r>
  <r>
    <x v="1"/>
    <x v="1"/>
    <x v="2"/>
    <x v="18"/>
    <n v="50500"/>
  </r>
  <r>
    <x v="2"/>
    <x v="1"/>
    <x v="2"/>
    <x v="20"/>
    <n v="84250"/>
  </r>
  <r>
    <x v="3"/>
    <x v="1"/>
    <x v="2"/>
    <x v="21"/>
    <n v="16750"/>
  </r>
  <r>
    <x v="6"/>
    <x v="1"/>
    <x v="2"/>
    <x v="22"/>
    <n v="118000"/>
  </r>
  <r>
    <x v="4"/>
    <x v="1"/>
    <x v="2"/>
    <x v="16"/>
    <n v="185500"/>
  </r>
  <r>
    <x v="5"/>
    <x v="1"/>
    <x v="2"/>
    <x v="17"/>
    <n v="219250"/>
  </r>
  <r>
    <x v="0"/>
    <x v="2"/>
    <x v="0"/>
    <x v="18"/>
    <n v="136000"/>
  </r>
  <r>
    <x v="1"/>
    <x v="2"/>
    <x v="0"/>
    <x v="23"/>
    <n v="34750"/>
  </r>
  <r>
    <x v="2"/>
    <x v="2"/>
    <x v="0"/>
    <x v="24"/>
    <n v="68500"/>
  </r>
  <r>
    <x v="6"/>
    <x v="2"/>
    <x v="0"/>
    <x v="25"/>
    <n v="102250"/>
  </r>
  <r>
    <x v="4"/>
    <x v="2"/>
    <x v="0"/>
    <x v="26"/>
    <n v="169750"/>
  </r>
  <r>
    <x v="5"/>
    <x v="2"/>
    <x v="0"/>
    <x v="27"/>
    <n v="203500"/>
  </r>
  <r>
    <x v="0"/>
    <x v="2"/>
    <x v="1"/>
    <x v="28"/>
    <n v="214750"/>
  </r>
  <r>
    <x v="1"/>
    <x v="2"/>
    <x v="1"/>
    <x v="29"/>
    <n v="113500"/>
  </r>
  <r>
    <x v="2"/>
    <x v="2"/>
    <x v="1"/>
    <x v="30"/>
    <n v="147250"/>
  </r>
  <r>
    <x v="3"/>
    <x v="2"/>
    <x v="1"/>
    <x v="31"/>
    <n v="79750"/>
  </r>
  <r>
    <x v="6"/>
    <x v="2"/>
    <x v="1"/>
    <x v="32"/>
    <n v="181000"/>
  </r>
  <r>
    <x v="5"/>
    <x v="2"/>
    <x v="1"/>
    <x v="33"/>
    <n v="46000"/>
  </r>
  <r>
    <x v="0"/>
    <x v="2"/>
    <x v="2"/>
    <x v="34"/>
    <n v="57250"/>
  </r>
  <r>
    <x v="1"/>
    <x v="2"/>
    <x v="2"/>
    <x v="1"/>
    <n v="192250"/>
  </r>
  <r>
    <x v="2"/>
    <x v="2"/>
    <x v="2"/>
    <x v="2"/>
    <n v="226000"/>
  </r>
  <r>
    <x v="3"/>
    <x v="2"/>
    <x v="2"/>
    <x v="3"/>
    <n v="158500"/>
  </r>
  <r>
    <x v="6"/>
    <x v="2"/>
    <x v="2"/>
    <x v="35"/>
    <n v="23500"/>
  </r>
  <r>
    <x v="4"/>
    <x v="2"/>
    <x v="2"/>
    <x v="36"/>
    <n v="91000"/>
  </r>
  <r>
    <x v="5"/>
    <x v="2"/>
    <x v="2"/>
    <x v="37"/>
    <n v="124750"/>
  </r>
  <r>
    <x v="0"/>
    <x v="3"/>
    <x v="0"/>
    <x v="38"/>
    <n v="183250"/>
  </r>
  <r>
    <x v="1"/>
    <x v="3"/>
    <x v="0"/>
    <x v="39"/>
    <n v="82000"/>
  </r>
  <r>
    <x v="2"/>
    <x v="3"/>
    <x v="0"/>
    <x v="40"/>
    <n v="115750"/>
  </r>
  <r>
    <x v="3"/>
    <x v="3"/>
    <x v="0"/>
    <x v="41"/>
    <n v="48250"/>
  </r>
  <r>
    <x v="6"/>
    <x v="3"/>
    <x v="0"/>
    <x v="42"/>
    <n v="149500"/>
  </r>
  <r>
    <x v="4"/>
    <x v="3"/>
    <x v="0"/>
    <x v="43"/>
    <n v="217000"/>
  </r>
  <r>
    <x v="5"/>
    <x v="3"/>
    <x v="0"/>
    <x v="44"/>
    <n v="14500"/>
  </r>
  <r>
    <x v="0"/>
    <x v="3"/>
    <x v="1"/>
    <x v="45"/>
    <n v="25750"/>
  </r>
  <r>
    <x v="1"/>
    <x v="3"/>
    <x v="1"/>
    <x v="46"/>
    <n v="160750"/>
  </r>
  <r>
    <x v="2"/>
    <x v="3"/>
    <x v="1"/>
    <x v="47"/>
    <n v="194500"/>
  </r>
  <r>
    <x v="3"/>
    <x v="3"/>
    <x v="1"/>
    <x v="48"/>
    <n v="127000"/>
  </r>
  <r>
    <x v="6"/>
    <x v="3"/>
    <x v="1"/>
    <x v="49"/>
    <n v="228250"/>
  </r>
  <r>
    <x v="4"/>
    <x v="3"/>
    <x v="1"/>
    <x v="50"/>
    <n v="59500"/>
  </r>
  <r>
    <x v="5"/>
    <x v="3"/>
    <x v="1"/>
    <x v="51"/>
    <n v="93250"/>
  </r>
  <r>
    <x v="0"/>
    <x v="3"/>
    <x v="2"/>
    <x v="52"/>
    <n v="104500"/>
  </r>
  <r>
    <x v="2"/>
    <x v="3"/>
    <x v="2"/>
    <x v="53"/>
    <n v="37000"/>
  </r>
  <r>
    <x v="3"/>
    <x v="3"/>
    <x v="2"/>
    <x v="54"/>
    <n v="205750"/>
  </r>
  <r>
    <x v="6"/>
    <x v="3"/>
    <x v="2"/>
    <x v="55"/>
    <n v="70750"/>
  </r>
  <r>
    <x v="4"/>
    <x v="3"/>
    <x v="2"/>
    <x v="56"/>
    <n v="138250"/>
  </r>
  <r>
    <x v="5"/>
    <x v="3"/>
    <x v="2"/>
    <x v="57"/>
    <n v="172000"/>
  </r>
  <r>
    <x v="0"/>
    <x v="4"/>
    <x v="0"/>
    <x v="58"/>
    <n v="88750"/>
  </r>
  <r>
    <x v="1"/>
    <x v="4"/>
    <x v="0"/>
    <x v="59"/>
    <n v="223750"/>
  </r>
  <r>
    <x v="2"/>
    <x v="4"/>
    <x v="0"/>
    <x v="60"/>
    <n v="21250"/>
  </r>
  <r>
    <x v="3"/>
    <x v="4"/>
    <x v="0"/>
    <x v="61"/>
    <n v="190000"/>
  </r>
  <r>
    <x v="6"/>
    <x v="4"/>
    <x v="0"/>
    <x v="62"/>
    <n v="55000"/>
  </r>
  <r>
    <x v="4"/>
    <x v="4"/>
    <x v="0"/>
    <x v="63"/>
    <n v="122500"/>
  </r>
  <r>
    <x v="5"/>
    <x v="4"/>
    <x v="0"/>
    <x v="64"/>
    <n v="156250"/>
  </r>
  <r>
    <x v="0"/>
    <x v="4"/>
    <x v="1"/>
    <x v="65"/>
    <n v="167500"/>
  </r>
  <r>
    <x v="1"/>
    <x v="4"/>
    <x v="1"/>
    <x v="66"/>
    <n v="66250"/>
  </r>
  <r>
    <x v="2"/>
    <x v="4"/>
    <x v="1"/>
    <x v="67"/>
    <n v="100000"/>
  </r>
  <r>
    <x v="3"/>
    <x v="4"/>
    <x v="1"/>
    <x v="68"/>
    <n v="32500"/>
  </r>
  <r>
    <x v="6"/>
    <x v="4"/>
    <x v="1"/>
    <x v="69"/>
    <n v="133750"/>
  </r>
  <r>
    <x v="4"/>
    <x v="4"/>
    <x v="1"/>
    <x v="70"/>
    <n v="201250"/>
  </r>
  <r>
    <x v="5"/>
    <x v="4"/>
    <x v="1"/>
    <x v="71"/>
    <n v="235000"/>
  </r>
  <r>
    <x v="1"/>
    <x v="4"/>
    <x v="2"/>
    <x v="72"/>
    <n v="145000"/>
  </r>
  <r>
    <x v="2"/>
    <x v="4"/>
    <x v="2"/>
    <x v="73"/>
    <n v="178750"/>
  </r>
  <r>
    <x v="3"/>
    <x v="4"/>
    <x v="2"/>
    <x v="74"/>
    <n v="111250"/>
  </r>
  <r>
    <x v="6"/>
    <x v="4"/>
    <x v="2"/>
    <x v="75"/>
    <n v="212500"/>
  </r>
  <r>
    <x v="4"/>
    <x v="4"/>
    <x v="2"/>
    <x v="76"/>
    <n v="43750"/>
  </r>
  <r>
    <x v="5"/>
    <x v="4"/>
    <x v="2"/>
    <x v="77"/>
    <n v="775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9">
  <r>
    <x v="0"/>
    <x v="0"/>
    <x v="0"/>
    <x v="0"/>
    <n v="41500"/>
  </r>
  <r>
    <x v="1"/>
    <x v="0"/>
    <x v="0"/>
    <x v="1"/>
    <n v="176500"/>
  </r>
  <r>
    <x v="2"/>
    <x v="0"/>
    <x v="0"/>
    <x v="2"/>
    <n v="210250"/>
  </r>
  <r>
    <x v="3"/>
    <x v="0"/>
    <x v="0"/>
    <x v="3"/>
    <n v="142750"/>
  </r>
  <r>
    <x v="4"/>
    <x v="0"/>
    <x v="0"/>
    <x v="4"/>
    <n v="75250"/>
  </r>
  <r>
    <x v="5"/>
    <x v="0"/>
    <x v="0"/>
    <x v="5"/>
    <n v="109000"/>
  </r>
  <r>
    <x v="0"/>
    <x v="0"/>
    <x v="1"/>
    <x v="6"/>
    <n v="120250"/>
  </r>
  <r>
    <x v="1"/>
    <x v="0"/>
    <x v="1"/>
    <x v="7"/>
    <n v="19000"/>
  </r>
  <r>
    <x v="2"/>
    <x v="0"/>
    <x v="1"/>
    <x v="8"/>
    <n v="52750"/>
  </r>
  <r>
    <x v="3"/>
    <x v="0"/>
    <x v="1"/>
    <x v="9"/>
    <n v="221500"/>
  </r>
  <r>
    <x v="6"/>
    <x v="0"/>
    <x v="1"/>
    <x v="10"/>
    <n v="86500"/>
  </r>
  <r>
    <x v="4"/>
    <x v="0"/>
    <x v="1"/>
    <x v="11"/>
    <n v="154000"/>
  </r>
  <r>
    <x v="5"/>
    <x v="0"/>
    <x v="1"/>
    <x v="12"/>
    <n v="187750"/>
  </r>
  <r>
    <x v="0"/>
    <x v="0"/>
    <x v="2"/>
    <x v="13"/>
    <n v="199000"/>
  </r>
  <r>
    <x v="1"/>
    <x v="0"/>
    <x v="2"/>
    <x v="14"/>
    <n v="97750"/>
  </r>
  <r>
    <x v="2"/>
    <x v="0"/>
    <x v="2"/>
    <x v="15"/>
    <n v="131500"/>
  </r>
  <r>
    <x v="3"/>
    <x v="0"/>
    <x v="2"/>
    <x v="16"/>
    <n v="64000"/>
  </r>
  <r>
    <x v="6"/>
    <x v="0"/>
    <x v="2"/>
    <x v="17"/>
    <n v="165250"/>
  </r>
  <r>
    <x v="4"/>
    <x v="0"/>
    <x v="2"/>
    <x v="18"/>
    <n v="232750"/>
  </r>
  <r>
    <x v="5"/>
    <x v="0"/>
    <x v="2"/>
    <x v="19"/>
    <n v="30250"/>
  </r>
  <r>
    <x v="0"/>
    <x v="1"/>
    <x v="0"/>
    <x v="20"/>
    <n v="230500"/>
  </r>
  <r>
    <x v="1"/>
    <x v="1"/>
    <x v="0"/>
    <x v="21"/>
    <n v="129250"/>
  </r>
  <r>
    <x v="2"/>
    <x v="1"/>
    <x v="0"/>
    <x v="22"/>
    <n v="163000"/>
  </r>
  <r>
    <x v="3"/>
    <x v="1"/>
    <x v="0"/>
    <x v="23"/>
    <n v="95500"/>
  </r>
  <r>
    <x v="6"/>
    <x v="1"/>
    <x v="0"/>
    <x v="24"/>
    <n v="196750"/>
  </r>
  <r>
    <x v="4"/>
    <x v="1"/>
    <x v="0"/>
    <x v="25"/>
    <n v="28000"/>
  </r>
  <r>
    <x v="5"/>
    <x v="1"/>
    <x v="0"/>
    <x v="26"/>
    <n v="61750"/>
  </r>
  <r>
    <x v="0"/>
    <x v="1"/>
    <x v="1"/>
    <x v="27"/>
    <n v="73000"/>
  </r>
  <r>
    <x v="1"/>
    <x v="1"/>
    <x v="1"/>
    <x v="28"/>
    <n v="208000"/>
  </r>
  <r>
    <x v="3"/>
    <x v="1"/>
    <x v="1"/>
    <x v="29"/>
    <n v="174250"/>
  </r>
  <r>
    <x v="6"/>
    <x v="1"/>
    <x v="1"/>
    <x v="30"/>
    <n v="39250"/>
  </r>
  <r>
    <x v="4"/>
    <x v="1"/>
    <x v="1"/>
    <x v="31"/>
    <n v="106750"/>
  </r>
  <r>
    <x v="5"/>
    <x v="1"/>
    <x v="1"/>
    <x v="32"/>
    <n v="140500"/>
  </r>
  <r>
    <x v="0"/>
    <x v="1"/>
    <x v="2"/>
    <x v="33"/>
    <n v="151750"/>
  </r>
  <r>
    <x v="1"/>
    <x v="1"/>
    <x v="2"/>
    <x v="34"/>
    <n v="50500"/>
  </r>
  <r>
    <x v="2"/>
    <x v="1"/>
    <x v="2"/>
    <x v="35"/>
    <n v="84250"/>
  </r>
  <r>
    <x v="3"/>
    <x v="1"/>
    <x v="2"/>
    <x v="36"/>
    <n v="16750"/>
  </r>
  <r>
    <x v="6"/>
    <x v="1"/>
    <x v="2"/>
    <x v="37"/>
    <n v="118000"/>
  </r>
  <r>
    <x v="4"/>
    <x v="1"/>
    <x v="2"/>
    <x v="38"/>
    <n v="185500"/>
  </r>
  <r>
    <x v="5"/>
    <x v="1"/>
    <x v="2"/>
    <x v="39"/>
    <n v="219250"/>
  </r>
  <r>
    <x v="0"/>
    <x v="2"/>
    <x v="0"/>
    <x v="40"/>
    <n v="136000"/>
  </r>
  <r>
    <x v="1"/>
    <x v="2"/>
    <x v="0"/>
    <x v="41"/>
    <n v="34750"/>
  </r>
  <r>
    <x v="2"/>
    <x v="2"/>
    <x v="0"/>
    <x v="42"/>
    <n v="68500"/>
  </r>
  <r>
    <x v="6"/>
    <x v="2"/>
    <x v="0"/>
    <x v="43"/>
    <n v="102250"/>
  </r>
  <r>
    <x v="4"/>
    <x v="2"/>
    <x v="0"/>
    <x v="44"/>
    <n v="169750"/>
  </r>
  <r>
    <x v="5"/>
    <x v="2"/>
    <x v="0"/>
    <x v="45"/>
    <n v="203500"/>
  </r>
  <r>
    <x v="0"/>
    <x v="2"/>
    <x v="1"/>
    <x v="46"/>
    <n v="214750"/>
  </r>
  <r>
    <x v="1"/>
    <x v="2"/>
    <x v="1"/>
    <x v="47"/>
    <n v="113500"/>
  </r>
  <r>
    <x v="2"/>
    <x v="2"/>
    <x v="1"/>
    <x v="48"/>
    <n v="147250"/>
  </r>
  <r>
    <x v="3"/>
    <x v="2"/>
    <x v="1"/>
    <x v="49"/>
    <n v="79750"/>
  </r>
  <r>
    <x v="6"/>
    <x v="2"/>
    <x v="1"/>
    <x v="50"/>
    <n v="181000"/>
  </r>
  <r>
    <x v="5"/>
    <x v="2"/>
    <x v="1"/>
    <x v="51"/>
    <n v="46000"/>
  </r>
  <r>
    <x v="0"/>
    <x v="2"/>
    <x v="2"/>
    <x v="52"/>
    <n v="57250"/>
  </r>
  <r>
    <x v="1"/>
    <x v="2"/>
    <x v="2"/>
    <x v="53"/>
    <n v="192250"/>
  </r>
  <r>
    <x v="2"/>
    <x v="2"/>
    <x v="2"/>
    <x v="54"/>
    <n v="226000"/>
  </r>
  <r>
    <x v="3"/>
    <x v="2"/>
    <x v="2"/>
    <x v="55"/>
    <n v="158500"/>
  </r>
  <r>
    <x v="6"/>
    <x v="2"/>
    <x v="2"/>
    <x v="56"/>
    <n v="23500"/>
  </r>
  <r>
    <x v="4"/>
    <x v="2"/>
    <x v="2"/>
    <x v="57"/>
    <n v="91000"/>
  </r>
  <r>
    <x v="5"/>
    <x v="2"/>
    <x v="2"/>
    <x v="58"/>
    <n v="124750"/>
  </r>
  <r>
    <x v="0"/>
    <x v="3"/>
    <x v="0"/>
    <x v="59"/>
    <n v="183250"/>
  </r>
  <r>
    <x v="1"/>
    <x v="3"/>
    <x v="0"/>
    <x v="60"/>
    <n v="82000"/>
  </r>
  <r>
    <x v="2"/>
    <x v="3"/>
    <x v="0"/>
    <x v="61"/>
    <n v="115750"/>
  </r>
  <r>
    <x v="3"/>
    <x v="3"/>
    <x v="0"/>
    <x v="62"/>
    <n v="48250"/>
  </r>
  <r>
    <x v="6"/>
    <x v="3"/>
    <x v="0"/>
    <x v="63"/>
    <n v="149500"/>
  </r>
  <r>
    <x v="4"/>
    <x v="3"/>
    <x v="0"/>
    <x v="64"/>
    <n v="217000"/>
  </r>
  <r>
    <x v="5"/>
    <x v="3"/>
    <x v="0"/>
    <x v="65"/>
    <n v="14500"/>
  </r>
  <r>
    <x v="0"/>
    <x v="3"/>
    <x v="1"/>
    <x v="66"/>
    <n v="25750"/>
  </r>
  <r>
    <x v="1"/>
    <x v="3"/>
    <x v="1"/>
    <x v="67"/>
    <n v="160750"/>
  </r>
  <r>
    <x v="2"/>
    <x v="3"/>
    <x v="1"/>
    <x v="68"/>
    <n v="194500"/>
  </r>
  <r>
    <x v="3"/>
    <x v="3"/>
    <x v="1"/>
    <x v="69"/>
    <n v="127000"/>
  </r>
  <r>
    <x v="6"/>
    <x v="3"/>
    <x v="1"/>
    <x v="70"/>
    <n v="228250"/>
  </r>
  <r>
    <x v="4"/>
    <x v="3"/>
    <x v="1"/>
    <x v="71"/>
    <n v="59500"/>
  </r>
  <r>
    <x v="5"/>
    <x v="3"/>
    <x v="1"/>
    <x v="72"/>
    <n v="93250"/>
  </r>
  <r>
    <x v="0"/>
    <x v="3"/>
    <x v="2"/>
    <x v="73"/>
    <n v="104500"/>
  </r>
  <r>
    <x v="2"/>
    <x v="3"/>
    <x v="2"/>
    <x v="74"/>
    <n v="37000"/>
  </r>
  <r>
    <x v="3"/>
    <x v="3"/>
    <x v="2"/>
    <x v="75"/>
    <n v="205750"/>
  </r>
  <r>
    <x v="6"/>
    <x v="3"/>
    <x v="2"/>
    <x v="76"/>
    <n v="70750"/>
  </r>
  <r>
    <x v="4"/>
    <x v="3"/>
    <x v="2"/>
    <x v="77"/>
    <n v="138250"/>
  </r>
  <r>
    <x v="5"/>
    <x v="3"/>
    <x v="2"/>
    <x v="78"/>
    <n v="172000"/>
  </r>
  <r>
    <x v="0"/>
    <x v="4"/>
    <x v="0"/>
    <x v="79"/>
    <n v="88750"/>
  </r>
  <r>
    <x v="1"/>
    <x v="4"/>
    <x v="0"/>
    <x v="80"/>
    <n v="223750"/>
  </r>
  <r>
    <x v="2"/>
    <x v="4"/>
    <x v="0"/>
    <x v="81"/>
    <n v="21250"/>
  </r>
  <r>
    <x v="3"/>
    <x v="4"/>
    <x v="0"/>
    <x v="82"/>
    <n v="190000"/>
  </r>
  <r>
    <x v="6"/>
    <x v="4"/>
    <x v="0"/>
    <x v="83"/>
    <n v="55000"/>
  </r>
  <r>
    <x v="4"/>
    <x v="4"/>
    <x v="0"/>
    <x v="84"/>
    <n v="122500"/>
  </r>
  <r>
    <x v="5"/>
    <x v="4"/>
    <x v="0"/>
    <x v="85"/>
    <n v="156250"/>
  </r>
  <r>
    <x v="0"/>
    <x v="4"/>
    <x v="1"/>
    <x v="86"/>
    <n v="167500"/>
  </r>
  <r>
    <x v="1"/>
    <x v="4"/>
    <x v="1"/>
    <x v="87"/>
    <n v="66250"/>
  </r>
  <r>
    <x v="2"/>
    <x v="4"/>
    <x v="1"/>
    <x v="88"/>
    <n v="100000"/>
  </r>
  <r>
    <x v="3"/>
    <x v="4"/>
    <x v="1"/>
    <x v="89"/>
    <n v="32500"/>
  </r>
  <r>
    <x v="6"/>
    <x v="4"/>
    <x v="1"/>
    <x v="90"/>
    <n v="133750"/>
  </r>
  <r>
    <x v="4"/>
    <x v="4"/>
    <x v="1"/>
    <x v="91"/>
    <n v="201250"/>
  </r>
  <r>
    <x v="5"/>
    <x v="4"/>
    <x v="1"/>
    <x v="92"/>
    <n v="235000"/>
  </r>
  <r>
    <x v="1"/>
    <x v="4"/>
    <x v="2"/>
    <x v="93"/>
    <n v="145000"/>
  </r>
  <r>
    <x v="2"/>
    <x v="4"/>
    <x v="2"/>
    <x v="94"/>
    <n v="178750"/>
  </r>
  <r>
    <x v="3"/>
    <x v="4"/>
    <x v="2"/>
    <x v="95"/>
    <n v="111250"/>
  </r>
  <r>
    <x v="6"/>
    <x v="4"/>
    <x v="2"/>
    <x v="96"/>
    <n v="212500"/>
  </r>
  <r>
    <x v="4"/>
    <x v="4"/>
    <x v="2"/>
    <x v="97"/>
    <n v="43750"/>
  </r>
  <r>
    <x v="5"/>
    <x v="4"/>
    <x v="2"/>
    <x v="98"/>
    <n v="775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87">
  <r>
    <s v="Kelders"/>
    <n v="78200"/>
    <s v="ja"/>
    <s v="Ruysdaelkade 29"/>
    <x v="0"/>
    <s v="Productiechef"/>
    <n v="1410"/>
  </r>
  <r>
    <s v="Pietersen"/>
    <n v="54000"/>
    <s v="ja"/>
    <s v="1e Helmersstraat 106"/>
    <x v="0"/>
    <s v="Verkoper"/>
    <n v="1750"/>
  </r>
  <r>
    <s v="Kuipers"/>
    <n v="64000"/>
    <s v="nee"/>
    <s v="Vlet 18"/>
    <x v="0"/>
    <s v="Productiechef"/>
    <n v="680"/>
  </r>
  <r>
    <s v="Huisman"/>
    <n v="31000"/>
    <s v="nee"/>
    <s v="Heemskerklaan 1"/>
    <x v="0"/>
    <s v="Inkoper"/>
    <n v="1160"/>
  </r>
  <r>
    <s v="Zanen"/>
    <n v="67300"/>
    <s v="nee"/>
    <s v="p/a Langeland 47"/>
    <x v="0"/>
    <s v="Productiechef"/>
    <n v="1970"/>
  </r>
  <r>
    <s v="Woerden"/>
    <n v="27300"/>
    <s v="ja"/>
    <s v="Koewei 33"/>
    <x v="0"/>
    <s v="Inkoper"/>
    <n v="1930"/>
  </r>
  <r>
    <s v="Rosenkamp"/>
    <n v="73700"/>
    <s v="ja"/>
    <s v="Industrieweg 12 94"/>
    <x v="0"/>
    <s v="Directie"/>
    <n v="1100"/>
  </r>
  <r>
    <s v="Bont"/>
    <n v="23900"/>
    <s v="ja"/>
    <s v="Molenweide 2"/>
    <x v="0"/>
    <s v="Inkoper"/>
    <n v="1990"/>
  </r>
  <r>
    <s v="Kalf"/>
    <n v="29500"/>
    <s v="ja"/>
    <s v="Wiboutstraat 148"/>
    <x v="0"/>
    <s v="Medewerker"/>
    <n v="1950"/>
  </r>
  <r>
    <s v="Pothoven"/>
    <n v="21000"/>
    <s v="nee"/>
    <s v="Weeresteinstraat 123"/>
    <x v="0"/>
    <s v="Inkoper"/>
    <n v="1460"/>
  </r>
  <r>
    <s v="Jol"/>
    <n v="22200"/>
    <s v="ja"/>
    <s v="Kluisstraat 32"/>
    <x v="0"/>
    <s v="Medewerker"/>
    <n v="1880"/>
  </r>
  <r>
    <s v="Solinger"/>
    <n v="78700"/>
    <s v="nee"/>
    <s v="Bankaplein 1a"/>
    <x v="0"/>
    <s v="Financien"/>
    <n v="830"/>
  </r>
  <r>
    <s v="Brandenburg"/>
    <n v="71500"/>
    <s v="nee"/>
    <s v="Europalaan 65"/>
    <x v="0"/>
    <s v="Productiechef"/>
    <n v="1950"/>
  </r>
  <r>
    <s v="Muller"/>
    <n v="88600"/>
    <s v="nee"/>
    <s v="Willingestraat 10"/>
    <x v="0"/>
    <s v="Verkoper"/>
    <n v="1740"/>
  </r>
  <r>
    <s v="Berg"/>
    <n v="36400"/>
    <s v="ja"/>
    <s v="Vijzelstraat 32"/>
    <x v="0"/>
    <s v="Inkoper"/>
    <n v="1000"/>
  </r>
  <r>
    <s v="Wynsema"/>
    <n v="87300"/>
    <s v="nee"/>
    <s v="A.J. Ernststraat 5"/>
    <x v="0"/>
    <s v="Productiechef"/>
    <n v="1400"/>
  </r>
  <r>
    <s v="Verheij"/>
    <n v="57300"/>
    <s v="ja"/>
    <s v="Joh. Huizingalaan 261"/>
    <x v="0"/>
    <s v="Administratie"/>
    <n v="1080"/>
  </r>
  <r>
    <s v="Claassen"/>
    <n v="62500"/>
    <s v="ja"/>
    <s v="Stationsplein 242"/>
    <x v="1"/>
    <s v="Verkoper"/>
    <n v="1880"/>
  </r>
  <r>
    <s v="Frank"/>
    <n v="27000"/>
    <s v="nee"/>
    <s v="Groenelaan 2"/>
    <x v="1"/>
    <s v="Inkoper"/>
    <n v="1170"/>
  </r>
  <r>
    <s v="Dop"/>
    <n v="64400"/>
    <s v="ja"/>
    <s v="Wilgeboom 6"/>
    <x v="1"/>
    <s v="Financien"/>
    <n v="1380"/>
  </r>
  <r>
    <s v="Groot"/>
    <n v="53200"/>
    <s v="nee"/>
    <s v="Past. v.d. Vaartweg 3"/>
    <x v="1"/>
    <s v="Administratie"/>
    <n v="1710"/>
  </r>
  <r>
    <s v="Kellner"/>
    <n v="97900"/>
    <s v="ja"/>
    <s v="Keizersgracht 557"/>
    <x v="1"/>
    <s v="Directie"/>
    <n v="1150"/>
  </r>
  <r>
    <s v="Berg"/>
    <n v="34400"/>
    <s v="ja"/>
    <s v="De Horst 14  Private"/>
    <x v="1"/>
    <s v="Financien"/>
    <n v="1020"/>
  </r>
  <r>
    <s v="Brunings"/>
    <n v="72600"/>
    <s v="nee"/>
    <s v="Blekerijlaan 14"/>
    <x v="1"/>
    <s v="Financien"/>
    <n v="840"/>
  </r>
  <r>
    <s v="Lugtenborg"/>
    <n v="29100"/>
    <s v="nee"/>
    <s v="Noormannensingel 45"/>
    <x v="1"/>
    <s v="Medewerker"/>
    <n v="1680"/>
  </r>
  <r>
    <s v="Yntema"/>
    <n v="71500"/>
    <s v="ja"/>
    <s v="Paulus Potterstraat 30"/>
    <x v="1"/>
    <s v="Verkoper"/>
    <n v="530"/>
  </r>
  <r>
    <s v="Roodhorst"/>
    <n v="49100"/>
    <s v="nee"/>
    <s v="Magdalenastraat 7"/>
    <x v="1"/>
    <s v="Personeelzaken"/>
    <n v="1030"/>
  </r>
  <r>
    <s v="Pool"/>
    <n v="70000"/>
    <s v="nee"/>
    <s v="Nassauplein 3"/>
    <x v="1"/>
    <s v="Productiechef"/>
    <n v="1940"/>
  </r>
  <r>
    <s v="Korver"/>
    <n v="48300"/>
    <s v="ja"/>
    <s v="Langstraat 7"/>
    <x v="1"/>
    <s v="Inkoper"/>
    <n v="1800"/>
  </r>
  <r>
    <s v="Hektor"/>
    <n v="70000"/>
    <s v="ja"/>
    <s v="M. Bauerstraat 233c"/>
    <x v="1"/>
    <s v="Productiechef"/>
    <n v="1660"/>
  </r>
  <r>
    <s v="Hal"/>
    <n v="74600"/>
    <s v="nee"/>
    <s v="Watermolenlaan 1"/>
    <x v="1"/>
    <s v="Financien"/>
    <n v="1910"/>
  </r>
  <r>
    <s v="Rossen"/>
    <n v="49900"/>
    <s v="nee"/>
    <s v="Korte Houtstraat 13"/>
    <x v="1"/>
    <s v="Personeelzaken"/>
    <n v="1810"/>
  </r>
  <r>
    <s v="Bolhuis"/>
    <n v="63000"/>
    <s v="nee"/>
    <s v="Herenstraat 14"/>
    <x v="1"/>
    <s v="Financien"/>
    <n v="1650"/>
  </r>
  <r>
    <s v="Smedema"/>
    <n v="54800"/>
    <s v="ja"/>
    <s v="Brabantlaan 2"/>
    <x v="1"/>
    <s v="Productiechef"/>
    <n v="770"/>
  </r>
  <r>
    <s v="Smeets"/>
    <n v="18700"/>
    <s v="ja"/>
    <s v="Karel Doorlamlaan 67"/>
    <x v="1"/>
    <s v="Medewerker"/>
    <n v="710"/>
  </r>
  <r>
    <s v="Lestraden"/>
    <n v="36800"/>
    <s v="nee"/>
    <s v="Amsterdamsewg 55"/>
    <x v="1"/>
    <s v="Financien"/>
    <n v="850"/>
  </r>
  <r>
    <s v="Groot"/>
    <n v="71500"/>
    <s v="nee"/>
    <s v="Essenlaan 4"/>
    <x v="1"/>
    <s v="Personeelzaken"/>
    <n v="1470"/>
  </r>
  <r>
    <s v="Baltus"/>
    <n v="35400"/>
    <s v="nee"/>
    <s v="Hoofdstraat 11"/>
    <x v="1"/>
    <s v="Medewerker"/>
    <n v="570"/>
  </r>
  <r>
    <s v="Kuiper"/>
    <n v="28900"/>
    <s v="ja"/>
    <s v="p/a Norbertusdreef 34"/>
    <x v="2"/>
    <s v="Inkoper"/>
    <n v="1350"/>
  </r>
  <r>
    <s v="Korbelek"/>
    <n v="41900"/>
    <s v="ja"/>
    <s v="Nassaulaan 11"/>
    <x v="2"/>
    <s v="Personeelzaken"/>
    <n v="1640"/>
  </r>
  <r>
    <s v="Swart"/>
    <n v="65700"/>
    <s v="ja"/>
    <s v="St. Annadal 1"/>
    <x v="2"/>
    <s v="Financien"/>
    <n v="830"/>
  </r>
  <r>
    <s v="Maarseveen"/>
    <n v="29700"/>
    <s v="ja"/>
    <s v="Kerkstraat 21"/>
    <x v="2"/>
    <s v="Inkoper"/>
    <n v="1250"/>
  </r>
  <r>
    <s v="Noordwijk"/>
    <n v="67600"/>
    <s v="nee"/>
    <s v="Burg. Oudlaan 50"/>
    <x v="2"/>
    <s v="Directie"/>
    <n v="1740"/>
  </r>
  <r>
    <s v="Wiel"/>
    <n v="71600"/>
    <s v="nee"/>
    <s v="Velperweg 27"/>
    <x v="2"/>
    <s v="Productiechef"/>
    <n v="1290"/>
  </r>
  <r>
    <s v="Broere"/>
    <n v="23000"/>
    <s v="nee"/>
    <s v="Th. Driessenhof 8"/>
    <x v="2"/>
    <s v="Administratie"/>
    <n v="780"/>
  </r>
  <r>
    <s v="Zuylen"/>
    <n v="73900"/>
    <s v="ja"/>
    <s v="Waterlooweg 34"/>
    <x v="2"/>
    <s v="Directie"/>
    <n v="730"/>
  </r>
  <r>
    <s v="Sierksma"/>
    <n v="34600"/>
    <s v="ja"/>
    <s v="Energieweg 128"/>
    <x v="2"/>
    <s v="Inkoper"/>
    <n v="740"/>
  </r>
  <r>
    <s v="Jansen"/>
    <n v="49700"/>
    <s v="ja"/>
    <s v="Willem Barentszstraat 1"/>
    <x v="2"/>
    <s v="Administratie"/>
    <n v="1830"/>
  </r>
  <r>
    <s v="Smink"/>
    <n v="27100"/>
    <s v="ja"/>
    <s v="Schiedamsedijk 3"/>
    <x v="2"/>
    <s v="Medewerker"/>
    <n v="1010"/>
  </r>
  <r>
    <s v="Beekhuyzen"/>
    <n v="39000"/>
    <s v="ja"/>
    <s v="F. Timmermanslaan 1"/>
    <x v="2"/>
    <s v="Productiechef"/>
    <n v="1740"/>
  </r>
  <r>
    <s v="Balm"/>
    <n v="36600"/>
    <s v="nee"/>
    <s v="Verwersstraat 15"/>
    <x v="2"/>
    <s v="Personeelzaken"/>
    <n v="1650"/>
  </r>
  <r>
    <s v="Groot"/>
    <n v="44000"/>
    <s v="nee"/>
    <s v="Leydsweg 73"/>
    <x v="2"/>
    <s v="Financien"/>
    <n v="1340"/>
  </r>
  <r>
    <s v="Boeyen"/>
    <n v="98800"/>
    <s v="ja"/>
    <s v="Keizer Karelplein 28"/>
    <x v="2"/>
    <s v="Directie"/>
    <n v="1190"/>
  </r>
  <r>
    <s v="Bos"/>
    <n v="84200"/>
    <s v="ja"/>
    <s v="Jan van Gentstraat 119"/>
    <x v="2"/>
    <s v="Verkoper"/>
    <n v="590"/>
  </r>
  <r>
    <s v="Brands"/>
    <n v="55000"/>
    <s v="nee"/>
    <s v="van Ruysdaellaan 2"/>
    <x v="2"/>
    <s v="Inkoper"/>
    <n v="900"/>
  </r>
  <r>
    <s v="Herik"/>
    <n v="59000"/>
    <s v="ja"/>
    <s v="Bloemsingel 1"/>
    <x v="2"/>
    <s v="Financien"/>
    <n v="1470"/>
  </r>
  <r>
    <s v="Kouw"/>
    <n v="46100"/>
    <s v="nee"/>
    <s v="Planetenweg 87"/>
    <x v="2"/>
    <s v="Financien"/>
    <n v="1000"/>
  </r>
  <r>
    <s v="Jong"/>
    <n v="41400"/>
    <s v="nee"/>
    <s v="Weena 700"/>
    <x v="3"/>
    <s v="Personeelzaken"/>
    <n v="1320"/>
  </r>
  <r>
    <s v="Bruyn"/>
    <n v="71100"/>
    <s v="nee"/>
    <s v="Singel 453"/>
    <x v="3"/>
    <s v="Verkoper"/>
    <n v="1470"/>
  </r>
  <r>
    <s v="Embregts"/>
    <n v="43300"/>
    <s v="nee"/>
    <s v="Stevinweg 1"/>
    <x v="3"/>
    <s v="Inkoper"/>
    <n v="1310"/>
  </r>
  <r>
    <s v="Meekeren"/>
    <n v="80000"/>
    <s v="nee"/>
    <s v="E. Rooseveltlaan 1"/>
    <x v="3"/>
    <s v="Productiechef"/>
    <n v="1700"/>
  </r>
  <r>
    <s v="Son"/>
    <n v="66800"/>
    <s v="nee"/>
    <s v="Amstel 344"/>
    <x v="3"/>
    <s v="Financien"/>
    <n v="1750"/>
  </r>
  <r>
    <s v="IJsseldijk"/>
    <n v="92000"/>
    <s v="nee"/>
    <s v="Konijnenberg 59"/>
    <x v="3"/>
    <s v="Productiechef"/>
    <n v="1150"/>
  </r>
  <r>
    <s v="Hurkmans"/>
    <n v="67000"/>
    <s v="ja"/>
    <s v="Vissershavenstraat 277"/>
    <x v="3"/>
    <s v="Personeelzaken"/>
    <n v="1320"/>
  </r>
  <r>
    <s v="Reynhout"/>
    <n v="47300"/>
    <s v="nee"/>
    <s v="Dillenburgstraat 11c"/>
    <x v="3"/>
    <s v="Financien"/>
    <n v="1640"/>
  </r>
  <r>
    <s v="Lans"/>
    <n v="16700"/>
    <s v="ja"/>
    <s v="P. Campasud 217"/>
    <x v="3"/>
    <s v="Medewerker"/>
    <n v="1800"/>
  </r>
  <r>
    <s v="Heerwaarde"/>
    <n v="23200"/>
    <s v="ja"/>
    <s v="Nijverheidsstraat 1"/>
    <x v="4"/>
    <s v="Administratie"/>
    <n v="1600"/>
  </r>
  <r>
    <s v="Lieshout"/>
    <n v="39700"/>
    <s v="ja"/>
    <s v="Burghstraat 25"/>
    <x v="4"/>
    <s v="Medewerker"/>
    <n v="1200"/>
  </r>
  <r>
    <s v="C.R.J."/>
    <n v="66800"/>
    <s v="nee"/>
    <s v="Reestplantsoen 27"/>
    <x v="4"/>
    <s v="Personeelzaken"/>
    <n v="620"/>
  </r>
  <r>
    <s v="Bezouwen-Vroon"/>
    <n v="51200"/>
    <s v="ja"/>
    <s v="Paulus Potterstraat 30"/>
    <x v="4"/>
    <s v="Inkoper"/>
    <n v="1370"/>
  </r>
  <r>
    <s v="Bommel"/>
    <n v="55100"/>
    <s v="nee"/>
    <s v="Vlaszak 8"/>
    <x v="4"/>
    <s v="Administratie"/>
    <n v="630"/>
  </r>
  <r>
    <s v="Evers"/>
    <n v="36100"/>
    <s v="nee"/>
    <s v="Pr. Beatrixln.16"/>
    <x v="4"/>
    <s v="Administratie"/>
    <n v="680"/>
  </r>
  <r>
    <s v="Beek"/>
    <n v="36600"/>
    <s v="ja"/>
    <s v="Rozenstraat 16"/>
    <x v="4"/>
    <s v="Financien"/>
    <n v="990"/>
  </r>
  <r>
    <s v="Oorschot"/>
    <n v="44800"/>
    <s v="ja"/>
    <s v="Strawinskylaan 1"/>
    <x v="5"/>
    <s v="Personeelzaken"/>
    <n v="610"/>
  </r>
  <r>
    <s v="Kramer"/>
    <n v="98800"/>
    <s v="nee"/>
    <s v="Westervoortsedijk 67 D"/>
    <x v="5"/>
    <s v="Verkoper"/>
    <n v="1060"/>
  </r>
  <r>
    <s v="Groot"/>
    <n v="77400"/>
    <s v="nee"/>
    <s v="Fazantenkamp 179"/>
    <x v="5"/>
    <s v="Personeelzaken"/>
    <n v="1060"/>
  </r>
  <r>
    <s v="Ritsema"/>
    <n v="33300"/>
    <s v="nee"/>
    <s v="Groningenweg 6"/>
    <x v="5"/>
    <s v="Inkoper"/>
    <n v="640"/>
  </r>
  <r>
    <s v="Kleine"/>
    <n v="43000"/>
    <s v="ja"/>
    <s v="Hartelaar 10"/>
    <x v="5"/>
    <s v="Medewerker"/>
    <n v="1060"/>
  </r>
  <r>
    <s v="Urbanus"/>
    <n v="58100"/>
    <s v="ja"/>
    <s v="Schijfmos 60"/>
    <x v="5"/>
    <s v="Verkoper"/>
    <n v="1910"/>
  </r>
  <r>
    <s v="Brouwer"/>
    <n v="92100"/>
    <s v="nee"/>
    <s v="Kerkeplaat 12"/>
    <x v="5"/>
    <s v="Directie"/>
    <n v="1100"/>
  </r>
  <r>
    <s v="Meulen"/>
    <n v="53200"/>
    <s v="ja"/>
    <s v="Oranje Nassaulaan 31"/>
    <x v="5"/>
    <s v="Inkoper"/>
    <n v="1340"/>
  </r>
  <r>
    <s v="Verweij"/>
    <n v="51600"/>
    <s v="nee"/>
    <s v="Rijnsburgstraat 11"/>
    <x v="5"/>
    <s v="Inkoper"/>
    <n v="1880"/>
  </r>
  <r>
    <s v="Jonge"/>
    <n v="44700"/>
    <s v="nee"/>
    <s v="Tuinstraat 87"/>
    <x v="5"/>
    <s v="Financien"/>
    <n v="1740"/>
  </r>
  <r>
    <s v="Jansen"/>
    <n v="65400"/>
    <s v="ja"/>
    <s v="P. Zeemanstraat"/>
    <x v="5"/>
    <s v="Financien"/>
    <n v="910"/>
  </r>
  <r>
    <s v="Lange"/>
    <n v="58900"/>
    <s v="ja"/>
    <s v="Osloweg 49"/>
    <x v="5"/>
    <s v="Productiechef"/>
    <n v="1600"/>
  </r>
  <r>
    <s v="Ruler"/>
    <n v="66100"/>
    <s v="nee"/>
    <s v="Kloveniersburgwal 47"/>
    <x v="5"/>
    <s v="Personeelzaken"/>
    <n v="1410"/>
  </r>
  <r>
    <s v="Boon"/>
    <n v="29800"/>
    <s v="ja"/>
    <s v="Sydwende 97"/>
    <x v="5"/>
    <s v="Administratie"/>
    <n v="1500"/>
  </r>
  <r>
    <s v="Coolen"/>
    <n v="66600"/>
    <s v="nee"/>
    <s v="Grubbehoeve 303"/>
    <x v="5"/>
    <s v="Personeelzaken"/>
    <n v="1600"/>
  </r>
  <r>
    <s v="Visser"/>
    <n v="57200"/>
    <s v="nee"/>
    <s v="Verbeekstraat 19-21"/>
    <x v="5"/>
    <s v="Productiechef"/>
    <n v="970"/>
  </r>
  <r>
    <s v="Boot"/>
    <n v="44100"/>
    <s v="nee"/>
    <s v="Fokkerstraat 5"/>
    <x v="5"/>
    <s v="Productiechef"/>
    <n v="1910"/>
  </r>
  <r>
    <s v="Ronde"/>
    <n v="50400"/>
    <s v="ja"/>
    <s v="Sterrenlaan 140"/>
    <x v="6"/>
    <s v="Inkoper"/>
    <n v="870"/>
  </r>
  <r>
    <s v="Kleine"/>
    <n v="92800"/>
    <s v="nee"/>
    <s v="Binckhorstlaan 215"/>
    <x v="6"/>
    <s v="Directie"/>
    <n v="890"/>
  </r>
  <r>
    <s v="Burkink"/>
    <n v="60700"/>
    <s v="ja"/>
    <s v="Van Twichelostraat 2"/>
    <x v="6"/>
    <s v="Administratie"/>
    <n v="1000"/>
  </r>
  <r>
    <s v="Dorp"/>
    <n v="64900"/>
    <s v="ja"/>
    <s v="Akerdijk 150a"/>
    <x v="6"/>
    <s v="Personeelzaken"/>
    <n v="1960"/>
  </r>
  <r>
    <s v="Stenfert"/>
    <n v="54900"/>
    <s v="ja"/>
    <s v="Obrechtlaan 38"/>
    <x v="6"/>
    <s v="Verkoper"/>
    <n v="1050"/>
  </r>
  <r>
    <s v="Eijk"/>
    <n v="36500"/>
    <s v="nee"/>
    <s v="Grashof 98"/>
    <x v="6"/>
    <s v="Medewerker"/>
    <n v="1360"/>
  </r>
  <r>
    <s v="Marseille"/>
    <n v="38600"/>
    <s v="ja"/>
    <s v="p/a Zijlweg 198"/>
    <x v="6"/>
    <s v="Medewerker"/>
    <n v="1330"/>
  </r>
  <r>
    <s v="Geenen"/>
    <n v="64500"/>
    <s v="ja"/>
    <s v="Hooge der A 31"/>
    <x v="6"/>
    <s v="Financien"/>
    <n v="1160"/>
  </r>
  <r>
    <s v="Jansen"/>
    <n v="39900"/>
    <s v="nee"/>
    <s v="Rembrandtlaan 9"/>
    <x v="6"/>
    <s v="Verkoper"/>
    <n v="830"/>
  </r>
  <r>
    <s v="Ranselaar"/>
    <n v="33100"/>
    <s v="nee"/>
    <s v="Nieuwestad 9"/>
    <x v="6"/>
    <s v="Medewerker"/>
    <n v="750"/>
  </r>
  <r>
    <s v="Kraats"/>
    <n v="49700"/>
    <s v="nee"/>
    <s v="Stadhoudersplantsoen 214"/>
    <x v="7"/>
    <s v="Administratie"/>
    <n v="1380"/>
  </r>
  <r>
    <s v="Zalm"/>
    <n v="46600"/>
    <s v="ja"/>
    <s v="Den Daal 12"/>
    <x v="7"/>
    <s v="Inkoper"/>
    <n v="1480"/>
  </r>
  <r>
    <s v="Bos"/>
    <n v="37100"/>
    <s v="nee"/>
    <s v="Haaksbergerstraat 229"/>
    <x v="7"/>
    <s v="Inkoper"/>
    <n v="1190"/>
  </r>
  <r>
    <s v="Wijsman"/>
    <n v="91100"/>
    <s v="ja"/>
    <s v="Weth.Jansenlaan 16"/>
    <x v="7"/>
    <s v="Directie"/>
    <n v="1950"/>
  </r>
  <r>
    <s v="Galesloot"/>
    <n v="46500"/>
    <s v="ja"/>
    <s v="Flevolaan 23c"/>
    <x v="7"/>
    <s v="Productiechef"/>
    <n v="1620"/>
  </r>
  <r>
    <s v="Fitie"/>
    <n v="96800"/>
    <s v="nee"/>
    <s v="Meibergdreef 9"/>
    <x v="7"/>
    <s v="Directie"/>
    <n v="580"/>
  </r>
  <r>
    <s v="Los"/>
    <n v="35600"/>
    <s v="nee"/>
    <s v="Dr. A. Philipsweg"/>
    <x v="7"/>
    <s v="Administratie"/>
    <n v="1060"/>
  </r>
  <r>
    <s v="Krediet"/>
    <n v="37400"/>
    <s v="ja"/>
    <s v="Plasticslaan 1"/>
    <x v="7"/>
    <s v="Inkoper"/>
    <n v="890"/>
  </r>
  <r>
    <s v="Molenaar"/>
    <n v="45100"/>
    <s v="nee"/>
    <s v="Zwaanhoefstraat 12"/>
    <x v="7"/>
    <s v="Administratie"/>
    <n v="950"/>
  </r>
  <r>
    <s v="Bongardt"/>
    <n v="45100"/>
    <s v="ja"/>
    <s v="Zonnebloemlaan 36"/>
    <x v="7"/>
    <s v="Administratie"/>
    <n v="1690"/>
  </r>
  <r>
    <s v="Dijk"/>
    <n v="70600"/>
    <s v="nee"/>
    <s v="Willem Witsenplein 6"/>
    <x v="7"/>
    <s v="Productiechef"/>
    <n v="1840"/>
  </r>
  <r>
    <s v="Raaymakers"/>
    <n v="18200"/>
    <s v="ja"/>
    <s v="F. Rooseveltlaan 57"/>
    <x v="7"/>
    <s v="Medewerker"/>
    <n v="1380"/>
  </r>
  <r>
    <s v="Kerkhof"/>
    <n v="84100"/>
    <s v="nee"/>
    <s v="Pr. Beatrixlaan 16"/>
    <x v="7"/>
    <s v="Productiechef"/>
    <n v="620"/>
  </r>
  <r>
    <s v="Brouwer"/>
    <n v="37300"/>
    <s v="nee"/>
    <s v="Starlinglaan 21"/>
    <x v="7"/>
    <s v="Personeelzaken"/>
    <n v="1540"/>
  </r>
  <r>
    <s v="Berg"/>
    <n v="57100"/>
    <s v="ja"/>
    <s v="Molenweg 97"/>
    <x v="7"/>
    <s v="Directie"/>
    <n v="1250"/>
  </r>
  <r>
    <s v="Duijvestijn"/>
    <n v="22800"/>
    <s v="ja"/>
    <s v="Assumburg 48"/>
    <x v="7"/>
    <s v="Medewerker"/>
    <n v="840"/>
  </r>
  <r>
    <s v="Puijenbroek"/>
    <n v="57200"/>
    <s v="nee"/>
    <s v="Landleven 1"/>
    <x v="7"/>
    <s v="Administratie"/>
    <n v="1920"/>
  </r>
  <r>
    <s v="Brugman"/>
    <n v="26100"/>
    <s v="ja"/>
    <s v="Wassenaarseweg 72"/>
    <x v="7"/>
    <s v="Administratie"/>
    <n v="1520"/>
  </r>
  <r>
    <s v="Verkooy"/>
    <n v="50400"/>
    <s v="ja"/>
    <s v="Groenewoudseweg 1"/>
    <x v="7"/>
    <s v="Administratie"/>
    <n v="1470"/>
  </r>
  <r>
    <s v="Stapleton"/>
    <n v="69300"/>
    <s v="ja"/>
    <s v="Churchilllaan 11"/>
    <x v="7"/>
    <s v="Personeelzaken"/>
    <n v="1630"/>
  </r>
  <r>
    <s v="Vermeer"/>
    <n v="64000"/>
    <s v="nee"/>
    <s v="Schiedamseweg 114"/>
    <x v="7"/>
    <s v="Directie"/>
    <n v="1430"/>
  </r>
  <r>
    <s v="Dijkwel"/>
    <n v="91300"/>
    <s v="ja"/>
    <s v="Boerhaavelaan 5"/>
    <x v="7"/>
    <s v="Productiechef"/>
    <n v="1840"/>
  </r>
  <r>
    <s v="Lit"/>
    <n v="46000"/>
    <s v="nee"/>
    <s v="Molenweg 32"/>
    <x v="7"/>
    <s v="Productiechef"/>
    <n v="840"/>
  </r>
  <r>
    <s v="Roemer"/>
    <n v="58600"/>
    <s v="nee"/>
    <s v="Fokkerstraat 12"/>
    <x v="7"/>
    <s v="Administratie"/>
    <n v="780"/>
  </r>
  <r>
    <s v="Zoetelief"/>
    <n v="66000"/>
    <s v="nee"/>
    <s v="G. Doustraat 1241"/>
    <x v="7"/>
    <s v="Personeelzaken"/>
    <n v="520"/>
  </r>
  <r>
    <s v="Bakker"/>
    <n v="81800"/>
    <s v="ja"/>
    <s v="Haaghuishof 8"/>
    <x v="7"/>
    <s v="Productiechef"/>
    <n v="590"/>
  </r>
  <r>
    <s v="Jansen"/>
    <n v="24900"/>
    <s v="ja"/>
    <s v="Oranje Buitensingel 6"/>
    <x v="7"/>
    <s v="Medewerker"/>
    <n v="1210"/>
  </r>
  <r>
    <s v="Smit"/>
    <n v="42200"/>
    <s v="ja"/>
    <s v="Startbaan 6"/>
    <x v="7"/>
    <s v="Productiechef"/>
    <n v="1180"/>
  </r>
  <r>
    <s v="Janssen"/>
    <n v="54300"/>
    <s v="nee"/>
    <s v="Rijnkade 19b"/>
    <x v="7"/>
    <s v="Administratie"/>
    <n v="1960"/>
  </r>
  <r>
    <s v="Bosch"/>
    <n v="57100"/>
    <s v="ja"/>
    <s v="Maanweg 156"/>
    <x v="7"/>
    <s v="Personeelzaken"/>
    <n v="1950"/>
  </r>
  <r>
    <s v="Heyningen"/>
    <n v="49000"/>
    <s v="ja"/>
    <s v="Van Alphenlaan 4"/>
    <x v="7"/>
    <s v="Administratie"/>
    <n v="550"/>
  </r>
  <r>
    <s v="Willemstein"/>
    <n v="49000"/>
    <s v="ja"/>
    <s v="Boompjes 60-68"/>
    <x v="7"/>
    <s v="Personeelzaken"/>
    <n v="1540"/>
  </r>
  <r>
    <s v="Ollemans"/>
    <n v="49600"/>
    <s v="nee"/>
    <s v="De Boelelaan 1105"/>
    <x v="7"/>
    <s v="Personeelzaken"/>
    <n v="640"/>
  </r>
  <r>
    <s v="Veenstra"/>
    <n v="40700"/>
    <s v="ja"/>
    <s v="Esdoornstraat 2"/>
    <x v="7"/>
    <s v="Medewerker"/>
    <n v="590"/>
  </r>
  <r>
    <s v="Velzen"/>
    <n v="46600"/>
    <s v="nee"/>
    <s v="Oude Oever 10"/>
    <x v="7"/>
    <s v="Productiechef"/>
    <n v="1780"/>
  </r>
  <r>
    <s v="Luidinga"/>
    <n v="27900"/>
    <s v="ja"/>
    <s v="Folkert Elsingastraat 38"/>
    <x v="7"/>
    <s v="Inkoper"/>
    <n v="1170"/>
  </r>
  <r>
    <s v="Tetteroo"/>
    <n v="99900"/>
    <s v="ja"/>
    <s v="Maanweg 2-6"/>
    <x v="7"/>
    <s v="Directie"/>
    <n v="1630"/>
  </r>
  <r>
    <s v="Vlek"/>
    <n v="47200"/>
    <s v="ja"/>
    <s v="Zevenheuvelenweg 25"/>
    <x v="7"/>
    <s v="Administratie"/>
    <n v="1630"/>
  </r>
  <r>
    <s v="Hoekendijk"/>
    <n v="25100"/>
    <s v="ja"/>
    <s v="Fazantenkamp 711"/>
    <x v="7"/>
    <s v="Medewerker"/>
    <n v="610"/>
  </r>
  <r>
    <s v="Boeters"/>
    <n v="43800"/>
    <s v="nee"/>
    <s v="Julianalaan 117"/>
    <x v="7"/>
    <s v="Financien"/>
    <n v="640"/>
  </r>
  <r>
    <s v="Rooy"/>
    <n v="65600"/>
    <s v="nee"/>
    <s v="Appelgaarde 75"/>
    <x v="7"/>
    <s v="Productiechef"/>
    <n v="1990"/>
  </r>
  <r>
    <s v="Wijk"/>
    <n v="75100"/>
    <s v="ja"/>
    <s v="Teteringsedijk 89D"/>
    <x v="7"/>
    <s v="Verkoper"/>
    <n v="1260"/>
  </r>
  <r>
    <s v="Troost"/>
    <n v="67300"/>
    <s v="nee"/>
    <s v="Reguliersdwarsstraat 50"/>
    <x v="7"/>
    <s v="Verkoper"/>
    <n v="1850"/>
  </r>
  <r>
    <s v="Drahmann"/>
    <n v="50800"/>
    <s v="ja"/>
    <s v="Werkhorst 36"/>
    <x v="7"/>
    <s v="Financien"/>
    <n v="1100"/>
  </r>
  <r>
    <s v="Bosch"/>
    <n v="88500"/>
    <s v="ja"/>
    <s v="Wortelsteeg 2a"/>
    <x v="7"/>
    <s v="Productiechef"/>
    <n v="1530"/>
  </r>
  <r>
    <s v="Eijkel"/>
    <n v="59400"/>
    <s v="ja"/>
    <s v="Rouboslaan 30"/>
    <x v="7"/>
    <s v="Verkoper"/>
    <n v="1060"/>
  </r>
  <r>
    <s v="Wagenaar"/>
    <n v="31100"/>
    <s v="nee"/>
    <s v="Heusdenhoutsestraat 464"/>
    <x v="7"/>
    <s v="Personeelzaken"/>
    <n v="740"/>
  </r>
  <r>
    <s v="Willemse"/>
    <n v="75200"/>
    <s v="ja"/>
    <s v="Nassaulaan 32"/>
    <x v="7"/>
    <s v="Verkoper"/>
    <n v="1280"/>
  </r>
  <r>
    <s v="Jong"/>
    <n v="44600"/>
    <s v="nee"/>
    <s v="Beneluxlaan 2"/>
    <x v="7"/>
    <s v="Inkoper"/>
    <n v="1020"/>
  </r>
  <r>
    <s v="Muller"/>
    <n v="25300"/>
    <s v="ja"/>
    <s v="Herenstraat 139"/>
    <x v="7"/>
    <s v="Medewerker"/>
    <n v="1310"/>
  </r>
  <r>
    <s v="Nes"/>
    <n v="28100"/>
    <s v="nee"/>
    <s v="Boschdijk 525"/>
    <x v="7"/>
    <s v="Inkoper"/>
    <n v="1950"/>
  </r>
  <r>
    <s v="Schroder"/>
    <n v="33600"/>
    <s v="nee"/>
    <s v="P.C. Hooftstraat 153"/>
    <x v="7"/>
    <s v="Inkoper"/>
    <n v="1380"/>
  </r>
  <r>
    <s v="Vries"/>
    <n v="69900"/>
    <s v="nee"/>
    <s v="P.O. Box 29707"/>
    <x v="7"/>
    <s v="Verkoper"/>
    <n v="1450"/>
  </r>
  <r>
    <s v="Backer"/>
    <n v="79700"/>
    <s v="ja"/>
    <s v="Hagedisweide 40"/>
    <x v="7"/>
    <s v="Financien"/>
    <n v="1080"/>
  </r>
  <r>
    <s v="Stok"/>
    <n v="36700"/>
    <s v="nee"/>
    <s v="Overdiemerweg 35"/>
    <x v="8"/>
    <s v="Personeelzaken"/>
    <n v="1700"/>
  </r>
  <r>
    <s v="Oosten"/>
    <n v="42900"/>
    <s v="nee"/>
    <s v="Robertweg 10"/>
    <x v="8"/>
    <s v="Inkoper"/>
    <n v="1150"/>
  </r>
  <r>
    <s v="Sweering"/>
    <n v="28800"/>
    <s v="nee"/>
    <s v="Enckebachweg 169"/>
    <x v="8"/>
    <s v="Medewerker"/>
    <n v="1610"/>
  </r>
  <r>
    <s v="Steemers"/>
    <n v="37000"/>
    <s v="nee"/>
    <s v="Burg. Vogelaarsingel 163"/>
    <x v="8"/>
    <s v="Financien"/>
    <n v="1790"/>
  </r>
  <r>
    <s v="Couzy"/>
    <n v="52800"/>
    <s v="ja"/>
    <s v="Rijksstraatweg 31"/>
    <x v="8"/>
    <s v="Productiechef"/>
    <n v="1640"/>
  </r>
  <r>
    <s v="Schreuder"/>
    <n v="68800"/>
    <s v="ja"/>
    <s v="De Zulthe 12"/>
    <x v="8"/>
    <s v="Personeelzaken"/>
    <n v="1760"/>
  </r>
  <r>
    <s v="Visser"/>
    <n v="98300"/>
    <s v="nee"/>
    <s v="Bloemendalerweg 30-42"/>
    <x v="8"/>
    <s v="Verkoper"/>
    <n v="1560"/>
  </r>
  <r>
    <s v="Barendsma"/>
    <n v="93900"/>
    <s v="ja"/>
    <s v="Hector Treubstraat 17"/>
    <x v="8"/>
    <s v="Directie"/>
    <n v="1830"/>
  </r>
  <r>
    <s v="Kijne"/>
    <n v="30600"/>
    <s v="nee"/>
    <s v="Vredelaan 42"/>
    <x v="8"/>
    <s v="Medewerker"/>
    <n v="890"/>
  </r>
  <r>
    <s v="Oijen"/>
    <n v="40900"/>
    <s v="ja"/>
    <s v="Ravellaan 207"/>
    <x v="8"/>
    <s v="Administratie"/>
    <n v="1620"/>
  </r>
  <r>
    <s v="Bronkhorst"/>
    <n v="95200"/>
    <s v="ja"/>
    <s v="Winde 3"/>
    <x v="8"/>
    <s v="Productiechef"/>
    <n v="1530"/>
  </r>
  <r>
    <s v="Vries"/>
    <n v="74000"/>
    <s v="ja"/>
    <s v="Koekoekslaan 1"/>
    <x v="8"/>
    <s v="Directie"/>
    <n v="1470"/>
  </r>
  <r>
    <s v="Bos"/>
    <n v="45100"/>
    <s v="ja"/>
    <s v="Strijkviertel 63"/>
    <x v="8"/>
    <s v="Administratie"/>
    <n v="1250"/>
  </r>
  <r>
    <s v="Fernandes"/>
    <n v="33600"/>
    <s v="nee"/>
    <s v="Pr. Irenestraat 59"/>
    <x v="8"/>
    <s v="Medewerker"/>
    <n v="1170"/>
  </r>
  <r>
    <s v="Gevrink"/>
    <n v="73600"/>
    <s v="nee"/>
    <s v="Borneostraat 85"/>
    <x v="9"/>
    <s v="Productiechef"/>
    <n v="1560"/>
  </r>
  <r>
    <s v="Otten"/>
    <n v="55000"/>
    <s v="nee"/>
    <s v="Leidsedreef 2"/>
    <x v="9"/>
    <s v="Personeelzaken"/>
    <n v="1680"/>
  </r>
  <r>
    <s v="Dongen"/>
    <n v="58800"/>
    <s v="nee"/>
    <s v="Industrieweg West 1"/>
    <x v="9"/>
    <s v="Productiechef"/>
    <n v="630"/>
  </r>
  <r>
    <s v="Merwe"/>
    <n v="54700"/>
    <s v="ja"/>
    <s v="Stationsplein 45"/>
    <x v="9"/>
    <s v="Personeelzaken"/>
    <n v="1140"/>
  </r>
  <r>
    <s v="Janssen"/>
    <n v="35800"/>
    <s v="nee"/>
    <s v="Hertzogweg 2-8"/>
    <x v="9"/>
    <s v="Medewerker"/>
    <n v="920"/>
  </r>
  <r>
    <s v="Verwaal"/>
    <n v="39100"/>
    <s v="nee"/>
    <s v="Oude Turfmarkt 127"/>
    <x v="9"/>
    <s v="Inkoper"/>
    <n v="1930"/>
  </r>
  <r>
    <s v="Oudheusden"/>
    <n v="36700"/>
    <s v="ja"/>
    <s v="Scheepvaartweg 3"/>
    <x v="9"/>
    <s v="Medewerker"/>
    <n v="530"/>
  </r>
  <r>
    <s v="Trines"/>
    <n v="90200"/>
    <s v="ja"/>
    <s v="V.d. Burchlaan 31"/>
    <x v="9"/>
    <s v="Directie"/>
    <n v="550"/>
  </r>
  <r>
    <s v="Rooden"/>
    <n v="76900"/>
    <s v="ja"/>
    <s v="Keizersgracht 319"/>
    <x v="9"/>
    <s v="Directie"/>
    <n v="1070"/>
  </r>
  <r>
    <s v="Kuip"/>
    <n v="26400"/>
    <s v="ja"/>
    <s v="Matsmanveld 18"/>
    <x v="9"/>
    <s v="Inkoper"/>
    <n v="1580"/>
  </r>
  <r>
    <s v="Wullink"/>
    <n v="32300"/>
    <s v="nee"/>
    <s v="Loseweg 130"/>
    <x v="9"/>
    <s v="Inkoper"/>
    <n v="1230"/>
  </r>
  <r>
    <s v="Schutte"/>
    <n v="46500"/>
    <s v="nee"/>
    <s v="Beneluxlaan 41"/>
    <x v="9"/>
    <s v="Personeelzaken"/>
    <n v="740"/>
  </r>
  <r>
    <s v="Bussel"/>
    <n v="57400"/>
    <s v="nee"/>
    <s v="Fluwelensingel 87"/>
    <x v="9"/>
    <s v="Directie"/>
    <n v="1390"/>
  </r>
  <r>
    <s v="Kasper"/>
    <n v="73500"/>
    <s v="ja"/>
    <s v="Schenkkade 215"/>
    <x v="9"/>
    <s v="Verkoper"/>
    <n v="1410"/>
  </r>
  <r>
    <s v="Smid"/>
    <n v="33900"/>
    <s v="ja"/>
    <s v="Jeremiestraat 12b"/>
    <x v="9"/>
    <s v="Inkoper"/>
    <n v="1460"/>
  </r>
  <r>
    <s v="Buth"/>
    <n v="50300"/>
    <s v="ja"/>
    <s v="Binckhorstlaan 299"/>
    <x v="10"/>
    <s v="Verkoper"/>
    <n v="1110"/>
  </r>
  <r>
    <s v="Pools"/>
    <n v="72100"/>
    <s v="nee"/>
    <s v="M.L. Kinghof 9"/>
    <x v="10"/>
    <s v="Verkoper"/>
    <n v="520"/>
  </r>
  <r>
    <s v="Overweel"/>
    <n v="65100"/>
    <s v="ja"/>
    <s v="Rochussenstraat 200"/>
    <x v="10"/>
    <s v="Financien"/>
    <n v="950"/>
  </r>
  <r>
    <s v="Paap"/>
    <n v="36700"/>
    <s v="ja"/>
    <s v="Geb. SFH 1"/>
    <x v="10"/>
    <s v="Medewerker"/>
    <n v="1870"/>
  </r>
  <r>
    <s v="Bijl"/>
    <n v="91200"/>
    <s v="ja"/>
    <s v="Groot Wezenland 29"/>
    <x v="10"/>
    <s v="Verkoper"/>
    <n v="1710"/>
  </r>
  <r>
    <s v="Klijn"/>
    <n v="46100"/>
    <s v="ja"/>
    <s v="Gen.de la Reylaan 12"/>
    <x v="10"/>
    <s v="Personeelzaken"/>
    <n v="750"/>
  </r>
  <r>
    <s v="Frenkel"/>
    <n v="38800"/>
    <s v="ja"/>
    <s v="Kralingse Plaslaan 186"/>
    <x v="10"/>
    <s v="Personeelzaken"/>
    <n v="670"/>
  </r>
  <r>
    <s v="Engelen"/>
    <n v="96000"/>
    <s v="nee"/>
    <s v="Velperweg 76"/>
    <x v="10"/>
    <s v="Verkoper"/>
    <n v="1390"/>
  </r>
  <r>
    <s v="Bijnen"/>
    <n v="97900"/>
    <s v="nee"/>
    <s v="Churchilllaan 80"/>
    <x v="10"/>
    <s v="Directie"/>
    <n v="650"/>
  </r>
  <r>
    <s v="Walthaus"/>
    <n v="77100"/>
    <s v="nee"/>
    <s v="Wenckebachstraat 3K 04"/>
    <x v="10"/>
    <s v="Personeelzaken"/>
    <n v="1890"/>
  </r>
  <r>
    <s v="Opstal"/>
    <n v="75000"/>
    <s v="ja"/>
    <s v="Plantage Middenlaan 14"/>
    <x v="10"/>
    <s v="Verkoper"/>
    <n v="1190"/>
  </r>
  <r>
    <s v="Buul"/>
    <n v="37000"/>
    <s v="nee"/>
    <s v="Locatellikade 1"/>
    <x v="10"/>
    <s v="Personeelzaken"/>
    <n v="1010"/>
  </r>
  <r>
    <s v="Lucius"/>
    <n v="62100"/>
    <s v="nee"/>
    <s v="Meeuwenlaan 2"/>
    <x v="10"/>
    <s v="Productiechef"/>
    <n v="1550"/>
  </r>
  <r>
    <s v="Baere"/>
    <n v="55600"/>
    <s v="ja"/>
    <s v="Atoomweg 81"/>
    <x v="10"/>
    <s v="Verkoper"/>
    <n v="1630"/>
  </r>
  <r>
    <s v="Doesburg"/>
    <n v="58500"/>
    <s v="ja"/>
    <s v="Fultonstraat 11-15"/>
    <x v="10"/>
    <s v="Administratie"/>
    <n v="1520"/>
  </r>
  <r>
    <s v="Zouwen"/>
    <n v="64700"/>
    <s v="ja"/>
    <s v="Molenvlietbrink 74"/>
    <x v="10"/>
    <s v="Verkoper"/>
    <n v="1630"/>
  </r>
  <r>
    <s v="Laumans"/>
    <n v="47300"/>
    <s v="nee"/>
    <s v="Pater Pirestraat 30"/>
    <x v="10"/>
    <s v="Personeelzaken"/>
    <n v="510"/>
  </r>
  <r>
    <s v="Kroon"/>
    <n v="42800"/>
    <s v="nee"/>
    <s v="Kennemerlaan 52"/>
    <x v="10"/>
    <s v="Productiechef"/>
    <n v="1160"/>
  </r>
  <r>
    <s v="Buijtenhuis"/>
    <n v="26600"/>
    <s v="ja"/>
    <s v="Rondweg 27"/>
    <x v="10"/>
    <s v="Inkoper"/>
    <n v="1590"/>
  </r>
  <r>
    <s v="Slothouber"/>
    <n v="34800"/>
    <s v="ja"/>
    <s v="Burg. Roelenweg 33"/>
    <x v="10"/>
    <s v="Financien"/>
    <n v="1000"/>
  </r>
  <r>
    <s v="Scharff"/>
    <n v="78100"/>
    <s v="nee"/>
    <s v="Luttenbergstraat 2"/>
    <x v="10"/>
    <s v="Personeelzaken"/>
    <n v="1000"/>
  </r>
  <r>
    <s v="Heuvel"/>
    <n v="36800"/>
    <s v="nee"/>
    <s v="Van Aalstweg 43"/>
    <x v="10"/>
    <s v="Financien"/>
    <n v="1450"/>
  </r>
  <r>
    <s v="Maurits"/>
    <n v="94300"/>
    <s v="nee"/>
    <s v="Nijenborgh 16"/>
    <x v="10"/>
    <s v="Productiechef"/>
    <n v="590"/>
  </r>
  <r>
    <s v="Veling"/>
    <n v="60200"/>
    <s v="ja"/>
    <s v="Neckarhavenweg"/>
    <x v="11"/>
    <s v="Productiechef"/>
    <n v="1790"/>
  </r>
  <r>
    <s v="Elzinga"/>
    <n v="62700"/>
    <s v="ja"/>
    <s v="Zoom 20-35"/>
    <x v="11"/>
    <s v="Productiechef"/>
    <n v="1770"/>
  </r>
  <r>
    <s v="Wiss"/>
    <n v="61700"/>
    <s v="nee"/>
    <s v="Herengracht 203"/>
    <x v="11"/>
    <s v="Financien"/>
    <n v="1020"/>
  </r>
  <r>
    <s v="Mulder"/>
    <n v="41900"/>
    <s v="ja"/>
    <s v="Grote Bickersstraat 72"/>
    <x v="11"/>
    <s v="Verkoper"/>
    <n v="1810"/>
  </r>
  <r>
    <s v="Aalst"/>
    <n v="43500"/>
    <s v="nee"/>
    <s v="Nassauhaven 110"/>
    <x v="11"/>
    <s v="Inkoper"/>
    <n v="1200"/>
  </r>
  <r>
    <s v="Ruijter"/>
    <n v="43600"/>
    <s v="ja"/>
    <s v="Warmonderweg 12"/>
    <x v="11"/>
    <s v="Financien"/>
    <n v="920"/>
  </r>
  <r>
    <s v="Verhaaff"/>
    <n v="51600"/>
    <s v="ja"/>
    <s v="De Bleek 2"/>
    <x v="11"/>
    <s v="Administratie"/>
    <n v="2000"/>
  </r>
  <r>
    <s v="Groenendijk"/>
    <n v="99600"/>
    <s v="nee"/>
    <s v="Boerdijk 6"/>
    <x v="11"/>
    <s v="Verkoper"/>
    <n v="1290"/>
  </r>
  <r>
    <s v="Plomp"/>
    <n v="46500"/>
    <s v="nee"/>
    <s v="Groenewandseweg"/>
    <x v="11"/>
    <s v="Personeelzaken"/>
    <n v="570"/>
  </r>
  <r>
    <s v="Parson"/>
    <n v="54700"/>
    <s v="nee"/>
    <s v="Handelscentrum ZHZ 48"/>
    <x v="12"/>
    <s v="Verkoper"/>
    <n v="780"/>
  </r>
  <r>
    <s v="Goumans"/>
    <n v="20000"/>
    <s v="nee"/>
    <s v="Daniel Goedkoopstraat 9"/>
    <x v="12"/>
    <s v="Medewerker"/>
    <n v="1720"/>
  </r>
  <r>
    <s v="Frielink"/>
    <n v="73100"/>
    <s v="ja"/>
    <s v="Industrieweg 12"/>
    <x v="12"/>
    <s v="Personeelzaken"/>
    <n v="740"/>
  </r>
  <r>
    <s v="Ros"/>
    <n v="30600"/>
    <s v="nee"/>
    <s v="Markt 45"/>
    <x v="12"/>
    <s v="Medewerker"/>
    <n v="1990"/>
  </r>
  <r>
    <s v="Boekestein"/>
    <n v="51600"/>
    <s v="ja"/>
    <s v="Nijverheidsweg 19"/>
    <x v="12"/>
    <s v="Personeelzaken"/>
    <n v="1240"/>
  </r>
  <r>
    <s v="Zoutebier"/>
    <n v="97900"/>
    <s v="nee"/>
    <s v="Weststraat 80"/>
    <x v="12"/>
    <s v="Directie"/>
    <n v="610"/>
  </r>
  <r>
    <s v="Ackerstaff"/>
    <n v="73900"/>
    <s v="ja"/>
    <s v="Linnaiusstraat 89"/>
    <x v="12"/>
    <s v="Productiechef"/>
    <n v="1990"/>
  </r>
  <r>
    <s v="Ruehrup"/>
    <n v="60000"/>
    <s v="nee"/>
    <s v="Hobbemakade 83  III"/>
    <x v="12"/>
    <s v="Administratie"/>
    <n v="1750"/>
  </r>
  <r>
    <s v="Dijk"/>
    <n v="49000"/>
    <s v="ja"/>
    <s v="Hogeweg 25"/>
    <x v="12"/>
    <s v="Verkoper"/>
    <n v="1380"/>
  </r>
  <r>
    <s v="Hiep"/>
    <n v="49900"/>
    <s v="nee"/>
    <s v="Oude Apeldoornseweg 41-45"/>
    <x v="12"/>
    <s v="Productiechef"/>
    <n v="680"/>
  </r>
  <r>
    <s v="Wagelaar"/>
    <n v="72900"/>
    <s v="nee"/>
    <s v="Schouwstraat 26a"/>
    <x v="12"/>
    <s v="Financien"/>
    <n v="1370"/>
  </r>
  <r>
    <s v="Gotje"/>
    <n v="19600"/>
    <s v="nee"/>
    <s v="Graafseweg 274"/>
    <x v="12"/>
    <s v="Medewerker"/>
    <n v="1970"/>
  </r>
  <r>
    <s v="Lips"/>
    <n v="33100"/>
    <s v="ja"/>
    <s v="Meerstraat 7"/>
    <x v="12"/>
    <s v="Personeelzaken"/>
    <n v="1190"/>
  </r>
  <r>
    <s v="Bosschaert"/>
    <n v="44600"/>
    <s v="ja"/>
    <s v="Frederiklaan 12"/>
    <x v="12"/>
    <s v="Administratie"/>
    <n v="860"/>
  </r>
  <r>
    <s v="Zonwen"/>
    <n v="77200"/>
    <s v="ja"/>
    <s v="Ranzaerstraat 10"/>
    <x v="12"/>
    <s v="Personeelzaken"/>
    <n v="1350"/>
  </r>
  <r>
    <s v="Rebel"/>
    <n v="69800"/>
    <s v="ja"/>
    <s v="Ceintuurbaan 50"/>
    <x v="12"/>
    <s v="Financien"/>
    <n v="990"/>
  </r>
  <r>
    <s v="Smedema"/>
    <n v="51600"/>
    <s v="nee"/>
    <s v="Valkenburgseweg 50"/>
    <x v="12"/>
    <s v="Personeelzaken"/>
    <n v="1180"/>
  </r>
  <r>
    <s v="Ris"/>
    <n v="67400"/>
    <s v="ja"/>
    <s v="Eindhovenseweg 76a"/>
    <x v="12"/>
    <s v="Verkoper"/>
    <n v="1410"/>
  </r>
  <r>
    <s v="Hekkert"/>
    <n v="38300"/>
    <s v="ja"/>
    <s v="De Buorren"/>
    <x v="12"/>
    <s v="Medewerker"/>
    <n v="1630"/>
  </r>
  <r>
    <s v="Velde"/>
    <n v="31200"/>
    <s v="nee"/>
    <s v="Surinameweg 4"/>
    <x v="12"/>
    <s v="Administratie"/>
    <n v="1700"/>
  </r>
  <r>
    <s v="Westendorp"/>
    <n v="67500"/>
    <s v="ja"/>
    <s v="Gaspeldoornlaan 42"/>
    <x v="12"/>
    <s v="Directie"/>
    <n v="990"/>
  </r>
  <r>
    <s v="Snoeren"/>
    <n v="45300"/>
    <s v="nee"/>
    <s v="Hoofdstraat 180"/>
    <x v="12"/>
    <s v="Financien"/>
    <n v="1510"/>
  </r>
  <r>
    <s v="Kok"/>
    <n v="50200"/>
    <s v="nee"/>
    <s v="Fr. van Mierisstraat 37 hs"/>
    <x v="13"/>
    <s v="Directie"/>
    <n v="1680"/>
  </r>
  <r>
    <s v="Hoefsmit"/>
    <n v="51700"/>
    <s v="nee"/>
    <s v="Niersstraat 13"/>
    <x v="13"/>
    <s v="Financien"/>
    <n v="1280"/>
  </r>
  <r>
    <s v="Wilde"/>
    <n v="43900"/>
    <s v="nee"/>
    <s v="Bonkelaar 16"/>
    <x v="13"/>
    <s v="Verkoper"/>
    <n v="1290"/>
  </r>
  <r>
    <s v="Goudriaan"/>
    <n v="49800"/>
    <s v="nee"/>
    <s v="Molenstraat 37"/>
    <x v="13"/>
    <s v="Financien"/>
    <n v="1730"/>
  </r>
  <r>
    <s v="Pasveer"/>
    <n v="63500"/>
    <s v="ja"/>
    <s v="Neutronweg 11"/>
    <x v="13"/>
    <s v="Verkoper"/>
    <n v="1830"/>
  </r>
  <r>
    <s v="Jong"/>
    <n v="37200"/>
    <s v="ja"/>
    <s v="Kloosterlaan 2"/>
    <x v="13"/>
    <s v="Personeelzaken"/>
    <n v="820"/>
  </r>
  <r>
    <s v="Graauw"/>
    <n v="68700"/>
    <s v="nee"/>
    <s v="Stationsplein 3"/>
    <x v="13"/>
    <s v="Personeelzaken"/>
    <n v="1010"/>
  </r>
  <r>
    <s v="Gurp"/>
    <n v="63700"/>
    <s v="ja"/>
    <s v="Lelyveld 81"/>
    <x v="13"/>
    <s v="Personeelzaken"/>
    <n v="870"/>
  </r>
  <r>
    <s v="Gering"/>
    <n v="39200"/>
    <s v="ja"/>
    <s v="Flevolaan 60e"/>
    <x v="13"/>
    <s v="Financien"/>
    <n v="1170"/>
  </r>
  <r>
    <s v="Meerman"/>
    <n v="81800"/>
    <s v="ja"/>
    <s v="Waterschapsplein 98"/>
    <x v="13"/>
    <s v="Directie"/>
    <n v="860"/>
  </r>
  <r>
    <s v="Verkolf"/>
    <n v="50500"/>
    <s v="nee"/>
    <s v="Maatschapweg 78a"/>
    <x v="13"/>
    <s v="Inkoper"/>
    <n v="1690"/>
  </r>
  <r>
    <s v="Tan"/>
    <n v="55500"/>
    <s v="nee"/>
    <s v="Stationsweg 175"/>
    <x v="13"/>
    <s v="Productiechef"/>
    <n v="1160"/>
  </r>
  <r>
    <s v="Jongen"/>
    <n v="30500"/>
    <s v="nee"/>
    <s v="Fauststraat 1"/>
    <x v="13"/>
    <s v="Medewerker"/>
    <n v="1350"/>
  </r>
  <r>
    <s v="Rozemond"/>
    <n v="84700"/>
    <s v="ja"/>
    <s v="Hoofdweg 1278"/>
    <x v="13"/>
    <s v="Verkoper"/>
    <n v="1510"/>
  </r>
  <r>
    <s v="Kroon"/>
    <n v="87800"/>
    <s v="nee"/>
    <s v="Bernhardstraat 1"/>
    <x v="14"/>
    <s v="Directie"/>
    <n v="1020"/>
  </r>
  <r>
    <s v="Geffen"/>
    <n v="48800"/>
    <s v="nee"/>
    <s v="Brouwersgracht 19"/>
    <x v="14"/>
    <s v="Personeelzaken"/>
    <n v="1300"/>
  </r>
  <r>
    <s v="Mater"/>
    <n v="76500"/>
    <s v="ja"/>
    <s v="H.J. Wenckebachweg 15"/>
    <x v="14"/>
    <s v="Personeelzaken"/>
    <n v="1060"/>
  </r>
  <r>
    <s v="Steen"/>
    <n v="23200"/>
    <s v="ja"/>
    <s v="Lorentzstraat 4"/>
    <x v="14"/>
    <s v="Administratie"/>
    <n v="1770"/>
  </r>
  <r>
    <s v="Wortelboer"/>
    <n v="97300"/>
    <s v="ja"/>
    <s v="Ign. Bispincklaan 19"/>
    <x v="14"/>
    <s v="Verkoper"/>
    <n v="950"/>
  </r>
  <r>
    <s v="Harteveld"/>
    <n v="39500"/>
    <s v="nee"/>
    <s v="Herengracht 566"/>
    <x v="14"/>
    <s v="Financien"/>
    <n v="990"/>
  </r>
  <r>
    <s v="Joor"/>
    <n v="42700"/>
    <s v="nee"/>
    <s v="van Stolkweg 14"/>
    <x v="14"/>
    <s v="Inkoper"/>
    <n v="1350"/>
  </r>
  <r>
    <s v="Hoof"/>
    <n v="60200"/>
    <s v="nee"/>
    <s v="Wilhelminapark 29"/>
    <x v="14"/>
    <s v="Financien"/>
    <n v="940"/>
  </r>
  <r>
    <s v="Linke"/>
    <n v="27700"/>
    <s v="ja"/>
    <s v="Zwarteweg 28"/>
    <x v="14"/>
    <s v="Medewerker"/>
    <n v="1040"/>
  </r>
  <r>
    <s v="Vis"/>
    <n v="35700"/>
    <s v="nee"/>
    <s v="Deurningerstraat 81"/>
    <x v="14"/>
    <s v="Personeelzaken"/>
    <n v="1420"/>
  </r>
  <r>
    <s v="Kassteen"/>
    <n v="54900"/>
    <s v="ja"/>
    <s v="Celsiusstraat 17"/>
    <x v="14"/>
    <s v="Verkoper"/>
    <n v="1160"/>
  </r>
  <r>
    <s v="Akerboom"/>
    <n v="70800"/>
    <s v="ja"/>
    <s v="Landjuweel 22"/>
    <x v="14"/>
    <s v="Productiechef"/>
    <n v="1030"/>
  </r>
  <r>
    <s v="Leeuwen"/>
    <n v="32600"/>
    <s v="ja"/>
    <s v="Westerdijk 21a"/>
    <x v="14"/>
    <s v="Inkoper"/>
    <n v="1910"/>
  </r>
  <r>
    <s v="Touwen"/>
    <n v="64500"/>
    <s v="ja"/>
    <s v="Ceintuurbaan 5"/>
    <x v="14"/>
    <s v="Productiechef"/>
    <n v="1640"/>
  </r>
  <r>
    <s v="Heynen"/>
    <n v="51400"/>
    <s v="nee"/>
    <s v="Kruisstraat 8-10"/>
    <x v="14"/>
    <s v="Productiechef"/>
    <n v="1110"/>
  </r>
  <r>
    <s v="Attinger"/>
    <n v="24500"/>
    <s v="nee"/>
    <s v="Herengracht 442"/>
    <x v="14"/>
    <s v="Inkoper"/>
    <n v="1630"/>
  </r>
  <r>
    <s v="Windmuller"/>
    <n v="23800"/>
    <s v="nee"/>
    <s v="Markt 20"/>
    <x v="14"/>
    <s v="Medewerker"/>
    <n v="1920"/>
  </r>
  <r>
    <s v="Broer"/>
    <n v="64900"/>
    <s v="nee"/>
    <s v="Langestraat 7"/>
    <x v="14"/>
    <s v="Directie"/>
    <n v="1860"/>
  </r>
  <r>
    <s v="Hoed"/>
    <n v="87600"/>
    <s v="nee"/>
    <s v="Ziekenhuisweg 100"/>
    <x v="14"/>
    <s v="Directie"/>
    <n v="740"/>
  </r>
  <r>
    <s v="Venrooy"/>
    <n v="50200"/>
    <s v="ja"/>
    <s v="B. Boemanstraat 40"/>
    <x v="14"/>
    <s v="Inkoper"/>
    <n v="1190"/>
  </r>
  <r>
    <s v="Cornelissen"/>
    <n v="33400"/>
    <s v="ja"/>
    <s v="Valkenboskade 525"/>
    <x v="14"/>
    <s v="Inkoper"/>
    <n v="1690"/>
  </r>
  <r>
    <s v="Vader"/>
    <n v="53500"/>
    <s v="nee"/>
    <s v="Pr. Beatrixlaan 428"/>
    <x v="14"/>
    <s v="Productiechef"/>
    <n v="1810"/>
  </r>
  <r>
    <s v="Lierop"/>
    <n v="46000"/>
    <s v="ja"/>
    <s v="Van Hallweg 2"/>
    <x v="14"/>
    <s v="Financien"/>
    <n v="740"/>
  </r>
  <r>
    <s v="Mafficioli"/>
    <n v="56600"/>
    <s v="nee"/>
    <s v="Pikeursbaan 15"/>
    <x v="14"/>
    <s v="Administratie"/>
    <n v="860"/>
  </r>
  <r>
    <s v="Gotje"/>
    <n v="38800"/>
    <s v="ja"/>
    <s v="Molenweg 81"/>
    <x v="15"/>
    <s v="Medewerker"/>
    <n v="800"/>
  </r>
  <r>
    <s v="Bratkel"/>
    <n v="73300"/>
    <s v="ja"/>
    <s v="Leidseplein 1-3"/>
    <x v="15"/>
    <s v="Verkoper"/>
    <n v="1590"/>
  </r>
  <r>
    <s v="Loon"/>
    <n v="74400"/>
    <s v="nee"/>
    <s v="Platteelstraat 3"/>
    <x v="15"/>
    <s v="Personeelzaken"/>
    <n v="600"/>
  </r>
  <r>
    <m/>
    <m/>
    <m/>
    <m/>
    <x v="16"/>
    <m/>
    <m/>
  </r>
  <r>
    <s v="Roijen"/>
    <n v="75100"/>
    <s v="nee"/>
    <s v="Olivier van Noortlaan 120"/>
    <x v="15"/>
    <s v="Personeelzaken"/>
    <n v="1420"/>
  </r>
  <r>
    <s v="Siewersten"/>
    <n v="41200"/>
    <s v="nee"/>
    <s v="Zevenheuvelenweg 25"/>
    <x v="15"/>
    <s v="Inkoper"/>
    <n v="860"/>
  </r>
  <r>
    <s v="Schuitemaker"/>
    <n v="43500"/>
    <s v="ja"/>
    <s v="Ramgatsweg"/>
    <x v="15"/>
    <s v="Verkoper"/>
    <n v="910"/>
  </r>
  <r>
    <s v="Tunderman"/>
    <n v="67600"/>
    <s v="ja"/>
    <s v="Bolensteinseweg 3"/>
    <x v="15"/>
    <s v="Productiechef"/>
    <n v="1110"/>
  </r>
  <r>
    <s v="Theo"/>
    <n v="1000"/>
    <s v="nee"/>
    <s v="park"/>
    <x v="17"/>
    <s v="chef"/>
    <n v="10111"/>
  </r>
  <r>
    <m/>
    <m/>
    <m/>
    <m/>
    <x v="16"/>
    <m/>
    <m/>
  </r>
  <r>
    <s v="jack"/>
    <m/>
    <m/>
    <m/>
    <x v="16"/>
    <m/>
    <m/>
  </r>
  <r>
    <s v="john"/>
    <n v="1000"/>
    <m/>
    <m/>
    <x v="16"/>
    <s v="manager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99">
  <r>
    <x v="0"/>
    <s v="Assen"/>
    <s v="Electro"/>
    <x v="0"/>
    <n v="41500"/>
  </r>
  <r>
    <x v="1"/>
    <s v="Assen"/>
    <s v="Electro"/>
    <x v="1"/>
    <n v="176500"/>
  </r>
  <r>
    <x v="2"/>
    <s v="Assen"/>
    <s v="Electro"/>
    <x v="2"/>
    <n v="210250"/>
  </r>
  <r>
    <x v="3"/>
    <s v="Assen"/>
    <s v="Electro"/>
    <x v="3"/>
    <n v="142750"/>
  </r>
  <r>
    <x v="4"/>
    <s v="Assen"/>
    <s v="Electro"/>
    <x v="4"/>
    <n v="75250"/>
  </r>
  <r>
    <x v="5"/>
    <s v="Assen"/>
    <s v="Electro"/>
    <x v="5"/>
    <n v="109000"/>
  </r>
  <r>
    <x v="0"/>
    <s v="Weert"/>
    <s v="GSM"/>
    <x v="6"/>
    <n v="120250"/>
  </r>
  <r>
    <x v="1"/>
    <s v="Weert"/>
    <s v="GSM"/>
    <x v="7"/>
    <n v="19000"/>
  </r>
  <r>
    <x v="2"/>
    <s v="Weert"/>
    <s v="GSM"/>
    <x v="8"/>
    <n v="52750"/>
  </r>
  <r>
    <x v="2"/>
    <s v="Weert"/>
    <s v="GSM"/>
    <x v="1"/>
    <n v="221500"/>
  </r>
  <r>
    <x v="4"/>
    <s v="Weert"/>
    <s v="GSM"/>
    <x v="2"/>
    <n v="86500"/>
  </r>
  <r>
    <x v="5"/>
    <s v="Weert"/>
    <s v="GSM"/>
    <x v="3"/>
    <n v="154000"/>
  </r>
  <r>
    <x v="0"/>
    <s v="Soest"/>
    <s v="GSM"/>
    <x v="1"/>
    <n v="187750"/>
  </r>
  <r>
    <x v="1"/>
    <s v="Soest"/>
    <s v="TV"/>
    <x v="2"/>
    <n v="199000"/>
  </r>
  <r>
    <x v="2"/>
    <s v="Soest"/>
    <s v="TV"/>
    <x v="3"/>
    <n v="97750"/>
  </r>
  <r>
    <x v="3"/>
    <s v="Horst"/>
    <s v="TV"/>
    <x v="9"/>
    <n v="131500"/>
  </r>
  <r>
    <x v="4"/>
    <s v="Soest"/>
    <s v="TV"/>
    <x v="10"/>
    <n v="64000"/>
  </r>
  <r>
    <x v="5"/>
    <s v="Soest"/>
    <s v="TV"/>
    <x v="1"/>
    <n v="165250"/>
  </r>
  <r>
    <x v="0"/>
    <s v="Assen"/>
    <s v="TV"/>
    <x v="2"/>
    <n v="232750"/>
  </r>
  <r>
    <x v="1"/>
    <s v="Assen"/>
    <s v="TV"/>
    <x v="3"/>
    <n v="30250"/>
  </r>
  <r>
    <x v="2"/>
    <s v="Assen"/>
    <s v="Electro"/>
    <x v="1"/>
    <n v="230500"/>
  </r>
  <r>
    <x v="3"/>
    <s v="Assen"/>
    <s v="Electro"/>
    <x v="2"/>
    <n v="129250"/>
  </r>
  <r>
    <x v="4"/>
    <s v="Assen"/>
    <s v="Electro"/>
    <x v="3"/>
    <n v="163000"/>
  </r>
  <r>
    <x v="5"/>
    <s v="Assen"/>
    <s v="Electro"/>
    <x v="11"/>
    <n v="95500"/>
  </r>
  <r>
    <x v="0"/>
    <s v="Eindhoven"/>
    <s v="Electro"/>
    <x v="12"/>
    <n v="196750"/>
  </r>
  <r>
    <x v="1"/>
    <s v="Eindhoven"/>
    <s v="Electro"/>
    <x v="13"/>
    <n v="28000"/>
  </r>
  <r>
    <x v="2"/>
    <s v="Eindhoven"/>
    <s v="Electro"/>
    <x v="14"/>
    <n v="61750"/>
  </r>
  <r>
    <x v="3"/>
    <s v="Eindhoven"/>
    <s v="GSM"/>
    <x v="15"/>
    <n v="73000"/>
  </r>
  <r>
    <x v="4"/>
    <s v="Eindhoven"/>
    <s v="GSM"/>
    <x v="16"/>
    <n v="208000"/>
  </r>
  <r>
    <x v="5"/>
    <s v="Eindhoven"/>
    <s v="GSM"/>
    <x v="17"/>
    <n v="174250"/>
  </r>
  <r>
    <x v="2"/>
    <s v="Den bosch"/>
    <s v="GSM"/>
    <x v="18"/>
    <n v="39250"/>
  </r>
  <r>
    <x v="1"/>
    <s v="Den bosch"/>
    <s v="GSM"/>
    <x v="19"/>
    <n v="106750"/>
  </r>
  <r>
    <x v="2"/>
    <s v="Utrecht"/>
    <s v="GSM"/>
    <x v="16"/>
    <n v="500000"/>
  </r>
  <r>
    <x v="3"/>
    <s v="Den bosch"/>
    <s v="TV"/>
    <x v="17"/>
    <n v="151750"/>
  </r>
  <r>
    <x v="4"/>
    <s v="Den bosch"/>
    <s v="TV"/>
    <x v="18"/>
    <n v="50500"/>
  </r>
  <r>
    <x v="5"/>
    <s v="Den bosch"/>
    <s v="TV"/>
    <x v="20"/>
    <n v="84250"/>
  </r>
  <r>
    <x v="0"/>
    <s v="Breda"/>
    <s v="TV"/>
    <x v="21"/>
    <n v="16750"/>
  </r>
  <r>
    <x v="1"/>
    <s v="Horn"/>
    <s v="TV"/>
    <x v="22"/>
    <n v="118000"/>
  </r>
  <r>
    <x v="2"/>
    <s v="Breda"/>
    <s v="TV"/>
    <x v="16"/>
    <n v="185500"/>
  </r>
  <r>
    <x v="3"/>
    <s v="Breda"/>
    <s v="TV"/>
    <x v="17"/>
    <n v="219250"/>
  </r>
  <r>
    <x v="4"/>
    <s v="Breda"/>
    <s v="Electro"/>
    <x v="18"/>
    <n v="136000"/>
  </r>
  <r>
    <x v="5"/>
    <s v="Breda"/>
    <s v="Electro"/>
    <x v="23"/>
    <n v="34750"/>
  </r>
  <r>
    <x v="0"/>
    <s v="Maastricht"/>
    <s v="Electro"/>
    <x v="24"/>
    <n v="68500"/>
  </r>
  <r>
    <x v="1"/>
    <s v="Maastricht"/>
    <s v="Electro"/>
    <x v="25"/>
    <n v="102250"/>
  </r>
  <r>
    <x v="2"/>
    <s v="Maastricht"/>
    <s v="Electro"/>
    <x v="26"/>
    <n v="169750"/>
  </r>
  <r>
    <x v="3"/>
    <s v="Maastricht"/>
    <s v="Electro"/>
    <x v="27"/>
    <n v="203500"/>
  </r>
  <r>
    <x v="4"/>
    <s v="Maastricht"/>
    <s v="GSM"/>
    <x v="28"/>
    <n v="214750"/>
  </r>
  <r>
    <x v="5"/>
    <s v="Maastricht"/>
    <s v="GSM"/>
    <x v="29"/>
    <n v="113500"/>
  </r>
  <r>
    <x v="0"/>
    <s v="Venlo"/>
    <s v="GSM"/>
    <x v="30"/>
    <n v="147250"/>
  </r>
  <r>
    <x v="1"/>
    <s v="Venlo"/>
    <s v="GSM"/>
    <x v="31"/>
    <n v="79750"/>
  </r>
  <r>
    <x v="2"/>
    <s v="Venlo"/>
    <s v="GSM"/>
    <x v="32"/>
    <n v="181000"/>
  </r>
  <r>
    <x v="3"/>
    <s v="Baarlo"/>
    <s v="GSM"/>
    <x v="33"/>
    <n v="46000"/>
  </r>
  <r>
    <x v="4"/>
    <s v="Venlo"/>
    <s v="TV"/>
    <x v="34"/>
    <n v="57250"/>
  </r>
  <r>
    <x v="5"/>
    <s v="Venlo"/>
    <s v="TV"/>
    <x v="1"/>
    <n v="192250"/>
  </r>
  <r>
    <x v="0"/>
    <s v="Venray"/>
    <s v="TV"/>
    <x v="2"/>
    <n v="226000"/>
  </r>
  <r>
    <x v="1"/>
    <s v="Venray"/>
    <s v="TV"/>
    <x v="3"/>
    <n v="158500"/>
  </r>
  <r>
    <x v="2"/>
    <s v="Venray"/>
    <s v="TV"/>
    <x v="35"/>
    <n v="23500"/>
  </r>
  <r>
    <x v="3"/>
    <s v="Hoorn"/>
    <s v="TV"/>
    <x v="36"/>
    <n v="91000"/>
  </r>
  <r>
    <x v="4"/>
    <s v="Venray"/>
    <s v="TV"/>
    <x v="37"/>
    <n v="124750"/>
  </r>
  <r>
    <x v="5"/>
    <s v="Venray"/>
    <s v="Electro"/>
    <x v="38"/>
    <n v="183250"/>
  </r>
  <r>
    <x v="0"/>
    <s v="Utrecht"/>
    <s v="Electro"/>
    <x v="39"/>
    <n v="82000"/>
  </r>
  <r>
    <x v="1"/>
    <s v="Utrecht"/>
    <s v="Electro"/>
    <x v="40"/>
    <n v="115750"/>
  </r>
  <r>
    <x v="2"/>
    <s v="Utrecht"/>
    <s v="Electro"/>
    <x v="41"/>
    <n v="48250"/>
  </r>
  <r>
    <x v="3"/>
    <s v="Utrecht"/>
    <s v="Electro"/>
    <x v="42"/>
    <n v="149500"/>
  </r>
  <r>
    <x v="4"/>
    <s v="Utrecht"/>
    <s v="Electro"/>
    <x v="43"/>
    <n v="217000"/>
  </r>
  <r>
    <x v="5"/>
    <s v="Utrecht"/>
    <s v="Electro"/>
    <x v="44"/>
    <n v="14500"/>
  </r>
  <r>
    <x v="0"/>
    <s v="Tilburg"/>
    <s v="GSM"/>
    <x v="45"/>
    <n v="25750"/>
  </r>
  <r>
    <x v="4"/>
    <s v="Tilburg"/>
    <s v="GSM"/>
    <x v="46"/>
    <n v="160750"/>
  </r>
  <r>
    <x v="2"/>
    <s v="Tilburg"/>
    <s v="GSM"/>
    <x v="47"/>
    <n v="194500"/>
  </r>
  <r>
    <x v="3"/>
    <s v="Tilburg"/>
    <s v="GSM"/>
    <x v="48"/>
    <n v="127000"/>
  </r>
  <r>
    <x v="2"/>
    <s v="Tilburg"/>
    <s v="GSM"/>
    <x v="49"/>
    <n v="228250"/>
  </r>
  <r>
    <x v="5"/>
    <s v="Utrecht"/>
    <s v="GSM"/>
    <x v="50"/>
    <n v="59500"/>
  </r>
  <r>
    <x v="0"/>
    <s v="Sittard"/>
    <s v="GSM"/>
    <x v="51"/>
    <n v="93250"/>
  </r>
  <r>
    <x v="1"/>
    <s v="Sittard"/>
    <s v="TV"/>
    <x v="52"/>
    <n v="104500"/>
  </r>
  <r>
    <x v="2"/>
    <s v="Sittard"/>
    <s v="TV"/>
    <x v="53"/>
    <n v="37000"/>
  </r>
  <r>
    <x v="3"/>
    <s v="Sittard"/>
    <s v="TV"/>
    <x v="54"/>
    <n v="205750"/>
  </r>
  <r>
    <x v="4"/>
    <s v="Sittard"/>
    <s v="TV"/>
    <x v="55"/>
    <n v="70750"/>
  </r>
  <r>
    <x v="5"/>
    <s v="Sittard"/>
    <s v="TV"/>
    <x v="56"/>
    <n v="138250"/>
  </r>
  <r>
    <x v="0"/>
    <s v="Sittard"/>
    <s v="TV"/>
    <x v="57"/>
    <n v="172000"/>
  </r>
  <r>
    <x v="1"/>
    <s v="Sittard"/>
    <s v="Electro"/>
    <x v="58"/>
    <n v="88750"/>
  </r>
  <r>
    <x v="2"/>
    <s v="Sittard"/>
    <s v="Electro"/>
    <x v="59"/>
    <n v="223750"/>
  </r>
  <r>
    <x v="3"/>
    <s v="Sittard"/>
    <s v="Electro"/>
    <x v="60"/>
    <n v="21250"/>
  </r>
  <r>
    <x v="4"/>
    <s v="Sittard"/>
    <s v="Electro"/>
    <x v="61"/>
    <n v="190000"/>
  </r>
  <r>
    <x v="5"/>
    <s v="Sittard"/>
    <s v="Electro"/>
    <x v="62"/>
    <n v="55000"/>
  </r>
  <r>
    <x v="0"/>
    <s v="Stein"/>
    <s v="Electro"/>
    <x v="63"/>
    <n v="122500"/>
  </r>
  <r>
    <x v="1"/>
    <s v="Stein"/>
    <s v="GSM"/>
    <x v="64"/>
    <n v="156250"/>
  </r>
  <r>
    <x v="2"/>
    <s v="Stein"/>
    <s v="GSM"/>
    <x v="65"/>
    <n v="167500"/>
  </r>
  <r>
    <x v="3"/>
    <s v="Stein"/>
    <s v="GSM"/>
    <x v="66"/>
    <n v="66250"/>
  </r>
  <r>
    <x v="4"/>
    <s v="Stein"/>
    <s v="GSM"/>
    <x v="67"/>
    <n v="100000"/>
  </r>
  <r>
    <x v="0"/>
    <s v="Stein"/>
    <s v="GSM"/>
    <x v="68"/>
    <n v="32500"/>
  </r>
  <r>
    <x v="1"/>
    <s v="Stein"/>
    <s v="GSM"/>
    <x v="69"/>
    <n v="133750"/>
  </r>
  <r>
    <x v="2"/>
    <s v="Stein"/>
    <s v="GSM"/>
    <x v="70"/>
    <n v="201650"/>
  </r>
  <r>
    <x v="3"/>
    <s v="Heerlen"/>
    <s v="TV"/>
    <x v="71"/>
    <n v="235000"/>
  </r>
  <r>
    <x v="4"/>
    <s v="Heerlen"/>
    <s v="TV"/>
    <x v="72"/>
    <n v="145000"/>
  </r>
  <r>
    <x v="5"/>
    <s v="Heerlen"/>
    <s v="TV"/>
    <x v="73"/>
    <n v="178750"/>
  </r>
  <r>
    <x v="0"/>
    <s v="Heerlen"/>
    <s v="TV"/>
    <x v="74"/>
    <n v="111250"/>
  </r>
  <r>
    <x v="1"/>
    <s v="Heerlen"/>
    <s v="TV"/>
    <x v="75"/>
    <n v="212500"/>
  </r>
  <r>
    <x v="2"/>
    <s v="Heerlen"/>
    <s v="TV"/>
    <x v="76"/>
    <n v="43750"/>
  </r>
  <r>
    <x v="3"/>
    <s v="Heerlen"/>
    <s v="TV"/>
    <x v="77"/>
    <n v="7750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36">
  <r>
    <x v="0"/>
    <x v="0"/>
    <x v="0"/>
    <n v="500"/>
    <x v="0"/>
  </r>
  <r>
    <x v="0"/>
    <x v="0"/>
    <x v="1"/>
    <n v="500"/>
    <x v="0"/>
  </r>
  <r>
    <x v="0"/>
    <x v="0"/>
    <x v="2"/>
    <n v="500"/>
    <x v="0"/>
  </r>
  <r>
    <x v="0"/>
    <x v="1"/>
    <x v="0"/>
    <n v="500"/>
    <x v="0"/>
  </r>
  <r>
    <x v="0"/>
    <x v="2"/>
    <x v="0"/>
    <n v="500"/>
    <x v="0"/>
  </r>
  <r>
    <x v="0"/>
    <x v="2"/>
    <x v="1"/>
    <n v="500"/>
    <x v="0"/>
  </r>
  <r>
    <x v="0"/>
    <x v="2"/>
    <x v="2"/>
    <n v="500"/>
    <x v="0"/>
  </r>
  <r>
    <x v="0"/>
    <x v="3"/>
    <x v="0"/>
    <n v="500"/>
    <x v="0"/>
  </r>
  <r>
    <x v="0"/>
    <x v="3"/>
    <x v="2"/>
    <n v="500"/>
    <x v="0"/>
  </r>
  <r>
    <x v="0"/>
    <x v="4"/>
    <x v="0"/>
    <n v="500"/>
    <x v="0"/>
  </r>
  <r>
    <x v="0"/>
    <x v="4"/>
    <x v="1"/>
    <n v="500"/>
    <x v="0"/>
  </r>
  <r>
    <x v="0"/>
    <x v="5"/>
    <x v="0"/>
    <n v="500"/>
    <x v="0"/>
  </r>
  <r>
    <x v="0"/>
    <x v="5"/>
    <x v="1"/>
    <n v="500"/>
    <x v="0"/>
  </r>
  <r>
    <x v="0"/>
    <x v="6"/>
    <x v="1"/>
    <n v="500"/>
    <x v="0"/>
  </r>
  <r>
    <x v="0"/>
    <x v="6"/>
    <x v="2"/>
    <n v="500"/>
    <x v="0"/>
  </r>
  <r>
    <x v="0"/>
    <x v="7"/>
    <x v="0"/>
    <n v="500"/>
    <x v="0"/>
  </r>
  <r>
    <x v="0"/>
    <x v="7"/>
    <x v="1"/>
    <n v="500"/>
    <x v="0"/>
  </r>
  <r>
    <x v="0"/>
    <x v="8"/>
    <x v="0"/>
    <n v="500"/>
    <x v="0"/>
  </r>
  <r>
    <x v="0"/>
    <x v="8"/>
    <x v="2"/>
    <n v="500"/>
    <x v="0"/>
  </r>
  <r>
    <x v="0"/>
    <x v="9"/>
    <x v="0"/>
    <n v="500"/>
    <x v="0"/>
  </r>
  <r>
    <x v="0"/>
    <x v="9"/>
    <x v="2"/>
    <n v="500"/>
    <x v="0"/>
  </r>
  <r>
    <x v="0"/>
    <x v="10"/>
    <x v="1"/>
    <n v="500"/>
    <x v="0"/>
  </r>
  <r>
    <x v="0"/>
    <x v="10"/>
    <x v="2"/>
    <n v="500"/>
    <x v="0"/>
  </r>
  <r>
    <x v="0"/>
    <x v="11"/>
    <x v="0"/>
    <n v="500"/>
    <x v="0"/>
  </r>
  <r>
    <x v="0"/>
    <x v="11"/>
    <x v="1"/>
    <n v="500"/>
    <x v="0"/>
  </r>
  <r>
    <x v="1"/>
    <x v="0"/>
    <x v="1"/>
    <n v="5224"/>
    <x v="1"/>
  </r>
  <r>
    <x v="1"/>
    <x v="0"/>
    <x v="2"/>
    <n v="5224"/>
    <x v="1"/>
  </r>
  <r>
    <x v="1"/>
    <x v="1"/>
    <x v="1"/>
    <n v="5521"/>
    <x v="1"/>
  </r>
  <r>
    <x v="1"/>
    <x v="1"/>
    <x v="2"/>
    <n v="5521"/>
    <x v="1"/>
  </r>
  <r>
    <x v="1"/>
    <x v="2"/>
    <x v="0"/>
    <n v="5211"/>
    <x v="1"/>
  </r>
  <r>
    <x v="1"/>
    <x v="2"/>
    <x v="1"/>
    <n v="8524"/>
    <x v="1"/>
  </r>
  <r>
    <x v="1"/>
    <x v="2"/>
    <x v="2"/>
    <n v="5211"/>
    <x v="1"/>
  </r>
  <r>
    <x v="1"/>
    <x v="3"/>
    <x v="0"/>
    <n v="1998"/>
    <x v="1"/>
  </r>
  <r>
    <x v="1"/>
    <x v="3"/>
    <x v="1"/>
    <n v="2131"/>
    <x v="1"/>
  </r>
  <r>
    <x v="1"/>
    <x v="3"/>
    <x v="2"/>
    <n v="1998"/>
    <x v="1"/>
  </r>
  <r>
    <x v="1"/>
    <x v="3"/>
    <x v="2"/>
    <n v="2131"/>
    <x v="1"/>
  </r>
  <r>
    <x v="1"/>
    <x v="4"/>
    <x v="0"/>
    <n v="954"/>
    <x v="1"/>
  </r>
  <r>
    <x v="1"/>
    <x v="4"/>
    <x v="1"/>
    <n v="954"/>
    <x v="1"/>
  </r>
  <r>
    <x v="1"/>
    <x v="4"/>
    <x v="2"/>
    <n v="8524"/>
    <x v="1"/>
  </r>
  <r>
    <x v="1"/>
    <x v="5"/>
    <x v="1"/>
    <n v="4236"/>
    <x v="1"/>
  </r>
  <r>
    <x v="1"/>
    <x v="5"/>
    <x v="2"/>
    <n v="4236"/>
    <x v="1"/>
  </r>
  <r>
    <x v="1"/>
    <x v="6"/>
    <x v="0"/>
    <n v="2421"/>
    <x v="1"/>
  </r>
  <r>
    <x v="1"/>
    <x v="6"/>
    <x v="1"/>
    <n v="2421"/>
    <x v="1"/>
  </r>
  <r>
    <x v="1"/>
    <x v="7"/>
    <x v="0"/>
    <n v="3234"/>
    <x v="1"/>
  </r>
  <r>
    <x v="1"/>
    <x v="7"/>
    <x v="2"/>
    <n v="3234"/>
    <x v="1"/>
  </r>
  <r>
    <x v="1"/>
    <x v="8"/>
    <x v="1"/>
    <n v="5444"/>
    <x v="1"/>
  </r>
  <r>
    <x v="1"/>
    <x v="8"/>
    <x v="2"/>
    <n v="5444"/>
    <x v="1"/>
  </r>
  <r>
    <x v="1"/>
    <x v="9"/>
    <x v="0"/>
    <n v="3271"/>
    <x v="1"/>
  </r>
  <r>
    <x v="1"/>
    <x v="9"/>
    <x v="2"/>
    <n v="3271"/>
    <x v="1"/>
  </r>
  <r>
    <x v="1"/>
    <x v="10"/>
    <x v="1"/>
    <n v="7311"/>
    <x v="1"/>
  </r>
  <r>
    <x v="1"/>
    <x v="10"/>
    <x v="2"/>
    <n v="7311"/>
    <x v="1"/>
  </r>
  <r>
    <x v="1"/>
    <x v="11"/>
    <x v="0"/>
    <n v="1678"/>
    <x v="1"/>
  </r>
  <r>
    <x v="1"/>
    <x v="11"/>
    <x v="2"/>
    <n v="1678"/>
    <x v="1"/>
  </r>
  <r>
    <x v="2"/>
    <x v="0"/>
    <x v="2"/>
    <n v="9524"/>
    <x v="0"/>
  </r>
  <r>
    <x v="2"/>
    <x v="2"/>
    <x v="2"/>
    <n v="9524"/>
    <x v="0"/>
  </r>
  <r>
    <x v="2"/>
    <x v="3"/>
    <x v="0"/>
    <n v="5521"/>
    <x v="0"/>
  </r>
  <r>
    <x v="2"/>
    <x v="3"/>
    <x v="1"/>
    <n v="5521"/>
    <x v="0"/>
  </r>
  <r>
    <x v="2"/>
    <x v="3"/>
    <x v="2"/>
    <n v="5444"/>
    <x v="0"/>
  </r>
  <r>
    <x v="2"/>
    <x v="4"/>
    <x v="0"/>
    <n v="2954"/>
    <x v="0"/>
  </r>
  <r>
    <x v="2"/>
    <x v="4"/>
    <x v="0"/>
    <n v="5224"/>
    <x v="0"/>
  </r>
  <r>
    <x v="2"/>
    <x v="4"/>
    <x v="1"/>
    <n v="5424"/>
    <x v="0"/>
  </r>
  <r>
    <x v="2"/>
    <x v="4"/>
    <x v="2"/>
    <n v="5224"/>
    <x v="0"/>
  </r>
  <r>
    <x v="2"/>
    <x v="5"/>
    <x v="0"/>
    <n v="5211"/>
    <x v="0"/>
  </r>
  <r>
    <x v="2"/>
    <x v="5"/>
    <x v="1"/>
    <n v="4271"/>
    <x v="0"/>
  </r>
  <r>
    <x v="2"/>
    <x v="5"/>
    <x v="2"/>
    <n v="7311"/>
    <x v="0"/>
  </r>
  <r>
    <x v="2"/>
    <x v="6"/>
    <x v="0"/>
    <n v="4271"/>
    <x v="0"/>
  </r>
  <r>
    <x v="2"/>
    <x v="6"/>
    <x v="1"/>
    <n v="4236"/>
    <x v="0"/>
  </r>
  <r>
    <x v="2"/>
    <x v="6"/>
    <x v="2"/>
    <n v="7311"/>
    <x v="0"/>
  </r>
  <r>
    <x v="2"/>
    <x v="7"/>
    <x v="1"/>
    <n v="3421"/>
    <x v="0"/>
  </r>
  <r>
    <x v="2"/>
    <x v="7"/>
    <x v="2"/>
    <n v="3211"/>
    <x v="0"/>
  </r>
  <r>
    <x v="2"/>
    <x v="7"/>
    <x v="2"/>
    <n v="3521"/>
    <x v="0"/>
  </r>
  <r>
    <x v="2"/>
    <x v="8"/>
    <x v="0"/>
    <n v="2678"/>
    <x v="0"/>
  </r>
  <r>
    <x v="2"/>
    <x v="8"/>
    <x v="1"/>
    <n v="3211"/>
    <x v="0"/>
  </r>
  <r>
    <x v="2"/>
    <x v="8"/>
    <x v="2"/>
    <n v="5444"/>
    <x v="0"/>
  </r>
  <r>
    <x v="2"/>
    <x v="9"/>
    <x v="0"/>
    <n v="2431"/>
    <x v="0"/>
  </r>
  <r>
    <x v="2"/>
    <x v="9"/>
    <x v="1"/>
    <n v="2678"/>
    <x v="0"/>
  </r>
  <r>
    <x v="2"/>
    <x v="10"/>
    <x v="0"/>
    <n v="1234"/>
    <x v="0"/>
  </r>
  <r>
    <x v="2"/>
    <x v="10"/>
    <x v="2"/>
    <n v="1234"/>
    <x v="0"/>
  </r>
  <r>
    <x v="2"/>
    <x v="11"/>
    <x v="0"/>
    <n v="998"/>
    <x v="0"/>
  </r>
  <r>
    <x v="2"/>
    <x v="11"/>
    <x v="2"/>
    <n v="998"/>
    <x v="0"/>
  </r>
  <r>
    <x v="3"/>
    <x v="4"/>
    <x v="2"/>
    <n v="5341"/>
    <x v="2"/>
  </r>
  <r>
    <x v="4"/>
    <x v="0"/>
    <x v="1"/>
    <n v="5224"/>
    <x v="3"/>
  </r>
  <r>
    <x v="4"/>
    <x v="0"/>
    <x v="2"/>
    <n v="5224"/>
    <x v="3"/>
  </r>
  <r>
    <x v="4"/>
    <x v="1"/>
    <x v="1"/>
    <n v="5521"/>
    <x v="3"/>
  </r>
  <r>
    <x v="4"/>
    <x v="1"/>
    <x v="2"/>
    <n v="5521"/>
    <x v="3"/>
  </r>
  <r>
    <x v="4"/>
    <x v="2"/>
    <x v="0"/>
    <n v="5211"/>
    <x v="3"/>
  </r>
  <r>
    <x v="4"/>
    <x v="2"/>
    <x v="1"/>
    <n v="8524"/>
    <x v="3"/>
  </r>
  <r>
    <x v="4"/>
    <x v="2"/>
    <x v="2"/>
    <n v="5211"/>
    <x v="3"/>
  </r>
  <r>
    <x v="4"/>
    <x v="3"/>
    <x v="0"/>
    <n v="1998"/>
    <x v="3"/>
  </r>
  <r>
    <x v="4"/>
    <x v="3"/>
    <x v="1"/>
    <n v="2131"/>
    <x v="3"/>
  </r>
  <r>
    <x v="4"/>
    <x v="3"/>
    <x v="2"/>
    <n v="1998"/>
    <x v="3"/>
  </r>
  <r>
    <x v="4"/>
    <x v="3"/>
    <x v="2"/>
    <n v="2131"/>
    <x v="3"/>
  </r>
  <r>
    <x v="4"/>
    <x v="4"/>
    <x v="0"/>
    <n v="954"/>
    <x v="3"/>
  </r>
  <r>
    <x v="4"/>
    <x v="4"/>
    <x v="1"/>
    <n v="954"/>
    <x v="3"/>
  </r>
  <r>
    <x v="4"/>
    <x v="4"/>
    <x v="2"/>
    <n v="9981"/>
    <x v="3"/>
  </r>
  <r>
    <x v="4"/>
    <x v="4"/>
    <x v="2"/>
    <n v="8524"/>
    <x v="3"/>
  </r>
  <r>
    <x v="4"/>
    <x v="5"/>
    <x v="1"/>
    <n v="4236"/>
    <x v="3"/>
  </r>
  <r>
    <x v="4"/>
    <x v="5"/>
    <x v="2"/>
    <n v="4236"/>
    <x v="3"/>
  </r>
  <r>
    <x v="4"/>
    <x v="6"/>
    <x v="0"/>
    <n v="2421"/>
    <x v="3"/>
  </r>
  <r>
    <x v="4"/>
    <x v="6"/>
    <x v="1"/>
    <n v="2421"/>
    <x v="3"/>
  </r>
  <r>
    <x v="4"/>
    <x v="7"/>
    <x v="0"/>
    <n v="3234"/>
    <x v="3"/>
  </r>
  <r>
    <x v="4"/>
    <x v="7"/>
    <x v="2"/>
    <n v="3234"/>
    <x v="3"/>
  </r>
  <r>
    <x v="4"/>
    <x v="8"/>
    <x v="1"/>
    <n v="5444"/>
    <x v="3"/>
  </r>
  <r>
    <x v="4"/>
    <x v="8"/>
    <x v="2"/>
    <n v="5444"/>
    <x v="3"/>
  </r>
  <r>
    <x v="4"/>
    <x v="9"/>
    <x v="0"/>
    <n v="3271"/>
    <x v="3"/>
  </r>
  <r>
    <x v="4"/>
    <x v="9"/>
    <x v="2"/>
    <n v="3271"/>
    <x v="3"/>
  </r>
  <r>
    <x v="4"/>
    <x v="10"/>
    <x v="1"/>
    <n v="7311"/>
    <x v="3"/>
  </r>
  <r>
    <x v="4"/>
    <x v="10"/>
    <x v="2"/>
    <n v="7311"/>
    <x v="3"/>
  </r>
  <r>
    <x v="5"/>
    <x v="0"/>
    <x v="0"/>
    <n v="7311"/>
    <x v="2"/>
  </r>
  <r>
    <x v="5"/>
    <x v="0"/>
    <x v="1"/>
    <n v="9524"/>
    <x v="2"/>
  </r>
  <r>
    <x v="5"/>
    <x v="0"/>
    <x v="1"/>
    <n v="9524"/>
    <x v="2"/>
  </r>
  <r>
    <x v="5"/>
    <x v="0"/>
    <x v="2"/>
    <n v="7311"/>
    <x v="2"/>
  </r>
  <r>
    <x v="5"/>
    <x v="1"/>
    <x v="1"/>
    <n v="6430"/>
    <x v="2"/>
  </r>
  <r>
    <x v="5"/>
    <x v="2"/>
    <x v="0"/>
    <n v="5444"/>
    <x v="2"/>
  </r>
  <r>
    <x v="5"/>
    <x v="2"/>
    <x v="2"/>
    <n v="5424"/>
    <x v="2"/>
  </r>
  <r>
    <x v="5"/>
    <x v="2"/>
    <x v="2"/>
    <n v="5444"/>
    <x v="2"/>
  </r>
  <r>
    <x v="5"/>
    <x v="3"/>
    <x v="0"/>
    <n v="5424"/>
    <x v="2"/>
  </r>
  <r>
    <x v="5"/>
    <x v="3"/>
    <x v="1"/>
    <n v="5224"/>
    <x v="2"/>
  </r>
  <r>
    <x v="5"/>
    <x v="4"/>
    <x v="0"/>
    <n v="4271"/>
    <x v="2"/>
  </r>
  <r>
    <x v="5"/>
    <x v="4"/>
    <x v="1"/>
    <n v="4236"/>
    <x v="2"/>
  </r>
  <r>
    <x v="5"/>
    <x v="4"/>
    <x v="2"/>
    <n v="4271"/>
    <x v="2"/>
  </r>
  <r>
    <x v="5"/>
    <x v="5"/>
    <x v="0"/>
    <n v="3521"/>
    <x v="2"/>
  </r>
  <r>
    <x v="5"/>
    <x v="5"/>
    <x v="1"/>
    <n v="4236"/>
    <x v="2"/>
  </r>
  <r>
    <x v="5"/>
    <x v="6"/>
    <x v="0"/>
    <n v="3421"/>
    <x v="2"/>
  </r>
  <r>
    <x v="5"/>
    <x v="6"/>
    <x v="1"/>
    <n v="3521"/>
    <x v="2"/>
  </r>
  <r>
    <x v="5"/>
    <x v="7"/>
    <x v="0"/>
    <n v="3211"/>
    <x v="2"/>
  </r>
  <r>
    <x v="5"/>
    <x v="7"/>
    <x v="2"/>
    <n v="3421"/>
    <x v="2"/>
  </r>
  <r>
    <x v="5"/>
    <x v="8"/>
    <x v="1"/>
    <n v="2678"/>
    <x v="2"/>
  </r>
  <r>
    <x v="5"/>
    <x v="8"/>
    <x v="2"/>
    <n v="3211"/>
    <x v="2"/>
  </r>
  <r>
    <x v="5"/>
    <x v="9"/>
    <x v="0"/>
    <n v="2431"/>
    <x v="2"/>
  </r>
  <r>
    <x v="5"/>
    <x v="9"/>
    <x v="0"/>
    <n v="2678"/>
    <x v="2"/>
  </r>
  <r>
    <x v="5"/>
    <x v="10"/>
    <x v="1"/>
    <n v="1234"/>
    <x v="2"/>
  </r>
  <r>
    <x v="5"/>
    <x v="10"/>
    <x v="2"/>
    <n v="1234"/>
    <x v="2"/>
  </r>
  <r>
    <x v="5"/>
    <x v="11"/>
    <x v="0"/>
    <n v="998"/>
    <x v="2"/>
  </r>
  <r>
    <x v="5"/>
    <x v="11"/>
    <x v="2"/>
    <n v="998"/>
    <x v="2"/>
  </r>
  <r>
    <x v="5"/>
    <x v="2"/>
    <x v="2"/>
    <n v="99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B00-000000000000}" name="Draaitabel11" cacheId="3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outline="1" outlineData="1" multipleFieldFilters="0">
  <location ref="B21:C62" firstHeaderRow="1" firstDataRow="1" firstDataCol="1" rowPageCount="1" colPageCount="1"/>
  <pivotFields count="7">
    <pivotField showAll="0"/>
    <pivotField axis="axisRow" showAll="0">
      <items count="7">
        <item x="0"/>
        <item x="5"/>
        <item x="3"/>
        <item x="4"/>
        <item x="1"/>
        <item x="2"/>
        <item t="default"/>
      </items>
    </pivotField>
    <pivotField axis="axisRow" showAll="0">
      <items count="7">
        <item x="0"/>
        <item x="3"/>
        <item x="4"/>
        <item x="5"/>
        <item x="2"/>
        <item x="1"/>
        <item t="default"/>
      </items>
    </pivotField>
    <pivotField axis="axisPage" multipleItemSelectionAllowed="1" showAll="0">
      <items count="14">
        <item x="12"/>
        <item h="1" x="1"/>
        <item h="1" x="0"/>
        <item h="1" x="6"/>
        <item h="1" x="2"/>
        <item h="1" x="5"/>
        <item x="10"/>
        <item h="1" x="4"/>
        <item h="1" x="9"/>
        <item h="1" x="7"/>
        <item h="1" x="3"/>
        <item h="1" x="11"/>
        <item h="1" x="8"/>
        <item t="default"/>
      </items>
    </pivotField>
    <pivotField showAll="0"/>
    <pivotField dataField="1" numFmtId="179" showAll="0"/>
    <pivotField showAll="0"/>
  </pivotFields>
  <rowFields count="2">
    <field x="2"/>
    <field x="1"/>
  </rowFields>
  <rowItems count="41">
    <i>
      <x/>
    </i>
    <i r="1">
      <x/>
    </i>
    <i r="1">
      <x v="1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Items count="1">
    <i/>
  </colItems>
  <pageFields count="1">
    <pageField fld="3" hier="-1"/>
  </pageFields>
  <dataFields count="1">
    <dataField name="Som van Prij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D00-000000000000}" name="Draaitabel3" cacheId="7" applyNumberFormats="0" applyBorderFormats="0" applyFontFormats="0" applyPatternFormats="0" applyAlignmentFormats="0" applyWidthHeightFormats="1" dataCaption="Waarden" updatedVersion="6" minRefreshableVersion="3" useAutoFormatting="1" colGrandTotals="0" itemPrintTitles="1" createdVersion="5" indent="0" outline="1" outlineData="1" multipleFieldFilters="0">
  <location ref="G15:I29" firstHeaderRow="1" firstDataRow="2" firstDataCol="1"/>
  <pivotFields count="6">
    <pivotField showAll="0" defaultSubtotal="0"/>
    <pivotField showAll="0"/>
    <pivotField showAll="0" defaultSubtota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numFmtId="164" showAll="0"/>
    <pivotField axis="axisCol" showAll="0" defaultSubtotal="0">
      <items count="5">
        <item x="0"/>
        <item x="1"/>
        <item x="2"/>
        <item x="3"/>
        <item x="4"/>
      </items>
    </pivotField>
  </pivotFields>
  <rowFields count="1">
    <field x="3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5"/>
  </colFields>
  <colItems count="2">
    <i>
      <x v="1"/>
    </i>
    <i>
      <x v="2"/>
    </i>
  </colItems>
  <dataFields count="1">
    <dataField name="Som van Omzet" fld="4" baseField="0" baseItem="0" numFmtId="164"/>
  </dataFields>
  <formats count="2">
    <format dxfId="80">
      <pivotArea outline="0" collapsedLevelsAreSubtotals="1" fieldPosition="0"/>
    </format>
    <format dxfId="7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D00-000001000000}" name="Draaitabel4" cacheId="7" applyNumberFormats="0" applyBorderFormats="0" applyFontFormats="0" applyPatternFormats="0" applyAlignmentFormats="0" applyWidthHeightFormats="1" dataCaption="Waarden" updatedVersion="5" minRefreshableVersion="3" useAutoFormatting="1" rowGrandTotals="0" itemPrintTitles="1" createdVersion="5" indent="0" outline="1" outlineData="1" multipleFieldFilters="0">
  <location ref="L16:M22" firstHeaderRow="1" firstDataRow="1" firstDataCol="1"/>
  <pivotFields count="6">
    <pivotField axis="axisRow" dataField="1" showAll="0" defaultSubtotal="0">
      <items count="6">
        <item x="3"/>
        <item x="5"/>
        <item x="4"/>
        <item x="2"/>
        <item x="0"/>
        <item x="1"/>
      </items>
    </pivotField>
    <pivotField showAll="0" defaultSubtotal="0"/>
    <pivotField showAll="0" defaultSubtotal="0"/>
    <pivotField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64" showAll="0" defaultSubtotal="0"/>
    <pivotField showAll="0" defaultSubtotal="0">
      <items count="5">
        <item x="0"/>
        <item x="1"/>
        <item x="2"/>
        <item x="3"/>
        <item x="4"/>
      </items>
    </pivotField>
  </pivotFields>
  <rowFields count="1">
    <field x="0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dataFields count="1">
    <dataField name="Aantal van Winkels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E00-000000000000}" name="Draaitabel1" cacheId="5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compact="0" compactData="0" multipleFieldFilters="0" chartFormat="18">
  <location ref="G16:J30" firstHeaderRow="1" firstDataRow="2" firstDataCol="2" rowPageCount="1" colPageCount="1"/>
  <pivotFields count="6">
    <pivotField axis="axisRow" compact="0" outline="0" subtotalTop="0" showAll="0">
      <items count="8">
        <item h="1" x="0"/>
        <item h="1" x="1"/>
        <item x="2"/>
        <item h="1" x="3"/>
        <item h="1" x="6"/>
        <item x="4"/>
        <item h="1" x="5"/>
        <item t="default"/>
      </items>
    </pivotField>
    <pivotField axis="axisRow" compact="0" outline="0" subtotalTop="0" showAll="0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>
      <items count="4">
        <item h="1" x="0"/>
        <item h="1" x="1"/>
        <item x="2"/>
        <item t="default"/>
      </items>
    </pivotField>
    <pivotField axis="axisPage" compact="0" numFmtId="14" outline="0" subtotalTop="0" multipleItemSelectionAllowe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numFmtId="164" outline="0" subtotalTop="0" showAll="0"/>
    <pivotField compact="0" outline="0" showAll="0" defaultSubtotal="0">
      <items count="4">
        <item x="0"/>
        <item x="1"/>
        <item x="2"/>
        <item x="3"/>
      </items>
    </pivotField>
  </pivotFields>
  <rowFields count="2">
    <field x="0"/>
    <field x="1"/>
  </rowFields>
  <rowItems count="13">
    <i>
      <x v="2"/>
      <x/>
    </i>
    <i r="1">
      <x v="1"/>
    </i>
    <i r="1">
      <x v="2"/>
    </i>
    <i r="1">
      <x v="3"/>
    </i>
    <i r="1">
      <x v="4"/>
    </i>
    <i t="default">
      <x v="2"/>
    </i>
    <i>
      <x v="5"/>
      <x/>
    </i>
    <i r="1">
      <x v="1"/>
    </i>
    <i r="1">
      <x v="2"/>
    </i>
    <i r="1">
      <x v="3"/>
    </i>
    <i r="1">
      <x v="4"/>
    </i>
    <i t="default">
      <x v="5"/>
    </i>
    <i t="grand">
      <x/>
    </i>
  </rowItems>
  <colFields count="1">
    <field x="2"/>
  </colFields>
  <colItems count="2">
    <i>
      <x v="2"/>
    </i>
    <i t="grand">
      <x/>
    </i>
  </colItems>
  <pageFields count="1">
    <pageField fld="3" hier="-1"/>
  </pageFields>
  <dataFields count="1">
    <dataField name="Som van Omzet" fld="4" baseField="0" baseItem="0"/>
  </dataFields>
  <formats count="11">
    <format dxfId="68">
      <pivotArea type="all" dataOnly="0" outline="0" fieldPosition="0"/>
    </format>
    <format dxfId="67">
      <pivotArea outline="0" collapsedLevelsAreSubtotals="1" fieldPosition="0"/>
    </format>
    <format dxfId="66">
      <pivotArea dataOnly="0" labelOnly="1" outline="0" fieldPosition="0">
        <references count="1">
          <reference field="0" count="0"/>
        </references>
      </pivotArea>
    </format>
    <format dxfId="65">
      <pivotArea dataOnly="0" labelOnly="1" outline="0" fieldPosition="0">
        <references count="1">
          <reference field="0" count="0" defaultSubtotal="1"/>
        </references>
      </pivotArea>
    </format>
    <format dxfId="64">
      <pivotArea dataOnly="0" labelOnly="1" grandRow="1" outline="0" fieldPosition="0"/>
    </format>
    <format dxfId="63">
      <pivotArea dataOnly="0" labelOnly="1" outline="0" fieldPosition="0">
        <references count="2">
          <reference field="0" count="1" selected="0">
            <x v="0"/>
          </reference>
          <reference field="1" count="0"/>
        </references>
      </pivotArea>
    </format>
    <format dxfId="62">
      <pivotArea dataOnly="0" labelOnly="1" outline="0" fieldPosition="0">
        <references count="2">
          <reference field="0" count="1" selected="0">
            <x v="4"/>
          </reference>
          <reference field="1" count="4">
            <x v="1"/>
            <x v="2"/>
            <x v="3"/>
            <x v="4"/>
          </reference>
        </references>
      </pivotArea>
    </format>
    <format dxfId="61">
      <pivotArea dataOnly="0" labelOnly="1" outline="0" fieldPosition="0">
        <references count="1">
          <reference field="2" count="0"/>
        </references>
      </pivotArea>
    </format>
    <format dxfId="60">
      <pivotArea dataOnly="0" labelOnly="1" grandCol="1" outline="0" fieldPosition="0"/>
    </format>
    <format dxfId="59">
      <pivotArea dataOnly="0" labelOnly="1" outline="0" fieldPosition="0">
        <references count="1">
          <reference field="2" count="0"/>
        </references>
      </pivotArea>
    </format>
    <format dxfId="58">
      <pivotArea dataOnly="0" labelOnly="1" grandCol="1" outline="0" fieldPosition="0"/>
    </format>
  </formats>
  <chartFormats count="5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6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6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7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</chartFormats>
  <pivotTableStyleInfo name="PivotStyleMedium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E00-000001000000}" name="Draaitabel3" cacheId="4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compact="0" outline="1" outlineData="1" compactData="0" multipleFieldFilters="0" chartFormat="3" rowHeaderCaption="" colHeaderCaption="">
  <location ref="L16:O30" firstHeaderRow="1" firstDataRow="2" firstDataCol="2" rowPageCount="1" colPageCount="1"/>
  <pivotFields count="5">
    <pivotField axis="axisRow" compact="0" showAll="0">
      <items count="8">
        <item h="1" x="0"/>
        <item h="1" x="1"/>
        <item x="2"/>
        <item h="1" x="3"/>
        <item h="1" x="6"/>
        <item x="4"/>
        <item h="1" x="5"/>
        <item t="default"/>
      </items>
    </pivotField>
    <pivotField axis="axisRow" compact="0" showAll="0">
      <items count="6">
        <item x="0"/>
        <item x="1"/>
        <item x="2"/>
        <item x="3"/>
        <item x="4"/>
        <item t="default"/>
      </items>
    </pivotField>
    <pivotField axis="axisCol" compact="0" showAll="0">
      <items count="4">
        <item h="1" x="0"/>
        <item h="1" x="1"/>
        <item x="2"/>
        <item t="default"/>
      </items>
    </pivotField>
    <pivotField axis="axisPage" compact="0" numFmtId="14" showAll="0">
      <items count="79">
        <item x="44"/>
        <item x="21"/>
        <item x="7"/>
        <item x="60"/>
        <item x="35"/>
        <item x="45"/>
        <item x="13"/>
        <item x="68"/>
        <item x="23"/>
        <item x="53"/>
        <item x="0"/>
        <item x="76"/>
        <item x="33"/>
        <item x="41"/>
        <item x="8"/>
        <item x="62"/>
        <item x="34"/>
        <item x="50"/>
        <item x="14"/>
        <item x="10"/>
        <item x="66"/>
        <item x="24"/>
        <item x="55"/>
        <item x="15"/>
        <item x="4"/>
        <item x="77"/>
        <item x="31"/>
        <item x="39"/>
        <item x="20"/>
        <item x="58"/>
        <item x="36"/>
        <item x="51"/>
        <item x="11"/>
        <item x="12"/>
        <item x="67"/>
        <item x="25"/>
        <item x="52"/>
        <item x="19"/>
        <item x="5"/>
        <item x="74"/>
        <item x="29"/>
        <item x="40"/>
        <item x="22"/>
        <item x="6"/>
        <item x="63"/>
        <item x="37"/>
        <item x="48"/>
        <item x="9"/>
        <item x="69"/>
        <item x="18"/>
        <item x="56"/>
        <item x="72"/>
        <item x="30"/>
        <item x="42"/>
        <item x="64"/>
        <item x="3"/>
        <item x="46"/>
        <item x="65"/>
        <item x="26"/>
        <item x="57"/>
        <item x="73"/>
        <item x="32"/>
        <item x="38"/>
        <item x="16"/>
        <item x="61"/>
        <item x="1"/>
        <item x="47"/>
        <item x="70"/>
        <item x="27"/>
        <item x="54"/>
        <item x="75"/>
        <item x="28"/>
        <item x="43"/>
        <item x="17"/>
        <item x="59"/>
        <item x="2"/>
        <item x="49"/>
        <item x="71"/>
        <item t="default"/>
      </items>
    </pivotField>
    <pivotField dataField="1" compact="0" numFmtId="164" showAll="0"/>
  </pivotFields>
  <rowFields count="2">
    <field x="0"/>
    <field x="1"/>
  </rowFields>
  <rowItems count="13">
    <i>
      <x v="2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2"/>
  </colFields>
  <colItems count="2">
    <i>
      <x v="2"/>
    </i>
    <i t="grand">
      <x/>
    </i>
  </colItems>
  <pageFields count="1">
    <pageField fld="3" hier="-1"/>
  </pageFields>
  <dataFields count="1">
    <dataField name="Som van Omzet" fld="4" baseField="0" baseItem="0"/>
  </dataFields>
  <formats count="3">
    <format dxfId="71">
      <pivotArea field="0" type="button" dataOnly="0" labelOnly="1" outline="0" axis="axisRow" fieldPosition="0"/>
    </format>
    <format dxfId="70">
      <pivotArea field="1" type="button" dataOnly="0" labelOnly="1" outline="0" axis="axisRow" fieldPosition="1"/>
    </format>
    <format dxfId="69">
      <pivotArea dataOnly="0" labelOnly="1" outline="0" fieldPosition="0">
        <references count="1">
          <reference field="2" count="0"/>
        </references>
      </pivotArea>
    </format>
  </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</chartFormats>
  <pivotTableStyleInfo name="PivotStyleMedium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F00-000000000000}" name="Draaitabel1" cacheId="5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compact="0" compactData="0" multipleFieldFilters="0" chartFormat="20">
  <location ref="B4:E18" firstHeaderRow="1" firstDataRow="2" firstDataCol="2" rowPageCount="1" colPageCount="1"/>
  <pivotFields count="6">
    <pivotField axis="axisRow" compact="0" outline="0" subtotalTop="0" showAll="0">
      <items count="8">
        <item h="1" x="0"/>
        <item h="1" x="1"/>
        <item x="2"/>
        <item h="1" x="3"/>
        <item h="1" x="6"/>
        <item x="4"/>
        <item h="1" x="5"/>
        <item t="default"/>
      </items>
    </pivotField>
    <pivotField axis="axisRow" compact="0" outline="0" subtotalTop="0" showAll="0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>
      <items count="4">
        <item x="0"/>
        <item h="1" x="1"/>
        <item h="1" x="2"/>
        <item t="default"/>
      </items>
    </pivotField>
    <pivotField axis="axisPage" compact="0" numFmtId="14" outline="0" subtotalTop="0" multipleItemSelectionAllowe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numFmtId="164" outline="0" subtotalTop="0" showAll="0"/>
    <pivotField compact="0" outline="0" showAll="0" defaultSubtotal="0">
      <items count="4">
        <item x="0"/>
        <item x="1"/>
        <item x="2"/>
        <item x="3"/>
      </items>
    </pivotField>
  </pivotFields>
  <rowFields count="2">
    <field x="0"/>
    <field x="1"/>
  </rowFields>
  <rowItems count="13">
    <i>
      <x v="2"/>
      <x/>
    </i>
    <i r="1">
      <x v="1"/>
    </i>
    <i r="1">
      <x v="2"/>
    </i>
    <i r="1">
      <x v="3"/>
    </i>
    <i r="1">
      <x v="4"/>
    </i>
    <i t="default">
      <x v="2"/>
    </i>
    <i>
      <x v="5"/>
      <x/>
    </i>
    <i r="1">
      <x v="1"/>
    </i>
    <i r="1">
      <x v="2"/>
    </i>
    <i r="1">
      <x v="3"/>
    </i>
    <i r="1">
      <x v="4"/>
    </i>
    <i t="default">
      <x v="5"/>
    </i>
    <i t="grand">
      <x/>
    </i>
  </rowItems>
  <colFields count="1">
    <field x="2"/>
  </colFields>
  <colItems count="2">
    <i>
      <x/>
    </i>
    <i t="grand">
      <x/>
    </i>
  </colItems>
  <pageFields count="1">
    <pageField fld="3" hier="-1"/>
  </pageFields>
  <dataFields count="1">
    <dataField name="Som van Omzet" fld="4" baseField="0" baseItem="0"/>
  </dataFields>
  <formats count="9">
    <format dxfId="49">
      <pivotArea type="all" dataOnly="0" outline="0" fieldPosition="0"/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0" count="0"/>
        </references>
      </pivotArea>
    </format>
    <format dxfId="46">
      <pivotArea dataOnly="0" labelOnly="1" outline="0" fieldPosition="0">
        <references count="1">
          <reference field="0" count="0" defaultSubtotal="1"/>
        </references>
      </pivotArea>
    </format>
    <format dxfId="45">
      <pivotArea dataOnly="0" labelOnly="1" grandRow="1" outline="0" fieldPosition="0"/>
    </format>
    <format dxfId="44">
      <pivotArea dataOnly="0" labelOnly="1" outline="0" fieldPosition="0">
        <references count="2">
          <reference field="0" count="1" selected="0">
            <x v="0"/>
          </reference>
          <reference field="1" count="0"/>
        </references>
      </pivotArea>
    </format>
    <format dxfId="43">
      <pivotArea dataOnly="0" labelOnly="1" outline="0" fieldPosition="0">
        <references count="2">
          <reference field="0" count="1" selected="0">
            <x v="4"/>
          </reference>
          <reference field="1" count="4">
            <x v="1"/>
            <x v="2"/>
            <x v="3"/>
            <x v="4"/>
          </reference>
        </references>
      </pivotArea>
    </format>
    <format dxfId="42">
      <pivotArea dataOnly="0" labelOnly="1" outline="0" fieldPosition="0">
        <references count="1">
          <reference field="2" count="0"/>
        </references>
      </pivotArea>
    </format>
    <format dxfId="41">
      <pivotArea dataOnly="0" labelOnly="1" grandCol="1" outline="0" fieldPosition="0"/>
    </format>
  </formats>
  <chartFormats count="5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6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9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Medium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000-000000000000}" name="Draaitabel10" cacheId="6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compact="0" compactData="0" multipleFieldFilters="0">
  <location ref="B15:C34" firstHeaderRow="1" firstDataRow="1" firstDataCol="1"/>
  <pivotFields count="7"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>
      <items count="19">
        <item x="11"/>
        <item x="2"/>
        <item x="1"/>
        <item x="14"/>
        <item x="9"/>
        <item x="0"/>
        <item x="8"/>
        <item x="13"/>
        <item x="17"/>
        <item x="12"/>
        <item x="15"/>
        <item x="7"/>
        <item x="4"/>
        <item x="5"/>
        <item x="10"/>
        <item x="3"/>
        <item x="6"/>
        <item x="16"/>
        <item t="default"/>
      </items>
    </pivotField>
    <pivotField compact="0" outline="0" showAll="0"/>
    <pivotField compact="0" outline="0" showAll="0"/>
  </pivotFields>
  <rowFields count="1">
    <field x="4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Aantal van SALARIS" fld="1" subtotal="count" baseField="0" baseItem="0"/>
  </dataFields>
  <pivotTableStyleInfo name="PivotStyleMedium17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100-000000000000}" name="Draaitabel1" cacheId="8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outline="1" outlineData="1" multipleFieldFilters="0" chartFormat="6">
  <location ref="A16:D24" firstHeaderRow="1" firstDataRow="2" firstDataCol="1" rowPageCount="2" colPageCount="1"/>
  <pivotFields count="5">
    <pivotField axis="axisRow" showAll="0">
      <items count="8">
        <item x="0"/>
        <item x="1"/>
        <item x="4"/>
        <item x="2"/>
        <item x="3"/>
        <item x="5"/>
        <item m="1" x="6"/>
        <item t="default"/>
      </items>
    </pivotField>
    <pivotField axis="axisPage" showAll="0">
      <items count="14">
        <item x="3"/>
        <item x="7"/>
        <item x="0"/>
        <item x="8"/>
        <item x="1"/>
        <item x="2"/>
        <item x="4"/>
        <item x="5"/>
        <item x="6"/>
        <item x="9"/>
        <item x="10"/>
        <item x="11"/>
        <item m="1" x="12"/>
        <item t="default"/>
      </items>
    </pivotField>
    <pivotField axis="axisCol" showAll="0">
      <items count="5">
        <item x="0"/>
        <item h="1" x="1"/>
        <item x="2"/>
        <item h="1" m="1" x="3"/>
        <item t="default"/>
      </items>
    </pivotField>
    <pivotField dataField="1" numFmtId="180" showAll="0"/>
    <pivotField axis="axisPage" showAll="0">
      <items count="6">
        <item x="0"/>
        <item x="3"/>
        <item x="1"/>
        <item x="2"/>
        <item m="1" x="4"/>
        <item t="default"/>
      </items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3">
    <i>
      <x/>
    </i>
    <i>
      <x v="2"/>
    </i>
    <i t="grand">
      <x/>
    </i>
  </colItems>
  <pageFields count="2">
    <pageField fld="4" hier="-1"/>
    <pageField fld="1" hier="-1"/>
  </pageFields>
  <dataFields count="1">
    <dataField name="Gemiddelde van Verkoop" fld="3" subtotal="average" baseField="0" baseItem="0" numFmtId="179"/>
  </dataFields>
  <formats count="2">
    <format dxfId="40">
      <pivotArea collapsedLevelsAreSubtotals="1" fieldPosition="0">
        <references count="1">
          <reference field="0" count="0"/>
        </references>
      </pivotArea>
    </format>
    <format dxfId="39">
      <pivotArea outline="0" collapsedLevelsAreSubtotals="1" fieldPosition="0"/>
    </format>
  </formats>
  <chartFormats count="7">
    <chartFormat chart="2" format="8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2" format="9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Verkoper" xr10:uid="{00000000-0013-0000-FFFF-FFFF01000000}" sourceName="Verkoper">
  <pivotTables>
    <pivotTable tabId="48" name="Draaitabel1"/>
  </pivotTables>
  <data>
    <tabular pivotCacheId="9">
      <items count="7">
        <i x="0" s="1"/>
        <i x="1" s="1"/>
        <i x="2" s="1"/>
        <i x="3" s="1"/>
        <i x="4" s="1"/>
        <i x="5" s="1"/>
        <i x="6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Product" xr10:uid="{00000000-0013-0000-FFFF-FFFF02000000}" sourceName="Product">
  <pivotTables>
    <pivotTable tabId="48" name="Draaitabel1"/>
  </pivotTables>
  <data>
    <tabular pivotCacheId="9">
      <items count="4">
        <i x="0" s="1"/>
        <i x="1"/>
        <i x="2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erkoper" xr10:uid="{00000000-0014-0000-FFFF-FFFF01000000}" cache="Slicer_Verkoper" caption="Verkoper" style="SlicerStyleLight2" rowHeight="241300"/>
  <slicer name="Product" xr10:uid="{00000000-0014-0000-FFFF-FFFF02000000}" cache="Slicer_Product" caption="Product" style="SlicerStyleLight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Winkels" displayName="Winkels" ref="A13:E112" totalsRowShown="0" headerRowDxfId="78" tableBorderDxfId="77">
  <autoFilter ref="A13:E112" xr:uid="{00000000-0009-0000-0100-000003000000}"/>
  <tableColumns count="5">
    <tableColumn id="1" xr3:uid="{00000000-0010-0000-0000-000001000000}" name="Winkels" dataDxfId="76"/>
    <tableColumn id="2" xr3:uid="{00000000-0010-0000-0000-000002000000}" name="Regio" dataDxfId="75"/>
    <tableColumn id="3" xr3:uid="{00000000-0010-0000-0000-000003000000}" name="Product" dataDxfId="74"/>
    <tableColumn id="4" xr3:uid="{00000000-0010-0000-0000-000004000000}" name="Datum" dataDxfId="73"/>
    <tableColumn id="5" xr3:uid="{00000000-0010-0000-0000-000005000000}" name="Omzet" dataDxfId="72" dataCellStyle="Valuta"/>
  </tableColumns>
  <tableStyleInfo name="TableStyleMedium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3" displayName="Tabel3" ref="A13:E112" totalsRowShown="0" headerRowDxfId="57" dataDxfId="56" tableBorderDxfId="55">
  <autoFilter ref="A13:E112" xr:uid="{00000000-0009-0000-0100-000002000000}"/>
  <tableColumns count="5">
    <tableColumn id="1" xr3:uid="{00000000-0010-0000-0100-000001000000}" name="Verkoper" dataDxfId="54"/>
    <tableColumn id="2" xr3:uid="{00000000-0010-0000-0100-000002000000}" name="Regio" dataDxfId="53"/>
    <tableColumn id="3" xr3:uid="{00000000-0010-0000-0100-000003000000}" name="Groep" dataDxfId="52"/>
    <tableColumn id="4" xr3:uid="{00000000-0010-0000-0100-000004000000}" name="Datum" dataDxfId="51"/>
    <tableColumn id="5" xr3:uid="{00000000-0010-0000-0100-000005000000}" name="Omzet" dataDxfId="50" dataCellStyle="Valuta"/>
  </tableColumns>
  <tableStyleInfo name="TableStyleMedium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el2" displayName="Tabel2" ref="A1:E137" headerRowDxfId="38">
  <autoFilter ref="A1:E137" xr:uid="{00000000-0009-0000-0100-000004000000}"/>
  <tableColumns count="5">
    <tableColumn id="1" xr3:uid="{00000000-0010-0000-0200-000001000000}" name="Verkoper" totalsRowLabel="Totaal"/>
    <tableColumn id="2" xr3:uid="{00000000-0010-0000-0200-000002000000}" name="Maand"/>
    <tableColumn id="3" xr3:uid="{00000000-0010-0000-0200-000003000000}" name="Product"/>
    <tableColumn id="4" xr3:uid="{00000000-0010-0000-0200-000004000000}" name="Verkoop" totalsRowFunction="sum" dataDxfId="37" totalsRowDxfId="36"/>
    <tableColumn id="5" xr3:uid="{00000000-0010-0000-0200-000005000000}" name="Regio"/>
  </tableColumns>
  <tableStyleInfo name="TableStyleMedium19"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el6" displayName="Tabel6" ref="A1:G288" totalsRowShown="0" headerRowDxfId="35" dataDxfId="34" headerRowCellStyle="Standaard 5" dataCellStyle="Standaard 5">
  <autoFilter ref="A1:G288" xr:uid="{00000000-0009-0000-0100-000001000000}"/>
  <tableColumns count="7">
    <tableColumn id="1" xr3:uid="{00000000-0010-0000-0300-000001000000}" name="ACHTERNAAM" dataDxfId="33" dataCellStyle="Standaard 5"/>
    <tableColumn id="2" xr3:uid="{00000000-0010-0000-0300-000002000000}" name="SALARIS" dataDxfId="32" dataCellStyle="Standaard 5"/>
    <tableColumn id="3" xr3:uid="{00000000-0010-0000-0300-000003000000}" name="GEHUWD" dataDxfId="31" dataCellStyle="Standaard 5"/>
    <tableColumn id="4" xr3:uid="{00000000-0010-0000-0300-000004000000}" name="ADRES" dataDxfId="30" dataCellStyle="Standaard 5"/>
    <tableColumn id="5" xr3:uid="{00000000-0010-0000-0300-000005000000}" name="WOONPLAATS" dataDxfId="29" dataCellStyle="Standaard 5"/>
    <tableColumn id="6" xr3:uid="{00000000-0010-0000-0300-000006000000}" name="FUNCTIE" dataDxfId="28" dataCellStyle="Standaard 5"/>
    <tableColumn id="7" xr3:uid="{00000000-0010-0000-0300-000007000000}" name="REISKOSTEN" dataDxfId="27" dataCellStyle="Standaard 5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11.vml"/><Relationship Id="rId7" Type="http://schemas.openxmlformats.org/officeDocument/2006/relationships/oleObject" Target="../embeddings/oleObject8.bin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6" Type="http://schemas.openxmlformats.org/officeDocument/2006/relationships/image" Target="../media/image1.png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12.vml"/><Relationship Id="rId9" Type="http://schemas.openxmlformats.org/officeDocument/2006/relationships/oleObject" Target="../embeddings/oleObject1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8.emf"/><Relationship Id="rId4" Type="http://schemas.openxmlformats.org/officeDocument/2006/relationships/oleObject" Target="../embeddings/oleObject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1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table" Target="../tables/table1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table" Target="../tables/table2.xml"/><Relationship Id="rId4" Type="http://schemas.openxmlformats.org/officeDocument/2006/relationships/drawing" Target="../drawings/drawing1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ivotTable" Target="../pivotTables/pivotTable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ivotTable" Target="../pivotTables/pivotTable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5.bin"/><Relationship Id="rId1" Type="http://schemas.openxmlformats.org/officeDocument/2006/relationships/pivotTable" Target="../pivotTables/pivotTable8.xml"/><Relationship Id="rId4" Type="http://schemas.microsoft.com/office/2007/relationships/slicer" Target="../slicers/slicer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1.png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2"/>
  <sheetViews>
    <sheetView showGridLines="0" tabSelected="1" zoomScaleNormal="100" workbookViewId="0">
      <selection activeCell="C1" sqref="C1"/>
    </sheetView>
  </sheetViews>
  <sheetFormatPr baseColWidth="10" defaultColWidth="8.83203125" defaultRowHeight="15"/>
  <cols>
    <col min="1" max="1" width="75.83203125" customWidth="1"/>
    <col min="2" max="2" width="17.33203125" style="3" customWidth="1"/>
  </cols>
  <sheetData>
    <row r="1" spans="1:6" s="2" customFormat="1" ht="50.25" customHeight="1" thickBot="1">
      <c r="A1" s="868" t="s">
        <v>1630</v>
      </c>
      <c r="B1" s="868"/>
      <c r="C1" s="1"/>
      <c r="D1" s="1"/>
      <c r="E1" s="1"/>
      <c r="F1" s="1"/>
    </row>
    <row r="2" spans="1:6" ht="25" thickTop="1">
      <c r="A2" s="497" t="s">
        <v>0</v>
      </c>
      <c r="B2" s="498">
        <v>30</v>
      </c>
    </row>
    <row r="3" spans="1:6" s="4" customFormat="1" ht="18.75" customHeight="1">
      <c r="A3" s="499" t="s">
        <v>1605</v>
      </c>
      <c r="B3" s="500" t="s">
        <v>1</v>
      </c>
    </row>
    <row r="4" spans="1:6" s="4" customFormat="1" ht="18.75" customHeight="1">
      <c r="A4" s="501" t="s">
        <v>1606</v>
      </c>
      <c r="B4" s="500" t="s">
        <v>2</v>
      </c>
    </row>
    <row r="5" spans="1:6" s="4" customFormat="1" ht="18.75" customHeight="1">
      <c r="A5" s="501" t="s">
        <v>1607</v>
      </c>
      <c r="B5" s="500" t="s">
        <v>3</v>
      </c>
    </row>
    <row r="6" spans="1:6" s="4" customFormat="1" ht="18.75" customHeight="1">
      <c r="A6" s="501" t="s">
        <v>1608</v>
      </c>
      <c r="B6" s="500" t="s">
        <v>4</v>
      </c>
    </row>
    <row r="7" spans="1:6" s="4" customFormat="1" ht="18.75" customHeight="1">
      <c r="A7" s="501" t="s">
        <v>21</v>
      </c>
      <c r="B7" s="500" t="s">
        <v>5</v>
      </c>
    </row>
    <row r="8" spans="1:6" s="4" customFormat="1" ht="18.75" customHeight="1">
      <c r="A8" s="501" t="s">
        <v>1609</v>
      </c>
      <c r="B8" s="500" t="s">
        <v>6</v>
      </c>
    </row>
    <row r="9" spans="1:6" s="4" customFormat="1" ht="18.75" customHeight="1">
      <c r="A9" s="501" t="s">
        <v>1610</v>
      </c>
      <c r="B9" s="500" t="s">
        <v>7</v>
      </c>
    </row>
    <row r="10" spans="1:6" s="4" customFormat="1" ht="18.75" customHeight="1">
      <c r="A10" s="501" t="s">
        <v>1611</v>
      </c>
      <c r="B10" s="500" t="s">
        <v>8</v>
      </c>
    </row>
    <row r="11" spans="1:6" s="4" customFormat="1" ht="18.75" customHeight="1">
      <c r="A11" s="501" t="s">
        <v>1612</v>
      </c>
      <c r="B11" s="500" t="s">
        <v>9</v>
      </c>
    </row>
    <row r="12" spans="1:6" s="4" customFormat="1" ht="18.75" customHeight="1">
      <c r="A12" s="501" t="s">
        <v>1613</v>
      </c>
      <c r="B12" s="500" t="s">
        <v>10</v>
      </c>
    </row>
    <row r="13" spans="1:6" s="4" customFormat="1" ht="18.75" customHeight="1">
      <c r="A13" s="501" t="s">
        <v>1614</v>
      </c>
      <c r="B13" s="500" t="s">
        <v>11</v>
      </c>
    </row>
    <row r="14" spans="1:6" s="4" customFormat="1" ht="18.75" customHeight="1">
      <c r="A14" s="501" t="s">
        <v>1615</v>
      </c>
      <c r="B14" s="500" t="s">
        <v>12</v>
      </c>
    </row>
    <row r="15" spans="1:6" s="4" customFormat="1" ht="18.75" customHeight="1">
      <c r="A15" s="501" t="s">
        <v>1616</v>
      </c>
      <c r="B15" s="500" t="s">
        <v>13</v>
      </c>
    </row>
    <row r="16" spans="1:6" s="4" customFormat="1" ht="18.75" customHeight="1">
      <c r="A16" s="501" t="s">
        <v>1617</v>
      </c>
      <c r="B16" s="500" t="s">
        <v>14</v>
      </c>
    </row>
    <row r="17" spans="1:6" s="4" customFormat="1" ht="18.75" customHeight="1">
      <c r="A17" s="501" t="s">
        <v>7945</v>
      </c>
      <c r="B17" s="500" t="s">
        <v>15</v>
      </c>
    </row>
    <row r="18" spans="1:6" s="4" customFormat="1" ht="18.75" customHeight="1">
      <c r="A18" s="501" t="s">
        <v>1618</v>
      </c>
      <c r="B18" s="500" t="s">
        <v>16</v>
      </c>
    </row>
    <row r="19" spans="1:6" s="4" customFormat="1" ht="18.75" customHeight="1">
      <c r="A19" s="501" t="s">
        <v>1619</v>
      </c>
      <c r="B19" s="500" t="s">
        <v>17</v>
      </c>
    </row>
    <row r="20" spans="1:6" s="4" customFormat="1" ht="18.75" customHeight="1">
      <c r="A20" s="501" t="s">
        <v>1620</v>
      </c>
      <c r="B20" s="500" t="s">
        <v>18</v>
      </c>
    </row>
    <row r="21" spans="1:6" s="4" customFormat="1" ht="18.75" customHeight="1">
      <c r="A21" s="501" t="s">
        <v>1621</v>
      </c>
      <c r="B21" s="500" t="s">
        <v>19</v>
      </c>
    </row>
    <row r="22" spans="1:6" s="4" customFormat="1" ht="18.75" customHeight="1">
      <c r="A22" s="501" t="s">
        <v>1622</v>
      </c>
      <c r="B22" s="500" t="s">
        <v>20</v>
      </c>
    </row>
    <row r="23" spans="1:6" s="4" customFormat="1" ht="18.75" customHeight="1">
      <c r="A23" s="501" t="s">
        <v>1623</v>
      </c>
      <c r="B23" s="500" t="s">
        <v>1602</v>
      </c>
    </row>
    <row r="24" spans="1:6" s="4" customFormat="1" ht="18.75" customHeight="1">
      <c r="A24" s="501" t="s">
        <v>1624</v>
      </c>
      <c r="B24" s="500" t="s">
        <v>1603</v>
      </c>
    </row>
    <row r="25" spans="1:6" s="4" customFormat="1" ht="18.75" customHeight="1">
      <c r="A25" s="501" t="s">
        <v>7962</v>
      </c>
      <c r="B25" s="500" t="s">
        <v>1604</v>
      </c>
    </row>
    <row r="26" spans="1:6" s="4" customFormat="1" ht="18.75" customHeight="1">
      <c r="A26" s="501" t="s">
        <v>8048</v>
      </c>
      <c r="B26" s="500" t="s">
        <v>1625</v>
      </c>
    </row>
    <row r="27" spans="1:6" ht="18" customHeight="1">
      <c r="A27" s="501" t="s">
        <v>8049</v>
      </c>
      <c r="B27" s="500" t="s">
        <v>1626</v>
      </c>
    </row>
    <row r="28" spans="1:6" ht="18" customHeight="1">
      <c r="A28" s="502" t="s">
        <v>8050</v>
      </c>
      <c r="B28" s="500" t="s">
        <v>1627</v>
      </c>
    </row>
    <row r="29" spans="1:6" ht="18" customHeight="1">
      <c r="A29" s="502" t="s">
        <v>8051</v>
      </c>
      <c r="B29" s="500" t="s">
        <v>1628</v>
      </c>
    </row>
    <row r="30" spans="1:6" s="3" customFormat="1" ht="18" customHeight="1">
      <c r="A30" s="502" t="s">
        <v>8052</v>
      </c>
      <c r="B30" s="500" t="s">
        <v>1629</v>
      </c>
      <c r="C30"/>
      <c r="D30"/>
      <c r="E30"/>
      <c r="F30"/>
    </row>
    <row r="31" spans="1:6" ht="18" customHeight="1">
      <c r="A31" s="501" t="s">
        <v>8053</v>
      </c>
      <c r="B31" s="500" t="s">
        <v>7963</v>
      </c>
    </row>
    <row r="32" spans="1:6" ht="18" customHeight="1">
      <c r="A32" s="501" t="s">
        <v>8054</v>
      </c>
      <c r="B32" s="500" t="s">
        <v>8047</v>
      </c>
    </row>
  </sheetData>
  <mergeCells count="1">
    <mergeCell ref="A1:B1"/>
  </mergeCells>
  <pageMargins left="0.7" right="0.7" top="0.75" bottom="0.75" header="0.3" footer="0.3"/>
  <pageSetup paperSize="9" scale="7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3"/>
  <sheetViews>
    <sheetView showGridLines="0" zoomScaleNormal="100" zoomScaleSheetLayoutView="100" workbookViewId="0">
      <selection activeCell="M1" sqref="M1"/>
    </sheetView>
  </sheetViews>
  <sheetFormatPr baseColWidth="10" defaultColWidth="9.1640625" defaultRowHeight="15"/>
  <cols>
    <col min="1" max="1" width="8.5" style="67" customWidth="1"/>
    <col min="2" max="10" width="9.5" style="274" customWidth="1"/>
    <col min="11" max="11" width="9.5" style="12" customWidth="1"/>
    <col min="12" max="12" width="10.1640625" style="12" bestFit="1" customWidth="1"/>
    <col min="13" max="16384" width="9.1640625" style="12"/>
  </cols>
  <sheetData>
    <row r="1" spans="1:16" s="5" customFormat="1" ht="30.75" customHeight="1" thickBot="1">
      <c r="A1" s="872" t="s">
        <v>1768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</row>
    <row r="2" spans="1:16" s="65" customFormat="1" ht="20" thickTop="1">
      <c r="A2" s="800" t="s">
        <v>1769</v>
      </c>
      <c r="B2" s="617"/>
      <c r="C2" s="617"/>
      <c r="D2" s="617"/>
      <c r="E2" s="617"/>
      <c r="F2" s="617"/>
      <c r="G2" s="618"/>
      <c r="H2" s="618"/>
      <c r="I2" s="618"/>
      <c r="J2" s="618"/>
      <c r="K2" s="57"/>
      <c r="L2" s="57"/>
      <c r="N2"/>
      <c r="O2"/>
      <c r="P2"/>
    </row>
    <row r="3" spans="1:16" s="8" customFormat="1" ht="16">
      <c r="A3" s="7"/>
      <c r="B3" s="619" t="s">
        <v>1770</v>
      </c>
      <c r="C3" s="507"/>
      <c r="D3" s="507"/>
      <c r="E3" s="507"/>
      <c r="F3" s="507"/>
      <c r="G3" s="507"/>
      <c r="H3" s="507"/>
      <c r="I3" s="507"/>
      <c r="J3" s="507"/>
      <c r="N3"/>
      <c r="O3"/>
      <c r="P3"/>
    </row>
    <row r="4" spans="1:16" s="8" customFormat="1" ht="16">
      <c r="A4" s="7">
        <v>1</v>
      </c>
      <c r="B4" s="168" t="s">
        <v>7892</v>
      </c>
      <c r="C4" s="507"/>
      <c r="D4" s="507"/>
      <c r="E4" s="507"/>
      <c r="F4" s="507"/>
      <c r="G4" s="507"/>
      <c r="H4" s="507"/>
      <c r="I4" s="507"/>
      <c r="J4" s="507"/>
      <c r="N4"/>
      <c r="O4"/>
      <c r="P4"/>
    </row>
    <row r="5" spans="1:16" s="8" customFormat="1" ht="16">
      <c r="A5" s="7">
        <v>2</v>
      </c>
      <c r="B5" s="168" t="s">
        <v>1771</v>
      </c>
      <c r="C5" s="507"/>
      <c r="D5" s="507"/>
      <c r="E5" s="507"/>
      <c r="F5" s="507"/>
      <c r="G5" s="507"/>
      <c r="H5" s="507"/>
      <c r="I5" s="507"/>
      <c r="J5" s="507"/>
      <c r="N5"/>
      <c r="O5"/>
      <c r="P5"/>
    </row>
    <row r="6" spans="1:16" s="8" customFormat="1" ht="16">
      <c r="A6" s="7">
        <v>3</v>
      </c>
      <c r="B6" s="168" t="s">
        <v>1772</v>
      </c>
      <c r="C6" s="507"/>
      <c r="D6" s="507"/>
      <c r="E6" s="507"/>
      <c r="F6" s="507"/>
      <c r="G6" s="507"/>
      <c r="H6" s="507"/>
      <c r="I6" s="507"/>
      <c r="J6" s="507"/>
    </row>
    <row r="7" spans="1:16" s="8" customFormat="1" ht="16">
      <c r="A7" s="7">
        <v>4</v>
      </c>
      <c r="B7" s="168" t="s">
        <v>7893</v>
      </c>
      <c r="C7" s="507"/>
      <c r="D7" s="507"/>
      <c r="E7" s="507"/>
      <c r="F7" s="507"/>
      <c r="G7" s="507"/>
      <c r="H7" s="507"/>
      <c r="I7" s="507"/>
      <c r="J7" s="507"/>
    </row>
    <row r="8" spans="1:16" s="8" customFormat="1" ht="16">
      <c r="A8" s="7"/>
      <c r="B8" s="507"/>
      <c r="C8" s="507"/>
      <c r="D8" s="507"/>
      <c r="E8" s="507"/>
      <c r="F8" s="507"/>
      <c r="G8" s="507"/>
      <c r="H8" s="507"/>
      <c r="I8" s="620" t="s">
        <v>245</v>
      </c>
      <c r="J8" s="621">
        <f>MODE(B13:J33)</f>
        <v>7.2</v>
      </c>
      <c r="K8" s="622" t="s">
        <v>1773</v>
      </c>
    </row>
    <row r="9" spans="1:16">
      <c r="A9" s="12"/>
      <c r="I9" s="620" t="s">
        <v>225</v>
      </c>
      <c r="J9" s="536"/>
      <c r="K9" s="622" t="s">
        <v>1773</v>
      </c>
    </row>
    <row r="10" spans="1:16" ht="23">
      <c r="A10" s="622"/>
      <c r="B10" s="623" t="s">
        <v>1774</v>
      </c>
      <c r="C10" s="624"/>
      <c r="D10" s="624"/>
      <c r="E10" s="624"/>
      <c r="F10" s="624"/>
      <c r="G10" s="624"/>
      <c r="H10" s="625"/>
      <c r="I10" s="625"/>
      <c r="J10" s="625"/>
      <c r="K10" s="622"/>
      <c r="L10" s="622"/>
    </row>
    <row r="11" spans="1:16" ht="16">
      <c r="A11" s="622"/>
      <c r="B11" s="889" t="s">
        <v>1775</v>
      </c>
      <c r="C11" s="890"/>
      <c r="D11" s="891"/>
      <c r="E11" s="889" t="s">
        <v>1776</v>
      </c>
      <c r="F11" s="890"/>
      <c r="G11" s="891"/>
      <c r="H11" s="889" t="s">
        <v>1777</v>
      </c>
      <c r="I11" s="890"/>
      <c r="J11" s="891"/>
      <c r="K11" s="622"/>
      <c r="L11" s="622"/>
    </row>
    <row r="12" spans="1:16" ht="16" thickBot="1">
      <c r="A12" s="626" t="s">
        <v>66</v>
      </c>
      <c r="B12" s="627" t="s">
        <v>1778</v>
      </c>
      <c r="C12" s="628" t="s">
        <v>1779</v>
      </c>
      <c r="D12" s="629" t="s">
        <v>1780</v>
      </c>
      <c r="E12" s="627" t="s">
        <v>1781</v>
      </c>
      <c r="F12" s="628" t="s">
        <v>1782</v>
      </c>
      <c r="G12" s="629" t="s">
        <v>1783</v>
      </c>
      <c r="H12" s="627" t="s">
        <v>1784</v>
      </c>
      <c r="I12" s="628" t="s">
        <v>1785</v>
      </c>
      <c r="J12" s="629" t="s">
        <v>1786</v>
      </c>
      <c r="K12" s="630" t="s">
        <v>1647</v>
      </c>
      <c r="L12" s="626" t="s">
        <v>1787</v>
      </c>
    </row>
    <row r="13" spans="1:16">
      <c r="A13" s="631" t="s">
        <v>1788</v>
      </c>
      <c r="B13" s="632">
        <v>9.8000000000000007</v>
      </c>
      <c r="C13" s="633">
        <v>8.6</v>
      </c>
      <c r="D13" s="634">
        <v>7.2</v>
      </c>
      <c r="E13" s="632">
        <v>8.8000000000000007</v>
      </c>
      <c r="F13" s="633">
        <v>9.4</v>
      </c>
      <c r="G13" s="634">
        <v>9.3000000000000007</v>
      </c>
      <c r="H13" s="632">
        <v>8.6999999999999993</v>
      </c>
      <c r="I13" s="633">
        <v>9.6</v>
      </c>
      <c r="J13" s="634">
        <v>7.2</v>
      </c>
      <c r="K13" s="635">
        <f t="shared" ref="K13:K33" si="0">SUM(B13:J13)</f>
        <v>78.599999999999994</v>
      </c>
      <c r="L13" s="635">
        <f t="shared" ref="L13:L33" si="1">AVERAGE(B13:J13)</f>
        <v>8.7333333333333325</v>
      </c>
    </row>
    <row r="14" spans="1:16">
      <c r="A14" s="631" t="s">
        <v>1789</v>
      </c>
      <c r="B14" s="632">
        <v>8.1</v>
      </c>
      <c r="C14" s="633">
        <v>8.9</v>
      </c>
      <c r="D14" s="634">
        <v>8.1999999999999993</v>
      </c>
      <c r="E14" s="632">
        <v>9.6</v>
      </c>
      <c r="F14" s="633">
        <v>8.8000000000000007</v>
      </c>
      <c r="G14" s="634">
        <v>8</v>
      </c>
      <c r="H14" s="632">
        <v>8.4</v>
      </c>
      <c r="I14" s="633">
        <v>9.1999999999999993</v>
      </c>
      <c r="J14" s="634">
        <v>9.3000000000000007</v>
      </c>
      <c r="K14" s="635">
        <f t="shared" si="0"/>
        <v>78.499999999999986</v>
      </c>
      <c r="L14" s="635">
        <f t="shared" si="1"/>
        <v>8.7222222222222214</v>
      </c>
    </row>
    <row r="15" spans="1:16">
      <c r="A15" s="631" t="s">
        <v>1790</v>
      </c>
      <c r="B15" s="632">
        <v>7.1</v>
      </c>
      <c r="C15" s="633">
        <v>8.3000000000000007</v>
      </c>
      <c r="D15" s="634">
        <v>8.3000000000000007</v>
      </c>
      <c r="E15" s="632">
        <v>8.1</v>
      </c>
      <c r="F15" s="633">
        <v>8.9</v>
      </c>
      <c r="G15" s="634">
        <v>9.3000000000000007</v>
      </c>
      <c r="H15" s="632">
        <v>9.4</v>
      </c>
      <c r="I15" s="633">
        <v>10</v>
      </c>
      <c r="J15" s="634">
        <v>7.1</v>
      </c>
      <c r="K15" s="635">
        <f t="shared" si="0"/>
        <v>76.5</v>
      </c>
      <c r="L15" s="635">
        <f t="shared" si="1"/>
        <v>8.5</v>
      </c>
    </row>
    <row r="16" spans="1:16">
      <c r="A16" s="631" t="s">
        <v>1791</v>
      </c>
      <c r="B16" s="632">
        <v>9.6999999999999993</v>
      </c>
      <c r="C16" s="633">
        <v>9.4</v>
      </c>
      <c r="D16" s="634">
        <v>3.2</v>
      </c>
      <c r="E16" s="632">
        <v>6.9</v>
      </c>
      <c r="F16" s="633">
        <v>9.9</v>
      </c>
      <c r="G16" s="634">
        <v>8.6</v>
      </c>
      <c r="H16" s="632">
        <v>5.7</v>
      </c>
      <c r="I16" s="633">
        <v>8.8000000000000007</v>
      </c>
      <c r="J16" s="634">
        <v>6.2</v>
      </c>
      <c r="K16" s="635">
        <f t="shared" si="0"/>
        <v>68.400000000000006</v>
      </c>
      <c r="L16" s="635">
        <f t="shared" si="1"/>
        <v>7.6000000000000005</v>
      </c>
    </row>
    <row r="17" spans="1:12">
      <c r="A17" s="631" t="s">
        <v>1792</v>
      </c>
      <c r="B17" s="632">
        <v>8.6</v>
      </c>
      <c r="C17" s="633">
        <v>9.4</v>
      </c>
      <c r="D17" s="634">
        <v>7.7</v>
      </c>
      <c r="E17" s="632">
        <v>7.2</v>
      </c>
      <c r="F17" s="633">
        <v>7.3</v>
      </c>
      <c r="G17" s="634">
        <v>5.2</v>
      </c>
      <c r="H17" s="632">
        <v>6.7</v>
      </c>
      <c r="I17" s="633">
        <v>7.2</v>
      </c>
      <c r="J17" s="634">
        <v>6.9</v>
      </c>
      <c r="K17" s="635">
        <f t="shared" si="0"/>
        <v>66.2</v>
      </c>
      <c r="L17" s="635">
        <f t="shared" si="1"/>
        <v>7.3555555555555561</v>
      </c>
    </row>
    <row r="18" spans="1:12">
      <c r="A18" s="631" t="s">
        <v>1793</v>
      </c>
      <c r="B18" s="632">
        <v>5.6</v>
      </c>
      <c r="C18" s="633">
        <v>7.2</v>
      </c>
      <c r="D18" s="634">
        <v>6.4</v>
      </c>
      <c r="E18" s="632">
        <v>9.8000000000000007</v>
      </c>
      <c r="F18" s="633">
        <v>9.6999999999999993</v>
      </c>
      <c r="G18" s="634">
        <v>5</v>
      </c>
      <c r="H18" s="632">
        <v>4</v>
      </c>
      <c r="I18" s="633">
        <v>8.1</v>
      </c>
      <c r="J18" s="634">
        <v>8.9</v>
      </c>
      <c r="K18" s="635">
        <f t="shared" si="0"/>
        <v>64.7</v>
      </c>
      <c r="L18" s="635">
        <f t="shared" si="1"/>
        <v>7.1888888888888891</v>
      </c>
    </row>
    <row r="19" spans="1:12">
      <c r="A19" s="631" t="s">
        <v>1794</v>
      </c>
      <c r="B19" s="632">
        <v>9.6999999999999993</v>
      </c>
      <c r="C19" s="633">
        <v>4.0999999999999996</v>
      </c>
      <c r="D19" s="634">
        <v>9.6</v>
      </c>
      <c r="E19" s="632">
        <v>9.6999999999999993</v>
      </c>
      <c r="F19" s="633">
        <v>9.6999999999999993</v>
      </c>
      <c r="G19" s="634">
        <v>7.9</v>
      </c>
      <c r="H19" s="632">
        <v>7.5</v>
      </c>
      <c r="I19" s="633">
        <v>4.5</v>
      </c>
      <c r="J19" s="634">
        <v>5.6</v>
      </c>
      <c r="K19" s="635">
        <f t="shared" si="0"/>
        <v>68.3</v>
      </c>
      <c r="L19" s="635">
        <f t="shared" si="1"/>
        <v>7.5888888888888886</v>
      </c>
    </row>
    <row r="20" spans="1:12">
      <c r="A20" s="631" t="s">
        <v>1795</v>
      </c>
      <c r="B20" s="632">
        <v>5.3</v>
      </c>
      <c r="C20" s="633">
        <v>9.9</v>
      </c>
      <c r="D20" s="634">
        <v>4.5999999999999996</v>
      </c>
      <c r="E20" s="632">
        <v>2.7</v>
      </c>
      <c r="F20" s="633">
        <v>7.5</v>
      </c>
      <c r="G20" s="634">
        <v>7.5</v>
      </c>
      <c r="H20" s="632">
        <v>9.9</v>
      </c>
      <c r="I20" s="633">
        <v>9.1999999999999993</v>
      </c>
      <c r="J20" s="634">
        <v>7.7</v>
      </c>
      <c r="K20" s="635">
        <f t="shared" si="0"/>
        <v>64.3</v>
      </c>
      <c r="L20" s="635">
        <f t="shared" si="1"/>
        <v>7.1444444444444439</v>
      </c>
    </row>
    <row r="21" spans="1:12">
      <c r="A21" s="631" t="s">
        <v>1796</v>
      </c>
      <c r="B21" s="632">
        <v>6.6</v>
      </c>
      <c r="C21" s="633">
        <v>5.5</v>
      </c>
      <c r="D21" s="634">
        <v>7.2</v>
      </c>
      <c r="E21" s="632">
        <v>5.8</v>
      </c>
      <c r="F21" s="633">
        <v>4.0999999999999996</v>
      </c>
      <c r="G21" s="634">
        <v>7.2</v>
      </c>
      <c r="H21" s="632">
        <v>9.1999999999999993</v>
      </c>
      <c r="I21" s="633">
        <v>9.9</v>
      </c>
      <c r="J21" s="634">
        <v>5.9</v>
      </c>
      <c r="K21" s="635">
        <f t="shared" si="0"/>
        <v>61.400000000000006</v>
      </c>
      <c r="L21" s="635">
        <f t="shared" si="1"/>
        <v>6.8222222222222229</v>
      </c>
    </row>
    <row r="22" spans="1:12">
      <c r="A22" s="631" t="s">
        <v>1797</v>
      </c>
      <c r="B22" s="632">
        <v>7.5</v>
      </c>
      <c r="C22" s="633">
        <v>5.8</v>
      </c>
      <c r="D22" s="634">
        <v>9.3000000000000007</v>
      </c>
      <c r="E22" s="632">
        <v>2.9</v>
      </c>
      <c r="F22" s="633">
        <v>9.6</v>
      </c>
      <c r="G22" s="634">
        <v>9</v>
      </c>
      <c r="H22" s="632">
        <v>9.3000000000000007</v>
      </c>
      <c r="I22" s="633">
        <v>9.5</v>
      </c>
      <c r="J22" s="634">
        <v>4.5</v>
      </c>
      <c r="K22" s="635">
        <f t="shared" si="0"/>
        <v>67.400000000000006</v>
      </c>
      <c r="L22" s="635">
        <f t="shared" si="1"/>
        <v>7.4888888888888898</v>
      </c>
    </row>
    <row r="23" spans="1:12">
      <c r="A23" s="631" t="s">
        <v>1798</v>
      </c>
      <c r="B23" s="632">
        <v>9.6</v>
      </c>
      <c r="C23" s="633">
        <v>7</v>
      </c>
      <c r="D23" s="634">
        <v>2.9</v>
      </c>
      <c r="E23" s="632">
        <v>9.1999999999999993</v>
      </c>
      <c r="F23" s="633">
        <v>5.4</v>
      </c>
      <c r="G23" s="634">
        <v>9.8000000000000007</v>
      </c>
      <c r="H23" s="632">
        <v>7.7</v>
      </c>
      <c r="I23" s="633">
        <v>5.3</v>
      </c>
      <c r="J23" s="634">
        <v>8.1999999999999993</v>
      </c>
      <c r="K23" s="635">
        <f t="shared" si="0"/>
        <v>65.100000000000009</v>
      </c>
      <c r="L23" s="635">
        <f t="shared" si="1"/>
        <v>7.2333333333333343</v>
      </c>
    </row>
    <row r="24" spans="1:12">
      <c r="A24" s="631" t="s">
        <v>1799</v>
      </c>
      <c r="B24" s="632">
        <v>3.1</v>
      </c>
      <c r="C24" s="633">
        <v>2.8</v>
      </c>
      <c r="D24" s="634">
        <v>3.5</v>
      </c>
      <c r="E24" s="632">
        <v>8.4</v>
      </c>
      <c r="F24" s="633">
        <v>9.5</v>
      </c>
      <c r="G24" s="634">
        <v>6.1</v>
      </c>
      <c r="H24" s="632">
        <v>8.6</v>
      </c>
      <c r="I24" s="633">
        <v>7.4</v>
      </c>
      <c r="J24" s="634">
        <v>7.2</v>
      </c>
      <c r="K24" s="635">
        <f t="shared" si="0"/>
        <v>56.6</v>
      </c>
      <c r="L24" s="635">
        <f t="shared" si="1"/>
        <v>6.2888888888888888</v>
      </c>
    </row>
    <row r="25" spans="1:12">
      <c r="A25" s="631" t="s">
        <v>1800</v>
      </c>
      <c r="B25" s="632">
        <v>3.2</v>
      </c>
      <c r="C25" s="633">
        <v>4.4000000000000004</v>
      </c>
      <c r="D25" s="634">
        <v>10</v>
      </c>
      <c r="E25" s="632">
        <v>5.6</v>
      </c>
      <c r="F25" s="633">
        <v>6.8</v>
      </c>
      <c r="G25" s="634">
        <v>9.6</v>
      </c>
      <c r="H25" s="632">
        <v>8.1</v>
      </c>
      <c r="I25" s="633">
        <v>7.2</v>
      </c>
      <c r="J25" s="634">
        <v>3.5</v>
      </c>
      <c r="K25" s="635">
        <f t="shared" si="0"/>
        <v>58.400000000000006</v>
      </c>
      <c r="L25" s="635">
        <f t="shared" si="1"/>
        <v>6.4888888888888898</v>
      </c>
    </row>
    <row r="26" spans="1:12">
      <c r="A26" s="631" t="s">
        <v>1801</v>
      </c>
      <c r="B26" s="632">
        <v>9.6</v>
      </c>
      <c r="C26" s="633">
        <v>4.4000000000000004</v>
      </c>
      <c r="D26" s="634">
        <v>8.3000000000000007</v>
      </c>
      <c r="E26" s="632">
        <v>7.2</v>
      </c>
      <c r="F26" s="633">
        <v>9.6</v>
      </c>
      <c r="G26" s="634">
        <v>5.5</v>
      </c>
      <c r="H26" s="632">
        <v>3.6</v>
      </c>
      <c r="I26" s="633">
        <v>8.6999999999999993</v>
      </c>
      <c r="J26" s="634">
        <v>6</v>
      </c>
      <c r="K26" s="635">
        <f t="shared" si="0"/>
        <v>62.900000000000006</v>
      </c>
      <c r="L26" s="635">
        <f t="shared" si="1"/>
        <v>6.9888888888888898</v>
      </c>
    </row>
    <row r="27" spans="1:12">
      <c r="A27" s="631" t="s">
        <v>1802</v>
      </c>
      <c r="B27" s="632">
        <v>2.5</v>
      </c>
      <c r="C27" s="633">
        <v>3.6</v>
      </c>
      <c r="D27" s="634">
        <v>7.2</v>
      </c>
      <c r="E27" s="632">
        <v>4.3</v>
      </c>
      <c r="F27" s="633">
        <v>5.8</v>
      </c>
      <c r="G27" s="634">
        <v>5</v>
      </c>
      <c r="H27" s="632">
        <v>6.8</v>
      </c>
      <c r="I27" s="633">
        <v>7.2</v>
      </c>
      <c r="J27" s="634">
        <v>9.6999999999999993</v>
      </c>
      <c r="K27" s="635">
        <f t="shared" si="0"/>
        <v>52.100000000000009</v>
      </c>
      <c r="L27" s="635">
        <f t="shared" si="1"/>
        <v>5.7888888888888896</v>
      </c>
    </row>
    <row r="28" spans="1:12">
      <c r="A28" s="631" t="s">
        <v>1803</v>
      </c>
      <c r="B28" s="632">
        <v>6.7</v>
      </c>
      <c r="C28" s="633">
        <v>3.7</v>
      </c>
      <c r="D28" s="634">
        <v>9.4</v>
      </c>
      <c r="E28" s="632">
        <v>6.1</v>
      </c>
      <c r="F28" s="633">
        <v>2.8</v>
      </c>
      <c r="G28" s="634">
        <v>9.8000000000000007</v>
      </c>
      <c r="H28" s="632">
        <v>8.3000000000000007</v>
      </c>
      <c r="I28" s="633">
        <v>7.8</v>
      </c>
      <c r="J28" s="634">
        <v>2.6</v>
      </c>
      <c r="K28" s="635">
        <f t="shared" si="0"/>
        <v>57.199999999999996</v>
      </c>
      <c r="L28" s="635">
        <f t="shared" si="1"/>
        <v>6.3555555555555552</v>
      </c>
    </row>
    <row r="29" spans="1:12">
      <c r="A29" s="631" t="s">
        <v>1804</v>
      </c>
      <c r="B29" s="632">
        <v>3.7</v>
      </c>
      <c r="C29" s="633">
        <v>9.1</v>
      </c>
      <c r="D29" s="634">
        <v>5.8</v>
      </c>
      <c r="E29" s="632">
        <v>10</v>
      </c>
      <c r="F29" s="633">
        <v>4.4000000000000004</v>
      </c>
      <c r="G29" s="634">
        <v>4.9000000000000004</v>
      </c>
      <c r="H29" s="632">
        <v>7.2</v>
      </c>
      <c r="I29" s="633">
        <v>6.1</v>
      </c>
      <c r="J29" s="634">
        <v>5.6</v>
      </c>
      <c r="K29" s="635">
        <f t="shared" si="0"/>
        <v>56.800000000000004</v>
      </c>
      <c r="L29" s="635">
        <f t="shared" si="1"/>
        <v>6.3111111111111118</v>
      </c>
    </row>
    <row r="30" spans="1:12">
      <c r="A30" s="631" t="s">
        <v>1805</v>
      </c>
      <c r="B30" s="632">
        <v>9.4</v>
      </c>
      <c r="C30" s="633">
        <v>5.0999999999999996</v>
      </c>
      <c r="D30" s="634">
        <v>9.1999999999999993</v>
      </c>
      <c r="E30" s="632">
        <v>2.9</v>
      </c>
      <c r="F30" s="633">
        <v>10</v>
      </c>
      <c r="G30" s="634">
        <v>7.9</v>
      </c>
      <c r="H30" s="632">
        <v>4.8</v>
      </c>
      <c r="I30" s="633">
        <v>7.9</v>
      </c>
      <c r="J30" s="634">
        <v>2.7</v>
      </c>
      <c r="K30" s="635">
        <f t="shared" si="0"/>
        <v>59.899999999999991</v>
      </c>
      <c r="L30" s="635">
        <f t="shared" si="1"/>
        <v>6.655555555555555</v>
      </c>
    </row>
    <row r="31" spans="1:12">
      <c r="A31" s="631" t="s">
        <v>1806</v>
      </c>
      <c r="B31" s="632">
        <v>7.3</v>
      </c>
      <c r="C31" s="633">
        <v>6.6</v>
      </c>
      <c r="D31" s="634">
        <v>6</v>
      </c>
      <c r="E31" s="632">
        <v>9.9</v>
      </c>
      <c r="F31" s="633">
        <v>7.7</v>
      </c>
      <c r="G31" s="634">
        <v>4.3</v>
      </c>
      <c r="H31" s="632">
        <v>10</v>
      </c>
      <c r="I31" s="633">
        <v>3</v>
      </c>
      <c r="J31" s="634">
        <v>3.8</v>
      </c>
      <c r="K31" s="635">
        <f t="shared" si="0"/>
        <v>58.599999999999994</v>
      </c>
      <c r="L31" s="635">
        <f t="shared" si="1"/>
        <v>6.5111111111111102</v>
      </c>
    </row>
    <row r="32" spans="1:12">
      <c r="A32" s="631" t="s">
        <v>1807</v>
      </c>
      <c r="B32" s="632">
        <v>6.7</v>
      </c>
      <c r="C32" s="633">
        <v>4.2</v>
      </c>
      <c r="D32" s="634">
        <v>8.3000000000000007</v>
      </c>
      <c r="E32" s="632">
        <v>7.4</v>
      </c>
      <c r="F32" s="633">
        <v>8.8000000000000007</v>
      </c>
      <c r="G32" s="634">
        <v>5.9</v>
      </c>
      <c r="H32" s="632">
        <v>4.4000000000000004</v>
      </c>
      <c r="I32" s="633">
        <v>5.3</v>
      </c>
      <c r="J32" s="634">
        <v>8.6999999999999993</v>
      </c>
      <c r="K32" s="635">
        <f t="shared" si="0"/>
        <v>59.7</v>
      </c>
      <c r="L32" s="635">
        <f t="shared" si="1"/>
        <v>6.6333333333333337</v>
      </c>
    </row>
    <row r="33" spans="1:12">
      <c r="A33" s="631" t="s">
        <v>1808</v>
      </c>
      <c r="B33" s="636">
        <v>2.8</v>
      </c>
      <c r="C33" s="637">
        <v>2.9</v>
      </c>
      <c r="D33" s="638">
        <v>8.1999999999999993</v>
      </c>
      <c r="E33" s="636">
        <v>8.5</v>
      </c>
      <c r="F33" s="637">
        <v>9.3000000000000007</v>
      </c>
      <c r="G33" s="638">
        <v>4</v>
      </c>
      <c r="H33" s="636">
        <v>7.1</v>
      </c>
      <c r="I33" s="637">
        <v>7.4</v>
      </c>
      <c r="J33" s="638">
        <v>8.5</v>
      </c>
      <c r="K33" s="635">
        <f t="shared" si="0"/>
        <v>58.7</v>
      </c>
      <c r="L33" s="635">
        <f t="shared" si="1"/>
        <v>6.5222222222222221</v>
      </c>
    </row>
  </sheetData>
  <mergeCells count="4">
    <mergeCell ref="A1:L1"/>
    <mergeCell ref="B11:D11"/>
    <mergeCell ref="E11:G11"/>
    <mergeCell ref="H11:J11"/>
  </mergeCells>
  <printOptions horizontalCentered="1" verticalCentered="1"/>
  <pageMargins left="0.19685039370078741" right="0.19685039370078741" top="0.78740157480314965" bottom="0.19685039370078741" header="0.51181102362204722" footer="0.51181102362204722"/>
  <pageSetup paperSize="9" scale="86" orientation="landscape" blackAndWhite="1" horizontalDpi="4294967293" verticalDpi="4294967293" r:id="rId1"/>
  <headerFooter scaleWithDoc="0">
    <oddHeader>&amp;C&amp;20Formules en Functies gevorderd&amp;R&amp;G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47"/>
  <sheetViews>
    <sheetView showGridLines="0" zoomScaleNormal="100" zoomScaleSheetLayoutView="100" workbookViewId="0">
      <selection activeCell="J1" sqref="J1"/>
    </sheetView>
  </sheetViews>
  <sheetFormatPr baseColWidth="10" defaultColWidth="8.83203125" defaultRowHeight="15"/>
  <cols>
    <col min="1" max="1" width="19.5" customWidth="1"/>
    <col min="2" max="2" width="15.5" customWidth="1"/>
    <col min="3" max="3" width="16.5" style="59" bestFit="1" customWidth="1"/>
    <col min="4" max="5" width="1.5" style="59" customWidth="1"/>
    <col min="6" max="7" width="12.5" customWidth="1"/>
    <col min="8" max="8" width="20.33203125" customWidth="1"/>
    <col min="9" max="9" width="9.83203125" customWidth="1"/>
  </cols>
  <sheetData>
    <row r="1" spans="1:9" s="2" customFormat="1" ht="30.75" customHeight="1">
      <c r="A1" s="892" t="s">
        <v>1809</v>
      </c>
      <c r="B1" s="892"/>
      <c r="C1" s="892"/>
      <c r="D1" s="892"/>
      <c r="E1" s="892"/>
      <c r="F1" s="892"/>
      <c r="G1" s="892"/>
      <c r="H1" s="892"/>
      <c r="I1" s="892"/>
    </row>
    <row r="2" spans="1:9" s="118" customFormat="1" ht="21">
      <c r="A2" s="660" t="s">
        <v>1810</v>
      </c>
      <c r="B2" s="160"/>
      <c r="C2" s="160"/>
      <c r="D2" s="160"/>
      <c r="E2" s="160"/>
      <c r="F2" s="160"/>
      <c r="G2" s="160"/>
      <c r="H2" s="160"/>
      <c r="I2" s="160"/>
    </row>
    <row r="3" spans="1:9" s="118" customFormat="1" ht="11.25" customHeight="1">
      <c r="B3" s="639"/>
      <c r="C3" s="123"/>
      <c r="D3" s="123"/>
      <c r="E3" s="123"/>
      <c r="F3" s="893"/>
      <c r="G3" s="893"/>
      <c r="H3" s="640">
        <f ca="1">TODAY()</f>
        <v>44946</v>
      </c>
      <c r="I3" s="641" t="s">
        <v>1811</v>
      </c>
    </row>
    <row r="4" spans="1:9" s="118" customFormat="1" ht="21">
      <c r="A4" s="639" t="s">
        <v>78</v>
      </c>
      <c r="B4" s="639"/>
      <c r="C4" s="123"/>
      <c r="D4" s="123"/>
      <c r="E4" s="123"/>
      <c r="F4" s="801"/>
      <c r="G4" s="801"/>
      <c r="H4" s="640"/>
      <c r="I4" s="641"/>
    </row>
    <row r="5" spans="1:9" s="19" customFormat="1" ht="15.75" customHeight="1">
      <c r="A5" s="642" t="s">
        <v>1812</v>
      </c>
      <c r="B5" s="643" t="s">
        <v>1813</v>
      </c>
      <c r="C5" s="644" t="s">
        <v>1814</v>
      </c>
      <c r="D5" s="894"/>
      <c r="E5" s="895"/>
      <c r="F5" s="645" t="s">
        <v>1814</v>
      </c>
      <c r="G5" s="646" t="s">
        <v>1813</v>
      </c>
      <c r="H5" s="647" t="s">
        <v>1812</v>
      </c>
    </row>
    <row r="6" spans="1:9" ht="14.25" customHeight="1">
      <c r="A6" s="648">
        <f ca="1">H3</f>
        <v>44946</v>
      </c>
      <c r="B6" s="649" t="s">
        <v>1815</v>
      </c>
      <c r="C6" s="650" t="str">
        <f ca="1">IF(A6=TODAY(),"ja",IF(A6&gt;TODAY()+10,"",IF(A6&lt;TODAY(),"","Vervanger nodig")))</f>
        <v>ja</v>
      </c>
      <c r="D6" s="896"/>
      <c r="E6" s="897"/>
      <c r="F6" s="651"/>
      <c r="G6" s="649" t="s">
        <v>1815</v>
      </c>
      <c r="H6" s="648">
        <f ca="1">H3</f>
        <v>44946</v>
      </c>
      <c r="I6" t="s">
        <v>1816</v>
      </c>
    </row>
    <row r="7" spans="1:9">
      <c r="A7" s="648">
        <f ca="1">A6+3</f>
        <v>44949</v>
      </c>
      <c r="B7" s="649" t="s">
        <v>1817</v>
      </c>
      <c r="C7" s="650" t="str">
        <f t="shared" ref="C7:C11" ca="1" si="0">IF(A7=TODAY(),"ja",IF(A7&gt;TODAY()+10,"",IF(A7&lt;TODAY(),"","Vervanger nodig")))</f>
        <v>Vervanger nodig</v>
      </c>
      <c r="D7" s="896"/>
      <c r="E7" s="897"/>
      <c r="F7" s="651"/>
      <c r="G7" s="649" t="s">
        <v>1817</v>
      </c>
      <c r="H7" s="648">
        <v>42828</v>
      </c>
      <c r="I7" s="652"/>
    </row>
    <row r="8" spans="1:9">
      <c r="A8" s="648">
        <f ca="1">A6+110</f>
        <v>45056</v>
      </c>
      <c r="B8" s="649" t="s">
        <v>1818</v>
      </c>
      <c r="C8" s="650" t="str">
        <f t="shared" ca="1" si="0"/>
        <v/>
      </c>
      <c r="D8" s="896"/>
      <c r="E8" s="897"/>
      <c r="F8" s="651"/>
      <c r="G8" s="649" t="s">
        <v>1818</v>
      </c>
      <c r="H8" s="648">
        <v>42836</v>
      </c>
    </row>
    <row r="9" spans="1:9">
      <c r="A9" s="648">
        <f ca="1">A8+3</f>
        <v>45059</v>
      </c>
      <c r="B9" s="649" t="s">
        <v>1819</v>
      </c>
      <c r="C9" s="650" t="str">
        <f t="shared" ca="1" si="0"/>
        <v/>
      </c>
      <c r="D9" s="896"/>
      <c r="E9" s="897"/>
      <c r="F9" s="651"/>
      <c r="G9" s="649" t="s">
        <v>1819</v>
      </c>
      <c r="H9" s="648">
        <v>42839</v>
      </c>
    </row>
    <row r="10" spans="1:9">
      <c r="A10" s="648">
        <f ca="1">H3</f>
        <v>44946</v>
      </c>
      <c r="B10" s="649" t="s">
        <v>1820</v>
      </c>
      <c r="C10" s="650" t="str">
        <f t="shared" ca="1" si="0"/>
        <v>ja</v>
      </c>
      <c r="D10" s="896"/>
      <c r="E10" s="897"/>
      <c r="F10" s="651"/>
      <c r="G10" s="649" t="s">
        <v>1820</v>
      </c>
      <c r="H10" s="648">
        <v>42665</v>
      </c>
    </row>
    <row r="11" spans="1:9">
      <c r="A11" s="648">
        <f ca="1">H3+6</f>
        <v>44952</v>
      </c>
      <c r="B11" s="649" t="s">
        <v>1821</v>
      </c>
      <c r="C11" s="650" t="str">
        <f t="shared" ca="1" si="0"/>
        <v>Vervanger nodig</v>
      </c>
      <c r="D11" s="898"/>
      <c r="E11" s="899"/>
      <c r="F11" s="651"/>
      <c r="G11" s="649" t="s">
        <v>1821</v>
      </c>
      <c r="H11" s="648">
        <v>42831</v>
      </c>
      <c r="I11" s="653" t="s">
        <v>1822</v>
      </c>
    </row>
    <row r="12" spans="1:9">
      <c r="A12" s="654"/>
      <c r="F12" s="655"/>
      <c r="G12" s="655"/>
      <c r="H12" s="656"/>
    </row>
    <row r="13" spans="1:9" ht="15" customHeight="1">
      <c r="A13" s="654" t="s">
        <v>1823</v>
      </c>
      <c r="F13" s="655"/>
      <c r="G13" s="655"/>
      <c r="H13" s="655"/>
    </row>
    <row r="14" spans="1:9">
      <c r="A14" t="s">
        <v>1824</v>
      </c>
    </row>
    <row r="15" spans="1:9">
      <c r="A15" t="s">
        <v>1825</v>
      </c>
    </row>
    <row r="16" spans="1:9">
      <c r="A16" s="85" t="s">
        <v>1826</v>
      </c>
    </row>
    <row r="17" spans="1:9">
      <c r="A17" s="85" t="s">
        <v>1827</v>
      </c>
    </row>
    <row r="18" spans="1:9">
      <c r="A18" s="43" t="s">
        <v>1828</v>
      </c>
    </row>
    <row r="19" spans="1:9">
      <c r="A19" t="s">
        <v>1829</v>
      </c>
    </row>
    <row r="20" spans="1:9">
      <c r="A20" t="s">
        <v>1830</v>
      </c>
    </row>
    <row r="21" spans="1:9">
      <c r="A21" t="s">
        <v>1831</v>
      </c>
    </row>
    <row r="22" spans="1:9">
      <c r="A22" t="s">
        <v>1832</v>
      </c>
    </row>
    <row r="23" spans="1:9">
      <c r="A23" s="657" t="s">
        <v>1833</v>
      </c>
    </row>
    <row r="24" spans="1:9">
      <c r="A24" s="658" t="s">
        <v>1834</v>
      </c>
    </row>
    <row r="25" spans="1:9">
      <c r="A25" s="658"/>
    </row>
    <row r="26" spans="1:9" s="118" customFormat="1" ht="21">
      <c r="A26" s="213" t="s">
        <v>1835</v>
      </c>
      <c r="B26" s="160"/>
      <c r="C26" s="160"/>
      <c r="D26" s="160"/>
      <c r="E26" s="160"/>
      <c r="F26" s="160"/>
      <c r="G26" s="160"/>
      <c r="H26" s="160"/>
      <c r="I26" s="160"/>
    </row>
    <row r="27" spans="1:9">
      <c r="A27" s="659" t="s">
        <v>1836</v>
      </c>
    </row>
    <row r="28" spans="1:9" ht="16">
      <c r="A28" s="85" t="s">
        <v>1837</v>
      </c>
    </row>
    <row r="29" spans="1:9">
      <c r="A29" t="s">
        <v>1838</v>
      </c>
    </row>
    <row r="30" spans="1:9" ht="17.25" customHeight="1">
      <c r="A30" t="s">
        <v>1839</v>
      </c>
    </row>
    <row r="31" spans="1:9">
      <c r="A31" t="s">
        <v>1840</v>
      </c>
    </row>
    <row r="32" spans="1:9">
      <c r="A32" t="s">
        <v>1841</v>
      </c>
    </row>
    <row r="103" ht="62" customHeight="1"/>
    <row r="116" ht="49.5" customHeight="1"/>
    <row r="147" ht="54" customHeight="1"/>
  </sheetData>
  <mergeCells count="3">
    <mergeCell ref="A1:I1"/>
    <mergeCell ref="F3:G3"/>
    <mergeCell ref="D5:E11"/>
  </mergeCells>
  <conditionalFormatting sqref="C6:C11">
    <cfRule type="expression" dxfId="11" priority="4">
      <formula>C6="ja"</formula>
    </cfRule>
  </conditionalFormatting>
  <conditionalFormatting sqref="A6:A11">
    <cfRule type="cellIs" dxfId="10" priority="1" operator="between">
      <formula>$H$3</formula>
      <formula>$H$3+10</formula>
    </cfRule>
  </conditionalFormatting>
  <conditionalFormatting sqref="H3:H4">
    <cfRule type="expression" dxfId="9" priority="5">
      <formula>AND(H7&gt;=TODAY(),H7&lt;=TODAY()+10)</formula>
    </cfRule>
  </conditionalFormatting>
  <conditionalFormatting sqref="H11">
    <cfRule type="timePeriod" dxfId="8" priority="3" timePeriod="nextWeek">
      <formula>AND(ROUNDDOWN(H11,0)-TODAY()&gt;(7-WEEKDAY(TODAY())),ROUNDDOWN(H11,0)-TODAY()&lt;(15-WEEKDAY(TODAY())))</formula>
    </cfRule>
  </conditionalFormatting>
  <conditionalFormatting sqref="A11">
    <cfRule type="timePeriod" dxfId="7" priority="2" timePeriod="nextWeek">
      <formula>AND(ROUNDDOWN(A11,0)-TODAY()&gt;(7-WEEKDAY(TODAY())),ROUNDDOWN(A11,0)-TODAY()&lt;(15-WEEKDAY(TODAY())))</formula>
    </cfRule>
  </conditionalFormatting>
  <printOptions horizontalCentered="1"/>
  <pageMargins left="0.11811023622047245" right="0.11811023622047245" top="0.55118110236220474" bottom="0.74803149606299213" header="0.31496062992125984" footer="0.31496062992125984"/>
  <pageSetup paperSize="9" scale="80" orientation="portrait" r:id="rId1"/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6"/>
  <sheetViews>
    <sheetView showGridLines="0" workbookViewId="0">
      <selection activeCell="D20" sqref="D20"/>
    </sheetView>
  </sheetViews>
  <sheetFormatPr baseColWidth="10" defaultColWidth="8.83203125" defaultRowHeight="15"/>
  <cols>
    <col min="1" max="1" width="7.33203125" bestFit="1" customWidth="1"/>
    <col min="2" max="2" width="18.6640625" bestFit="1" customWidth="1"/>
    <col min="3" max="3" width="10.1640625" bestFit="1" customWidth="1"/>
    <col min="4" max="4" width="8.6640625" bestFit="1" customWidth="1"/>
    <col min="5" max="5" width="10.1640625" bestFit="1" customWidth="1"/>
    <col min="6" max="6" width="8.6640625" bestFit="1" customWidth="1"/>
    <col min="7" max="7" width="12.33203125" bestFit="1" customWidth="1"/>
    <col min="8" max="8" width="10.1640625" bestFit="1" customWidth="1"/>
  </cols>
  <sheetData>
    <row r="1" spans="1:8" ht="17" thickBot="1">
      <c r="A1" s="900" t="s">
        <v>265</v>
      </c>
      <c r="B1" s="901"/>
      <c r="C1" s="901"/>
      <c r="D1" s="901"/>
      <c r="E1" s="901"/>
      <c r="F1" s="901"/>
      <c r="G1" s="901"/>
      <c r="H1" s="902"/>
    </row>
    <row r="2" spans="1:8">
      <c r="A2" s="662" t="s">
        <v>23</v>
      </c>
      <c r="B2" s="663" t="s">
        <v>24</v>
      </c>
      <c r="C2" s="664"/>
      <c r="D2" s="665"/>
      <c r="E2" s="665"/>
      <c r="F2" s="665"/>
      <c r="G2" s="666"/>
      <c r="H2" s="667" t="s">
        <v>25</v>
      </c>
    </row>
    <row r="3" spans="1:8">
      <c r="A3" s="668"/>
      <c r="B3" s="669"/>
      <c r="C3" s="670" t="s">
        <v>27</v>
      </c>
      <c r="D3" s="671"/>
      <c r="E3" s="670" t="s">
        <v>28</v>
      </c>
      <c r="F3" s="671"/>
      <c r="G3" s="672"/>
      <c r="H3" s="903"/>
    </row>
    <row r="4" spans="1:8">
      <c r="A4" s="673" t="s">
        <v>29</v>
      </c>
      <c r="B4" s="674" t="s">
        <v>30</v>
      </c>
      <c r="C4" s="675" t="s">
        <v>31</v>
      </c>
      <c r="D4" s="676" t="s">
        <v>252</v>
      </c>
      <c r="E4" s="675" t="s">
        <v>31</v>
      </c>
      <c r="F4" s="676" t="s">
        <v>252</v>
      </c>
      <c r="G4" s="677" t="s">
        <v>266</v>
      </c>
      <c r="H4" s="904">
        <f>C16+D16-E16-F16</f>
        <v>4314.3500000000004</v>
      </c>
    </row>
    <row r="5" spans="1:8">
      <c r="A5" s="216">
        <v>39814</v>
      </c>
      <c r="B5" s="245" t="s">
        <v>32</v>
      </c>
      <c r="C5" s="246">
        <v>1500</v>
      </c>
      <c r="D5" s="247"/>
      <c r="E5" s="248"/>
      <c r="F5" s="247">
        <f>E5*0.175</f>
        <v>0</v>
      </c>
      <c r="G5" s="249" t="s">
        <v>254</v>
      </c>
      <c r="H5" s="679">
        <f>C5</f>
        <v>1500</v>
      </c>
    </row>
    <row r="6" spans="1:8">
      <c r="A6" s="216">
        <v>39815</v>
      </c>
      <c r="B6" s="222" t="s">
        <v>255</v>
      </c>
      <c r="C6" s="223">
        <v>1000</v>
      </c>
      <c r="D6" s="224">
        <f t="shared" ref="D6:D15" si="0">C6*0.19</f>
        <v>190</v>
      </c>
      <c r="E6" s="223"/>
      <c r="F6" s="224">
        <f t="shared" ref="F6:F15" si="1">E6*0.19</f>
        <v>0</v>
      </c>
      <c r="G6" s="225">
        <v>100</v>
      </c>
      <c r="H6" s="250">
        <f>H5+C6+D6-E6-F6</f>
        <v>2690</v>
      </c>
    </row>
    <row r="7" spans="1:8">
      <c r="A7" s="216">
        <v>39816</v>
      </c>
      <c r="B7" s="222" t="s">
        <v>256</v>
      </c>
      <c r="C7" s="223">
        <v>100</v>
      </c>
      <c r="D7" s="224">
        <f t="shared" si="0"/>
        <v>19</v>
      </c>
      <c r="E7" s="223"/>
      <c r="F7" s="224">
        <f t="shared" si="1"/>
        <v>0</v>
      </c>
      <c r="G7" s="225">
        <v>100</v>
      </c>
      <c r="H7" s="250">
        <f t="shared" ref="H7:H15" si="2">H6+(C7+D7-E7-F7)</f>
        <v>2809</v>
      </c>
    </row>
    <row r="8" spans="1:8">
      <c r="A8" s="216">
        <v>39817</v>
      </c>
      <c r="B8" s="222" t="s">
        <v>257</v>
      </c>
      <c r="C8" s="223"/>
      <c r="D8" s="224">
        <f t="shared" si="0"/>
        <v>0</v>
      </c>
      <c r="E8" s="223">
        <v>75</v>
      </c>
      <c r="F8" s="224">
        <f t="shared" si="1"/>
        <v>14.25</v>
      </c>
      <c r="G8" s="225">
        <v>10</v>
      </c>
      <c r="H8" s="250">
        <f t="shared" si="2"/>
        <v>2719.75</v>
      </c>
    </row>
    <row r="9" spans="1:8">
      <c r="A9" s="216">
        <v>39818</v>
      </c>
      <c r="B9" s="222" t="s">
        <v>258</v>
      </c>
      <c r="C9" s="223"/>
      <c r="D9" s="224">
        <f t="shared" si="0"/>
        <v>0</v>
      </c>
      <c r="E9" s="223">
        <v>15</v>
      </c>
      <c r="F9" s="224">
        <f t="shared" si="1"/>
        <v>2.85</v>
      </c>
      <c r="G9" s="225">
        <v>50</v>
      </c>
      <c r="H9" s="250">
        <f t="shared" si="2"/>
        <v>2701.9</v>
      </c>
    </row>
    <row r="10" spans="1:8">
      <c r="A10" s="216">
        <v>39839</v>
      </c>
      <c r="B10" s="222" t="s">
        <v>259</v>
      </c>
      <c r="C10" s="223"/>
      <c r="D10" s="224">
        <f t="shared" si="0"/>
        <v>0</v>
      </c>
      <c r="E10" s="223">
        <v>33</v>
      </c>
      <c r="F10" s="224">
        <f t="shared" si="1"/>
        <v>6.2700000000000005</v>
      </c>
      <c r="G10" s="225">
        <v>50</v>
      </c>
      <c r="H10" s="250">
        <f t="shared" si="2"/>
        <v>2662.63</v>
      </c>
    </row>
    <row r="11" spans="1:8">
      <c r="A11" s="216">
        <v>39840</v>
      </c>
      <c r="B11" s="222"/>
      <c r="C11" s="223"/>
      <c r="D11" s="224">
        <f t="shared" si="0"/>
        <v>0</v>
      </c>
      <c r="E11" s="223"/>
      <c r="F11" s="224">
        <f t="shared" si="1"/>
        <v>0</v>
      </c>
      <c r="G11" s="225"/>
      <c r="H11" s="250">
        <f t="shared" si="2"/>
        <v>2662.63</v>
      </c>
    </row>
    <row r="12" spans="1:8">
      <c r="A12" s="216">
        <v>39841</v>
      </c>
      <c r="B12" s="222" t="s">
        <v>257</v>
      </c>
      <c r="C12" s="223"/>
      <c r="D12" s="224">
        <f t="shared" si="0"/>
        <v>0</v>
      </c>
      <c r="E12" s="223">
        <v>112</v>
      </c>
      <c r="F12" s="224">
        <f t="shared" si="1"/>
        <v>21.28</v>
      </c>
      <c r="G12" s="225">
        <v>10</v>
      </c>
      <c r="H12" s="250">
        <f t="shared" si="2"/>
        <v>2529.35</v>
      </c>
    </row>
    <row r="13" spans="1:8">
      <c r="A13" s="216">
        <v>39842</v>
      </c>
      <c r="B13" s="222"/>
      <c r="C13" s="223"/>
      <c r="D13" s="224">
        <f t="shared" si="0"/>
        <v>0</v>
      </c>
      <c r="E13" s="223"/>
      <c r="F13" s="224">
        <f t="shared" si="1"/>
        <v>0</v>
      </c>
      <c r="G13" s="225"/>
      <c r="H13" s="250">
        <f t="shared" si="2"/>
        <v>2529.35</v>
      </c>
    </row>
    <row r="14" spans="1:8">
      <c r="A14" s="216">
        <v>39843</v>
      </c>
      <c r="B14" s="222" t="s">
        <v>255</v>
      </c>
      <c r="C14" s="223">
        <v>2500</v>
      </c>
      <c r="D14" s="224">
        <f t="shared" si="0"/>
        <v>475</v>
      </c>
      <c r="E14" s="223"/>
      <c r="F14" s="224">
        <f t="shared" si="1"/>
        <v>0</v>
      </c>
      <c r="G14" s="225">
        <v>100</v>
      </c>
      <c r="H14" s="250">
        <f t="shared" si="2"/>
        <v>5504.35</v>
      </c>
    </row>
    <row r="15" spans="1:8" ht="16" thickBot="1">
      <c r="A15" s="216">
        <v>39844</v>
      </c>
      <c r="B15" s="222" t="s">
        <v>260</v>
      </c>
      <c r="C15" s="223"/>
      <c r="D15" s="224">
        <f t="shared" si="0"/>
        <v>0</v>
      </c>
      <c r="E15" s="223">
        <v>1000</v>
      </c>
      <c r="F15" s="224">
        <f t="shared" si="1"/>
        <v>190</v>
      </c>
      <c r="G15" s="225">
        <v>75</v>
      </c>
      <c r="H15" s="250">
        <f t="shared" si="2"/>
        <v>4314.3500000000004</v>
      </c>
    </row>
    <row r="16" spans="1:8" ht="16" thickBot="1">
      <c r="A16" s="251"/>
      <c r="B16" s="228"/>
      <c r="C16" s="229">
        <f>SUM(C5:C15)</f>
        <v>5100</v>
      </c>
      <c r="D16" s="229">
        <f>SUM(D5:D15)</f>
        <v>684</v>
      </c>
      <c r="E16" s="229">
        <f>SUM(E5:E15)</f>
        <v>1235</v>
      </c>
      <c r="F16" s="229">
        <f>SUM(F5:F15)</f>
        <v>234.65</v>
      </c>
      <c r="G16" s="252"/>
      <c r="H16" s="253">
        <f>H4</f>
        <v>4314.3500000000004</v>
      </c>
    </row>
  </sheetData>
  <mergeCells count="2">
    <mergeCell ref="A1:H1"/>
    <mergeCell ref="H3:H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6"/>
  <sheetViews>
    <sheetView showGridLines="0" workbookViewId="0">
      <selection activeCell="A12" sqref="A12:XFD12"/>
    </sheetView>
  </sheetViews>
  <sheetFormatPr baseColWidth="10" defaultColWidth="8.83203125" defaultRowHeight="15"/>
  <cols>
    <col min="1" max="1" width="7.33203125" bestFit="1" customWidth="1"/>
    <col min="2" max="2" width="18.6640625" bestFit="1" customWidth="1"/>
    <col min="3" max="3" width="10.1640625" bestFit="1" customWidth="1"/>
    <col min="4" max="4" width="8.6640625" bestFit="1" customWidth="1"/>
    <col min="5" max="5" width="10.1640625" bestFit="1" customWidth="1"/>
    <col min="6" max="6" width="8.6640625" bestFit="1" customWidth="1"/>
    <col min="7" max="7" width="12.33203125" bestFit="1" customWidth="1"/>
    <col min="8" max="8" width="10.1640625" bestFit="1" customWidth="1"/>
  </cols>
  <sheetData>
    <row r="1" spans="1:8" ht="17" thickBot="1">
      <c r="A1" s="900" t="s">
        <v>265</v>
      </c>
      <c r="B1" s="901"/>
      <c r="C1" s="901"/>
      <c r="D1" s="901"/>
      <c r="E1" s="901"/>
      <c r="F1" s="901"/>
      <c r="G1" s="901"/>
      <c r="H1" s="902"/>
    </row>
    <row r="2" spans="1:8">
      <c r="A2" s="662" t="s">
        <v>23</v>
      </c>
      <c r="B2" s="663" t="s">
        <v>26</v>
      </c>
      <c r="C2" s="664"/>
      <c r="D2" s="665"/>
      <c r="E2" s="665"/>
      <c r="F2" s="665"/>
      <c r="G2" s="666"/>
      <c r="H2" s="667" t="s">
        <v>25</v>
      </c>
    </row>
    <row r="3" spans="1:8">
      <c r="A3" s="668"/>
      <c r="B3" s="669"/>
      <c r="C3" s="670" t="s">
        <v>27</v>
      </c>
      <c r="D3" s="671"/>
      <c r="E3" s="670" t="s">
        <v>28</v>
      </c>
      <c r="F3" s="671"/>
      <c r="G3" s="672"/>
      <c r="H3" s="903"/>
    </row>
    <row r="4" spans="1:8">
      <c r="A4" s="673" t="s">
        <v>29</v>
      </c>
      <c r="B4" s="674" t="s">
        <v>30</v>
      </c>
      <c r="C4" s="675" t="s">
        <v>31</v>
      </c>
      <c r="D4" s="676" t="s">
        <v>252</v>
      </c>
      <c r="E4" s="675" t="s">
        <v>31</v>
      </c>
      <c r="F4" s="676" t="s">
        <v>252</v>
      </c>
      <c r="G4" s="677" t="s">
        <v>266</v>
      </c>
      <c r="H4" s="904">
        <f>C16+D16-E16-F16</f>
        <v>4814.3500000000004</v>
      </c>
    </row>
    <row r="5" spans="1:8">
      <c r="A5" s="216">
        <v>39814</v>
      </c>
      <c r="B5" s="245" t="s">
        <v>32</v>
      </c>
      <c r="C5" s="246">
        <v>2000</v>
      </c>
      <c r="D5" s="247"/>
      <c r="E5" s="248"/>
      <c r="F5" s="247">
        <f>E5*0.175</f>
        <v>0</v>
      </c>
      <c r="G5" s="249" t="s">
        <v>254</v>
      </c>
      <c r="H5" s="679">
        <f>C5</f>
        <v>2000</v>
      </c>
    </row>
    <row r="6" spans="1:8">
      <c r="A6" s="216">
        <v>39815</v>
      </c>
      <c r="B6" s="222" t="s">
        <v>255</v>
      </c>
      <c r="C6" s="223">
        <v>1000</v>
      </c>
      <c r="D6" s="224">
        <f t="shared" ref="D6:D15" si="0">C6*0.19</f>
        <v>190</v>
      </c>
      <c r="E6" s="223"/>
      <c r="F6" s="224">
        <f t="shared" ref="F6:F15" si="1">E6*0.19</f>
        <v>0</v>
      </c>
      <c r="G6" s="225">
        <v>100</v>
      </c>
      <c r="H6" s="250">
        <f>H5+C6+D6-E6-F6</f>
        <v>3190</v>
      </c>
    </row>
    <row r="7" spans="1:8">
      <c r="A7" s="216">
        <v>39816</v>
      </c>
      <c r="B7" s="222" t="s">
        <v>256</v>
      </c>
      <c r="C7" s="223">
        <v>100</v>
      </c>
      <c r="D7" s="224">
        <f t="shared" si="0"/>
        <v>19</v>
      </c>
      <c r="E7" s="223"/>
      <c r="F7" s="224">
        <f t="shared" si="1"/>
        <v>0</v>
      </c>
      <c r="G7" s="225">
        <v>100</v>
      </c>
      <c r="H7" s="250">
        <f t="shared" ref="H7:H15" si="2">H6+(C7+D7-E7-F7)</f>
        <v>3309</v>
      </c>
    </row>
    <row r="8" spans="1:8">
      <c r="A8" s="216">
        <v>39817</v>
      </c>
      <c r="B8" s="222" t="s">
        <v>257</v>
      </c>
      <c r="C8" s="223"/>
      <c r="D8" s="224">
        <f t="shared" si="0"/>
        <v>0</v>
      </c>
      <c r="E8" s="223">
        <v>75</v>
      </c>
      <c r="F8" s="224">
        <f t="shared" si="1"/>
        <v>14.25</v>
      </c>
      <c r="G8" s="225">
        <v>10</v>
      </c>
      <c r="H8" s="250">
        <f t="shared" si="2"/>
        <v>3219.75</v>
      </c>
    </row>
    <row r="9" spans="1:8">
      <c r="A9" s="216">
        <v>39818</v>
      </c>
      <c r="B9" s="222" t="s">
        <v>258</v>
      </c>
      <c r="C9" s="223"/>
      <c r="D9" s="224">
        <f t="shared" si="0"/>
        <v>0</v>
      </c>
      <c r="E9" s="223">
        <v>15</v>
      </c>
      <c r="F9" s="224">
        <f t="shared" si="1"/>
        <v>2.85</v>
      </c>
      <c r="G9" s="225">
        <v>50</v>
      </c>
      <c r="H9" s="250">
        <f t="shared" si="2"/>
        <v>3201.9</v>
      </c>
    </row>
    <row r="10" spans="1:8">
      <c r="A10" s="216">
        <v>39839</v>
      </c>
      <c r="B10" s="222" t="s">
        <v>259</v>
      </c>
      <c r="C10" s="223"/>
      <c r="D10" s="224">
        <f t="shared" si="0"/>
        <v>0</v>
      </c>
      <c r="E10" s="223">
        <v>33</v>
      </c>
      <c r="F10" s="224">
        <f t="shared" si="1"/>
        <v>6.2700000000000005</v>
      </c>
      <c r="G10" s="225">
        <v>50</v>
      </c>
      <c r="H10" s="250">
        <f t="shared" si="2"/>
        <v>3162.63</v>
      </c>
    </row>
    <row r="11" spans="1:8">
      <c r="A11" s="216">
        <v>39840</v>
      </c>
      <c r="B11" s="222"/>
      <c r="C11" s="223"/>
      <c r="D11" s="224">
        <f t="shared" si="0"/>
        <v>0</v>
      </c>
      <c r="E11" s="223"/>
      <c r="F11" s="224">
        <f t="shared" si="1"/>
        <v>0</v>
      </c>
      <c r="G11" s="225"/>
      <c r="H11" s="250">
        <f t="shared" si="2"/>
        <v>3162.63</v>
      </c>
    </row>
    <row r="12" spans="1:8">
      <c r="A12" s="216">
        <v>39841</v>
      </c>
      <c r="B12" s="222" t="s">
        <v>257</v>
      </c>
      <c r="C12" s="223"/>
      <c r="D12" s="224">
        <f t="shared" si="0"/>
        <v>0</v>
      </c>
      <c r="E12" s="223">
        <v>112</v>
      </c>
      <c r="F12" s="224">
        <f t="shared" si="1"/>
        <v>21.28</v>
      </c>
      <c r="G12" s="225">
        <v>10</v>
      </c>
      <c r="H12" s="250">
        <f t="shared" si="2"/>
        <v>3029.35</v>
      </c>
    </row>
    <row r="13" spans="1:8">
      <c r="A13" s="216">
        <v>39842</v>
      </c>
      <c r="B13" s="222"/>
      <c r="C13" s="223"/>
      <c r="D13" s="224">
        <f t="shared" si="0"/>
        <v>0</v>
      </c>
      <c r="E13" s="223"/>
      <c r="F13" s="224">
        <f t="shared" si="1"/>
        <v>0</v>
      </c>
      <c r="G13" s="225"/>
      <c r="H13" s="250">
        <f t="shared" si="2"/>
        <v>3029.35</v>
      </c>
    </row>
    <row r="14" spans="1:8">
      <c r="A14" s="216">
        <v>39843</v>
      </c>
      <c r="B14" s="222" t="s">
        <v>255</v>
      </c>
      <c r="C14" s="223">
        <v>2500</v>
      </c>
      <c r="D14" s="224">
        <f t="shared" si="0"/>
        <v>475</v>
      </c>
      <c r="E14" s="223"/>
      <c r="F14" s="224">
        <f t="shared" si="1"/>
        <v>0</v>
      </c>
      <c r="G14" s="225">
        <v>100</v>
      </c>
      <c r="H14" s="250">
        <f t="shared" si="2"/>
        <v>6004.35</v>
      </c>
    </row>
    <row r="15" spans="1:8" ht="16" thickBot="1">
      <c r="A15" s="216">
        <v>39844</v>
      </c>
      <c r="B15" s="222" t="s">
        <v>260</v>
      </c>
      <c r="C15" s="223"/>
      <c r="D15" s="224">
        <f t="shared" si="0"/>
        <v>0</v>
      </c>
      <c r="E15" s="223">
        <v>1000</v>
      </c>
      <c r="F15" s="224">
        <f t="shared" si="1"/>
        <v>190</v>
      </c>
      <c r="G15" s="225">
        <v>75</v>
      </c>
      <c r="H15" s="250">
        <f t="shared" si="2"/>
        <v>4814.3500000000004</v>
      </c>
    </row>
    <row r="16" spans="1:8" ht="16" thickBot="1">
      <c r="A16" s="251"/>
      <c r="B16" s="228"/>
      <c r="C16" s="229">
        <f>SUM(C5:C15)</f>
        <v>5600</v>
      </c>
      <c r="D16" s="229">
        <f>SUM(D5:D15)</f>
        <v>684</v>
      </c>
      <c r="E16" s="229">
        <f>SUM(E5:E15)</f>
        <v>1235</v>
      </c>
      <c r="F16" s="229">
        <f>SUM(F5:F15)</f>
        <v>234.65</v>
      </c>
      <c r="G16" s="252"/>
      <c r="H16" s="253">
        <f>H4</f>
        <v>4814.3500000000004</v>
      </c>
    </row>
  </sheetData>
  <mergeCells count="2">
    <mergeCell ref="A1:H1"/>
    <mergeCell ref="H3:H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6"/>
  <sheetViews>
    <sheetView showGridLines="0" workbookViewId="0">
      <selection activeCell="A12" sqref="A12:XFD12"/>
    </sheetView>
  </sheetViews>
  <sheetFormatPr baseColWidth="10" defaultColWidth="8.83203125" defaultRowHeight="15"/>
  <cols>
    <col min="1" max="1" width="7.33203125" bestFit="1" customWidth="1"/>
    <col min="2" max="2" width="18.6640625" bestFit="1" customWidth="1"/>
    <col min="3" max="3" width="10.1640625" bestFit="1" customWidth="1"/>
    <col min="4" max="4" width="8.6640625" bestFit="1" customWidth="1"/>
    <col min="5" max="5" width="10.1640625" bestFit="1" customWidth="1"/>
    <col min="6" max="6" width="8.6640625" bestFit="1" customWidth="1"/>
    <col min="7" max="7" width="12.33203125" bestFit="1" customWidth="1"/>
    <col min="8" max="8" width="10.1640625" bestFit="1" customWidth="1"/>
  </cols>
  <sheetData>
    <row r="1" spans="1:8" ht="17" thickBot="1">
      <c r="A1" s="900" t="s">
        <v>265</v>
      </c>
      <c r="B1" s="901"/>
      <c r="C1" s="901"/>
      <c r="D1" s="901"/>
      <c r="E1" s="901"/>
      <c r="F1" s="901"/>
      <c r="G1" s="901"/>
      <c r="H1" s="902"/>
    </row>
    <row r="2" spans="1:8">
      <c r="A2" s="662" t="s">
        <v>23</v>
      </c>
      <c r="B2" s="663" t="s">
        <v>24</v>
      </c>
      <c r="C2" s="664"/>
      <c r="D2" s="665"/>
      <c r="E2" s="665"/>
      <c r="F2" s="665"/>
      <c r="G2" s="666"/>
      <c r="H2" s="667" t="s">
        <v>25</v>
      </c>
    </row>
    <row r="3" spans="1:8">
      <c r="A3" s="668"/>
      <c r="B3" s="669"/>
      <c r="C3" s="670" t="s">
        <v>27</v>
      </c>
      <c r="D3" s="671"/>
      <c r="E3" s="670" t="s">
        <v>28</v>
      </c>
      <c r="F3" s="671"/>
      <c r="G3" s="672"/>
      <c r="H3" s="903"/>
    </row>
    <row r="4" spans="1:8">
      <c r="A4" s="673" t="s">
        <v>29</v>
      </c>
      <c r="B4" s="674" t="s">
        <v>30</v>
      </c>
      <c r="C4" s="675" t="s">
        <v>31</v>
      </c>
      <c r="D4" s="676" t="s">
        <v>252</v>
      </c>
      <c r="E4" s="675" t="s">
        <v>31</v>
      </c>
      <c r="F4" s="676" t="s">
        <v>252</v>
      </c>
      <c r="G4" s="677" t="s">
        <v>266</v>
      </c>
      <c r="H4" s="904">
        <f>C16+D16-E16-F16</f>
        <v>5314.35</v>
      </c>
    </row>
    <row r="5" spans="1:8">
      <c r="A5" s="216">
        <v>39814</v>
      </c>
      <c r="B5" s="245" t="s">
        <v>32</v>
      </c>
      <c r="C5" s="246">
        <v>2500</v>
      </c>
      <c r="D5" s="247"/>
      <c r="E5" s="248"/>
      <c r="F5" s="247">
        <f>E5*0.175</f>
        <v>0</v>
      </c>
      <c r="G5" s="249" t="s">
        <v>254</v>
      </c>
      <c r="H5" s="679">
        <f>C5</f>
        <v>2500</v>
      </c>
    </row>
    <row r="6" spans="1:8">
      <c r="A6" s="216">
        <v>39815</v>
      </c>
      <c r="B6" s="222" t="s">
        <v>255</v>
      </c>
      <c r="C6" s="223">
        <v>1000</v>
      </c>
      <c r="D6" s="224">
        <f t="shared" ref="D6:D15" si="0">C6*0.19</f>
        <v>190</v>
      </c>
      <c r="E6" s="223"/>
      <c r="F6" s="224">
        <f t="shared" ref="F6:F15" si="1">E6*0.19</f>
        <v>0</v>
      </c>
      <c r="G6" s="225">
        <v>100</v>
      </c>
      <c r="H6" s="250">
        <f>H5+C6+D6-E6-F6</f>
        <v>3690</v>
      </c>
    </row>
    <row r="7" spans="1:8">
      <c r="A7" s="216">
        <v>39816</v>
      </c>
      <c r="B7" s="222" t="s">
        <v>256</v>
      </c>
      <c r="C7" s="223">
        <v>100</v>
      </c>
      <c r="D7" s="224">
        <f t="shared" si="0"/>
        <v>19</v>
      </c>
      <c r="E7" s="223"/>
      <c r="F7" s="224">
        <f t="shared" si="1"/>
        <v>0</v>
      </c>
      <c r="G7" s="225">
        <v>100</v>
      </c>
      <c r="H7" s="250">
        <f t="shared" ref="H7:H15" si="2">H6+(C7+D7-E7-F7)</f>
        <v>3809</v>
      </c>
    </row>
    <row r="8" spans="1:8">
      <c r="A8" s="216">
        <v>39817</v>
      </c>
      <c r="B8" s="222" t="s">
        <v>257</v>
      </c>
      <c r="C8" s="223"/>
      <c r="D8" s="224">
        <f t="shared" si="0"/>
        <v>0</v>
      </c>
      <c r="E8" s="223">
        <v>75</v>
      </c>
      <c r="F8" s="224">
        <f t="shared" si="1"/>
        <v>14.25</v>
      </c>
      <c r="G8" s="225">
        <v>10</v>
      </c>
      <c r="H8" s="250">
        <f t="shared" si="2"/>
        <v>3719.75</v>
      </c>
    </row>
    <row r="9" spans="1:8">
      <c r="A9" s="216">
        <v>39818</v>
      </c>
      <c r="B9" s="222" t="s">
        <v>258</v>
      </c>
      <c r="C9" s="223"/>
      <c r="D9" s="224">
        <f t="shared" si="0"/>
        <v>0</v>
      </c>
      <c r="E9" s="223">
        <v>15</v>
      </c>
      <c r="F9" s="224">
        <f t="shared" si="1"/>
        <v>2.85</v>
      </c>
      <c r="G9" s="225">
        <v>50</v>
      </c>
      <c r="H9" s="250">
        <f t="shared" si="2"/>
        <v>3701.9</v>
      </c>
    </row>
    <row r="10" spans="1:8">
      <c r="A10" s="216">
        <v>39839</v>
      </c>
      <c r="B10" s="222" t="s">
        <v>259</v>
      </c>
      <c r="C10" s="223"/>
      <c r="D10" s="224">
        <f t="shared" si="0"/>
        <v>0</v>
      </c>
      <c r="E10" s="223">
        <v>33</v>
      </c>
      <c r="F10" s="224">
        <f t="shared" si="1"/>
        <v>6.2700000000000005</v>
      </c>
      <c r="G10" s="225">
        <v>50</v>
      </c>
      <c r="H10" s="250">
        <f t="shared" si="2"/>
        <v>3662.63</v>
      </c>
    </row>
    <row r="11" spans="1:8">
      <c r="A11" s="216">
        <v>39840</v>
      </c>
      <c r="B11" s="222"/>
      <c r="C11" s="223"/>
      <c r="D11" s="224">
        <f t="shared" si="0"/>
        <v>0</v>
      </c>
      <c r="E11" s="223"/>
      <c r="F11" s="224">
        <f t="shared" si="1"/>
        <v>0</v>
      </c>
      <c r="G11" s="225"/>
      <c r="H11" s="250">
        <f t="shared" si="2"/>
        <v>3662.63</v>
      </c>
    </row>
    <row r="12" spans="1:8">
      <c r="A12" s="216">
        <v>39841</v>
      </c>
      <c r="B12" s="222" t="s">
        <v>257</v>
      </c>
      <c r="C12" s="223"/>
      <c r="D12" s="224">
        <f t="shared" si="0"/>
        <v>0</v>
      </c>
      <c r="E12" s="223">
        <v>112</v>
      </c>
      <c r="F12" s="224">
        <f t="shared" si="1"/>
        <v>21.28</v>
      </c>
      <c r="G12" s="225">
        <v>10</v>
      </c>
      <c r="H12" s="250">
        <f t="shared" si="2"/>
        <v>3529.35</v>
      </c>
    </row>
    <row r="13" spans="1:8">
      <c r="A13" s="216">
        <v>39842</v>
      </c>
      <c r="B13" s="222"/>
      <c r="C13" s="223"/>
      <c r="D13" s="224">
        <f t="shared" si="0"/>
        <v>0</v>
      </c>
      <c r="E13" s="223"/>
      <c r="F13" s="224">
        <f t="shared" si="1"/>
        <v>0</v>
      </c>
      <c r="G13" s="225"/>
      <c r="H13" s="250">
        <f t="shared" si="2"/>
        <v>3529.35</v>
      </c>
    </row>
    <row r="14" spans="1:8">
      <c r="A14" s="216">
        <v>39843</v>
      </c>
      <c r="B14" s="222" t="s">
        <v>255</v>
      </c>
      <c r="C14" s="223">
        <v>2500</v>
      </c>
      <c r="D14" s="224">
        <f t="shared" si="0"/>
        <v>475</v>
      </c>
      <c r="E14" s="223"/>
      <c r="F14" s="224">
        <f t="shared" si="1"/>
        <v>0</v>
      </c>
      <c r="G14" s="225">
        <v>100</v>
      </c>
      <c r="H14" s="250">
        <f t="shared" si="2"/>
        <v>6504.35</v>
      </c>
    </row>
    <row r="15" spans="1:8" ht="16" thickBot="1">
      <c r="A15" s="216">
        <v>39844</v>
      </c>
      <c r="B15" s="222" t="s">
        <v>260</v>
      </c>
      <c r="C15" s="223"/>
      <c r="D15" s="224">
        <f t="shared" si="0"/>
        <v>0</v>
      </c>
      <c r="E15" s="223">
        <v>1000</v>
      </c>
      <c r="F15" s="224">
        <f t="shared" si="1"/>
        <v>190</v>
      </c>
      <c r="G15" s="225">
        <v>75</v>
      </c>
      <c r="H15" s="250">
        <f t="shared" si="2"/>
        <v>5314.35</v>
      </c>
    </row>
    <row r="16" spans="1:8" ht="16" thickBot="1">
      <c r="A16" s="251"/>
      <c r="B16" s="228"/>
      <c r="C16" s="229">
        <f>SUM(C5:C15)</f>
        <v>6100</v>
      </c>
      <c r="D16" s="229">
        <f>SUM(D5:D15)</f>
        <v>684</v>
      </c>
      <c r="E16" s="229">
        <f>SUM(E5:E15)</f>
        <v>1235</v>
      </c>
      <c r="F16" s="229">
        <f>SUM(F5:F15)</f>
        <v>234.65</v>
      </c>
      <c r="G16" s="252"/>
      <c r="H16" s="253">
        <f>H4</f>
        <v>5314.35</v>
      </c>
    </row>
  </sheetData>
  <mergeCells count="2">
    <mergeCell ref="A1:H1"/>
    <mergeCell ref="H3:H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58"/>
  <sheetViews>
    <sheetView showGridLines="0" zoomScaleNormal="100" zoomScaleSheetLayoutView="100" workbookViewId="0">
      <selection sqref="A1:I1"/>
    </sheetView>
  </sheetViews>
  <sheetFormatPr baseColWidth="10" defaultColWidth="9" defaultRowHeight="15"/>
  <cols>
    <col min="1" max="1" width="6.33203125" style="14" customWidth="1"/>
    <col min="2" max="2" width="34" style="2" customWidth="1"/>
    <col min="3" max="3" width="12.1640625" style="2" bestFit="1" customWidth="1"/>
    <col min="4" max="4" width="9.83203125" style="2" customWidth="1"/>
    <col min="5" max="5" width="10.33203125" style="2" bestFit="1" customWidth="1"/>
    <col min="6" max="6" width="10.5" style="2" customWidth="1"/>
    <col min="7" max="7" width="12.33203125" style="2" bestFit="1" customWidth="1"/>
    <col min="8" max="8" width="10.33203125" style="2" bestFit="1" customWidth="1"/>
    <col min="9" max="9" width="15" style="2" customWidth="1"/>
    <col min="10" max="16384" width="9" style="2"/>
  </cols>
  <sheetData>
    <row r="1" spans="1:9" ht="29.5" customHeight="1" thickBot="1">
      <c r="A1" s="905" t="s">
        <v>1842</v>
      </c>
      <c r="B1" s="905"/>
      <c r="C1" s="905"/>
      <c r="D1" s="905"/>
      <c r="E1" s="905"/>
      <c r="F1" s="905"/>
      <c r="G1" s="905"/>
      <c r="H1" s="905"/>
      <c r="I1" s="905"/>
    </row>
    <row r="2" spans="1:9" s="118" customFormat="1" ht="22" thickTop="1">
      <c r="A2" s="660" t="s">
        <v>1843</v>
      </c>
      <c r="B2" s="803"/>
      <c r="C2" s="160"/>
      <c r="D2" s="160"/>
      <c r="E2" s="160"/>
      <c r="F2" s="160"/>
      <c r="G2" s="160"/>
      <c r="H2" s="160"/>
      <c r="I2" s="160"/>
    </row>
    <row r="3" spans="1:9" s="120" customFormat="1" ht="16">
      <c r="B3" s="124" t="s">
        <v>1854</v>
      </c>
      <c r="C3" s="123"/>
      <c r="D3" s="123"/>
      <c r="E3" s="123"/>
      <c r="F3" s="123"/>
      <c r="G3" s="123"/>
      <c r="H3" s="123"/>
    </row>
    <row r="4" spans="1:9" s="120" customFormat="1" ht="16">
      <c r="A4" s="214">
        <v>1</v>
      </c>
      <c r="B4" s="127" t="s">
        <v>1844</v>
      </c>
      <c r="C4" s="123"/>
      <c r="D4" s="123"/>
      <c r="E4" s="123"/>
      <c r="F4" s="123"/>
      <c r="G4" s="123"/>
      <c r="H4" s="123"/>
    </row>
    <row r="5" spans="1:9" ht="16">
      <c r="A5" s="214">
        <v>2</v>
      </c>
      <c r="B5" s="123" t="s">
        <v>1845</v>
      </c>
      <c r="C5" s="123"/>
      <c r="D5" s="123"/>
      <c r="E5" s="123"/>
      <c r="F5" s="123"/>
      <c r="G5" s="123"/>
      <c r="H5" s="123"/>
    </row>
    <row r="6" spans="1:9" s="123" customFormat="1" ht="18" customHeight="1">
      <c r="A6" s="214">
        <v>3</v>
      </c>
      <c r="B6" s="123" t="s">
        <v>1846</v>
      </c>
      <c r="C6" s="215"/>
      <c r="D6" s="127"/>
      <c r="E6" s="215"/>
      <c r="F6" s="127"/>
      <c r="G6" s="127"/>
      <c r="H6" s="127"/>
    </row>
    <row r="7" spans="1:9" s="120" customFormat="1" ht="16">
      <c r="A7" s="214">
        <v>4</v>
      </c>
      <c r="B7" s="127" t="s">
        <v>1847</v>
      </c>
      <c r="C7" s="123"/>
      <c r="D7" s="123"/>
      <c r="E7" s="123"/>
      <c r="G7" s="62"/>
      <c r="H7" s="123"/>
    </row>
    <row r="8" spans="1:9" s="120" customFormat="1" ht="16">
      <c r="A8" s="214"/>
      <c r="B8" s="127" t="s">
        <v>1848</v>
      </c>
      <c r="C8" s="123"/>
      <c r="D8" s="123"/>
      <c r="E8" s="123"/>
      <c r="F8" s="123"/>
      <c r="G8" s="123"/>
      <c r="H8" s="123"/>
    </row>
    <row r="9" spans="1:9" ht="16">
      <c r="A9" s="214">
        <v>5</v>
      </c>
      <c r="B9" s="127" t="s">
        <v>1849</v>
      </c>
      <c r="C9" s="123"/>
      <c r="D9" s="123"/>
      <c r="E9" s="123"/>
      <c r="F9" s="123"/>
      <c r="G9" s="123"/>
      <c r="H9" s="123"/>
    </row>
    <row r="10" spans="1:9" ht="16">
      <c r="A10" s="214"/>
      <c r="B10" s="661" t="s">
        <v>1850</v>
      </c>
      <c r="C10" s="123"/>
      <c r="D10" s="123"/>
      <c r="E10" s="123"/>
      <c r="F10" s="123"/>
      <c r="G10" s="123"/>
      <c r="H10" s="123"/>
    </row>
    <row r="11" spans="1:9" ht="16">
      <c r="A11" s="214">
        <v>6</v>
      </c>
      <c r="B11" s="127" t="s">
        <v>1851</v>
      </c>
      <c r="C11" s="123"/>
      <c r="D11" s="123"/>
      <c r="E11" s="123"/>
      <c r="F11" s="123"/>
      <c r="G11" s="123"/>
      <c r="H11" s="123"/>
    </row>
    <row r="12" spans="1:9" ht="15.75" customHeight="1" thickBot="1">
      <c r="A12" s="906" t="s">
        <v>22</v>
      </c>
      <c r="B12" s="906"/>
      <c r="C12" s="906"/>
      <c r="D12" s="906"/>
      <c r="E12" s="906"/>
      <c r="F12" s="906"/>
      <c r="G12" s="906"/>
      <c r="H12" s="906"/>
    </row>
    <row r="13" spans="1:9" s="63" customFormat="1" ht="17" thickBot="1">
      <c r="A13" s="900" t="s">
        <v>251</v>
      </c>
      <c r="B13" s="901"/>
      <c r="C13" s="901"/>
      <c r="D13" s="901"/>
      <c r="E13" s="901"/>
      <c r="F13" s="901"/>
      <c r="G13" s="901"/>
      <c r="H13" s="902"/>
    </row>
    <row r="14" spans="1:9" s="63" customFormat="1" ht="16">
      <c r="A14" s="662" t="s">
        <v>23</v>
      </c>
      <c r="B14" s="663" t="s">
        <v>1852</v>
      </c>
      <c r="C14" s="664"/>
      <c r="D14" s="665"/>
      <c r="E14" s="665"/>
      <c r="F14" s="665"/>
      <c r="G14" s="666"/>
      <c r="H14" s="667" t="s">
        <v>25</v>
      </c>
    </row>
    <row r="15" spans="1:9" s="63" customFormat="1" ht="16">
      <c r="A15" s="668"/>
      <c r="B15" s="669"/>
      <c r="C15" s="670" t="s">
        <v>27</v>
      </c>
      <c r="D15" s="671"/>
      <c r="E15" s="670" t="s">
        <v>28</v>
      </c>
      <c r="F15" s="671"/>
      <c r="G15" s="672"/>
      <c r="H15" s="903">
        <f>C28+D28-E28-F28</f>
        <v>3014.35</v>
      </c>
    </row>
    <row r="16" spans="1:9" s="63" customFormat="1" ht="16">
      <c r="A16" s="673" t="s">
        <v>29</v>
      </c>
      <c r="B16" s="674" t="s">
        <v>30</v>
      </c>
      <c r="C16" s="675" t="s">
        <v>31</v>
      </c>
      <c r="D16" s="676" t="s">
        <v>252</v>
      </c>
      <c r="E16" s="675" t="s">
        <v>31</v>
      </c>
      <c r="F16" s="676" t="s">
        <v>252</v>
      </c>
      <c r="G16" s="677" t="s">
        <v>253</v>
      </c>
      <c r="H16" s="904"/>
    </row>
    <row r="17" spans="1:9">
      <c r="A17" s="216">
        <v>39814</v>
      </c>
      <c r="B17" s="217" t="s">
        <v>32</v>
      </c>
      <c r="C17" s="218">
        <v>200</v>
      </c>
      <c r="D17" s="219"/>
      <c r="E17" s="220"/>
      <c r="F17" s="219"/>
      <c r="G17" s="221" t="s">
        <v>254</v>
      </c>
      <c r="H17" s="678">
        <f>C17</f>
        <v>200</v>
      </c>
    </row>
    <row r="18" spans="1:9">
      <c r="A18" s="216">
        <v>39815</v>
      </c>
      <c r="B18" s="222" t="s">
        <v>255</v>
      </c>
      <c r="C18" s="223">
        <v>1000</v>
      </c>
      <c r="D18" s="224">
        <f t="shared" ref="D18:D27" si="0">C18*0.19</f>
        <v>190</v>
      </c>
      <c r="E18" s="223"/>
      <c r="F18" s="224">
        <f t="shared" ref="F18:F27" si="1">E18*0.19</f>
        <v>0</v>
      </c>
      <c r="G18" s="225">
        <v>100</v>
      </c>
      <c r="H18" s="226"/>
    </row>
    <row r="19" spans="1:9">
      <c r="A19" s="216">
        <v>39816</v>
      </c>
      <c r="B19" s="222" t="s">
        <v>256</v>
      </c>
      <c r="C19" s="223">
        <v>100</v>
      </c>
      <c r="D19" s="224">
        <f t="shared" si="0"/>
        <v>19</v>
      </c>
      <c r="E19" s="223"/>
      <c r="F19" s="224">
        <f t="shared" si="1"/>
        <v>0</v>
      </c>
      <c r="G19" s="225">
        <v>100</v>
      </c>
      <c r="H19" s="226"/>
    </row>
    <row r="20" spans="1:9">
      <c r="A20" s="216">
        <v>39817</v>
      </c>
      <c r="B20" s="222" t="s">
        <v>257</v>
      </c>
      <c r="C20" s="223"/>
      <c r="D20" s="224">
        <f t="shared" si="0"/>
        <v>0</v>
      </c>
      <c r="E20" s="223">
        <v>75</v>
      </c>
      <c r="F20" s="224">
        <f t="shared" si="1"/>
        <v>14.25</v>
      </c>
      <c r="G20" s="225">
        <v>10</v>
      </c>
      <c r="H20" s="226"/>
    </row>
    <row r="21" spans="1:9">
      <c r="A21" s="216">
        <v>39818</v>
      </c>
      <c r="B21" s="222" t="s">
        <v>258</v>
      </c>
      <c r="C21" s="223"/>
      <c r="D21" s="224">
        <f t="shared" si="0"/>
        <v>0</v>
      </c>
      <c r="E21" s="223">
        <v>15</v>
      </c>
      <c r="F21" s="224">
        <f t="shared" si="1"/>
        <v>2.85</v>
      </c>
      <c r="G21" s="225">
        <v>50</v>
      </c>
      <c r="H21" s="226"/>
    </row>
    <row r="22" spans="1:9">
      <c r="A22" s="216">
        <v>39839</v>
      </c>
      <c r="B22" s="222" t="s">
        <v>259</v>
      </c>
      <c r="C22" s="223"/>
      <c r="D22" s="224">
        <f t="shared" si="0"/>
        <v>0</v>
      </c>
      <c r="E22" s="223">
        <v>33</v>
      </c>
      <c r="F22" s="224">
        <f t="shared" si="1"/>
        <v>6.2700000000000005</v>
      </c>
      <c r="G22" s="225">
        <v>50</v>
      </c>
      <c r="H22" s="226"/>
    </row>
    <row r="23" spans="1:9">
      <c r="A23" s="216">
        <v>39840</v>
      </c>
      <c r="B23" s="222"/>
      <c r="C23" s="223"/>
      <c r="D23" s="224">
        <f t="shared" si="0"/>
        <v>0</v>
      </c>
      <c r="E23" s="223"/>
      <c r="F23" s="224">
        <f t="shared" si="1"/>
        <v>0</v>
      </c>
      <c r="G23" s="225"/>
      <c r="H23" s="226"/>
    </row>
    <row r="24" spans="1:9">
      <c r="A24" s="216">
        <v>39841</v>
      </c>
      <c r="B24" s="222" t="s">
        <v>257</v>
      </c>
      <c r="C24" s="223"/>
      <c r="D24" s="224">
        <f t="shared" si="0"/>
        <v>0</v>
      </c>
      <c r="E24" s="223">
        <v>112</v>
      </c>
      <c r="F24" s="224">
        <f t="shared" si="1"/>
        <v>21.28</v>
      </c>
      <c r="G24" s="225">
        <v>10</v>
      </c>
      <c r="H24" s="226"/>
    </row>
    <row r="25" spans="1:9">
      <c r="A25" s="216">
        <v>39842</v>
      </c>
      <c r="B25" s="222"/>
      <c r="C25" s="223"/>
      <c r="D25" s="224">
        <f t="shared" si="0"/>
        <v>0</v>
      </c>
      <c r="E25" s="223"/>
      <c r="F25" s="224">
        <f t="shared" si="1"/>
        <v>0</v>
      </c>
      <c r="G25" s="225"/>
      <c r="H25" s="226"/>
    </row>
    <row r="26" spans="1:9">
      <c r="A26" s="216">
        <v>39843</v>
      </c>
      <c r="B26" s="222" t="s">
        <v>255</v>
      </c>
      <c r="C26" s="223">
        <v>2500</v>
      </c>
      <c r="D26" s="224">
        <f t="shared" si="0"/>
        <v>475</v>
      </c>
      <c r="E26" s="223"/>
      <c r="F26" s="224">
        <f t="shared" si="1"/>
        <v>0</v>
      </c>
      <c r="G26" s="225">
        <v>100</v>
      </c>
      <c r="H26" s="226"/>
    </row>
    <row r="27" spans="1:9" ht="16" thickBot="1">
      <c r="A27" s="216">
        <v>39844</v>
      </c>
      <c r="B27" s="222" t="s">
        <v>260</v>
      </c>
      <c r="C27" s="223"/>
      <c r="D27" s="224">
        <f t="shared" si="0"/>
        <v>0</v>
      </c>
      <c r="E27" s="223">
        <v>1000</v>
      </c>
      <c r="F27" s="224">
        <f t="shared" si="1"/>
        <v>190</v>
      </c>
      <c r="G27" s="225">
        <v>75</v>
      </c>
      <c r="H27" s="226"/>
    </row>
    <row r="28" spans="1:9" s="233" customFormat="1" ht="16" thickBot="1">
      <c r="A28" s="227"/>
      <c r="B28" s="228"/>
      <c r="C28" s="229">
        <f>SUM(C17:C27)</f>
        <v>3800</v>
      </c>
      <c r="D28" s="229">
        <f>SUM(D17:D27)</f>
        <v>684</v>
      </c>
      <c r="E28" s="229">
        <f>SUM(E17:E27)</f>
        <v>1235</v>
      </c>
      <c r="F28" s="229">
        <f>SUM(F17:F27)</f>
        <v>234.65</v>
      </c>
      <c r="G28" s="230"/>
      <c r="H28" s="231">
        <f>H15</f>
        <v>3014.35</v>
      </c>
      <c r="I28" s="232"/>
    </row>
    <row r="29" spans="1:9" ht="16">
      <c r="A29" s="234" t="s">
        <v>261</v>
      </c>
      <c r="B29" s="235"/>
      <c r="C29" s="235"/>
      <c r="D29" s="236" t="s">
        <v>262</v>
      </c>
      <c r="E29" s="237" t="s">
        <v>263</v>
      </c>
      <c r="F29" s="238">
        <v>100</v>
      </c>
      <c r="G29" s="239"/>
      <c r="H29"/>
      <c r="I29"/>
    </row>
    <row r="30" spans="1:9" ht="16">
      <c r="A30" s="234"/>
      <c r="B30" s="234"/>
      <c r="C30" s="235"/>
      <c r="D30" s="236" t="s">
        <v>264</v>
      </c>
      <c r="E30" s="237" t="s">
        <v>263</v>
      </c>
      <c r="F30" s="238">
        <v>50</v>
      </c>
      <c r="G30" s="240"/>
      <c r="H30"/>
      <c r="I30"/>
    </row>
    <row r="31" spans="1:9" ht="16">
      <c r="A31" s="5"/>
      <c r="B31" s="5"/>
      <c r="C31" s="235"/>
      <c r="D31" s="236" t="s">
        <v>260</v>
      </c>
      <c r="E31" s="237" t="s">
        <v>263</v>
      </c>
      <c r="F31" s="238">
        <v>75</v>
      </c>
      <c r="G31" s="240"/>
      <c r="H31"/>
      <c r="I31"/>
    </row>
    <row r="32" spans="1:9" ht="16">
      <c r="A32" s="5"/>
      <c r="B32" s="5"/>
      <c r="C32" s="235"/>
      <c r="D32" s="236" t="s">
        <v>257</v>
      </c>
      <c r="E32" s="237" t="s">
        <v>263</v>
      </c>
      <c r="F32" s="238">
        <v>10</v>
      </c>
      <c r="G32" s="240"/>
      <c r="H32"/>
      <c r="I32"/>
    </row>
    <row r="33" spans="1:9" ht="14.25" customHeight="1">
      <c r="A33" s="5"/>
      <c r="B33" s="5"/>
      <c r="C33" s="5"/>
      <c r="D33" s="241"/>
      <c r="E33" s="242"/>
      <c r="F33" s="243"/>
      <c r="G33" s="67"/>
      <c r="H33"/>
      <c r="I33"/>
    </row>
    <row r="35" spans="1:9" ht="20" thickBot="1">
      <c r="B35" s="244"/>
      <c r="C35" s="244" t="s">
        <v>78</v>
      </c>
      <c r="D35" s="244"/>
      <c r="E35" s="244"/>
      <c r="F35" s="244"/>
    </row>
    <row r="36" spans="1:9" ht="17" thickBot="1">
      <c r="A36" s="900" t="s">
        <v>265</v>
      </c>
      <c r="B36" s="901"/>
      <c r="C36" s="901"/>
      <c r="D36" s="901"/>
      <c r="E36" s="901"/>
      <c r="F36" s="901"/>
      <c r="G36" s="901"/>
      <c r="H36" s="902"/>
    </row>
    <row r="37" spans="1:9">
      <c r="A37" s="662" t="s">
        <v>23</v>
      </c>
      <c r="B37" s="663" t="s">
        <v>1853</v>
      </c>
      <c r="C37" s="664"/>
      <c r="D37" s="665"/>
      <c r="E37" s="665"/>
      <c r="F37" s="665"/>
      <c r="G37" s="666"/>
      <c r="H37" s="667" t="s">
        <v>25</v>
      </c>
    </row>
    <row r="38" spans="1:9">
      <c r="A38" s="668"/>
      <c r="B38" s="669"/>
      <c r="C38" s="670" t="s">
        <v>27</v>
      </c>
      <c r="D38" s="671"/>
      <c r="E38" s="670" t="s">
        <v>28</v>
      </c>
      <c r="F38" s="671"/>
      <c r="G38" s="672"/>
      <c r="H38" s="903"/>
    </row>
    <row r="39" spans="1:9">
      <c r="A39" s="673" t="s">
        <v>29</v>
      </c>
      <c r="B39" s="674" t="s">
        <v>30</v>
      </c>
      <c r="C39" s="675" t="s">
        <v>31</v>
      </c>
      <c r="D39" s="676" t="s">
        <v>252</v>
      </c>
      <c r="E39" s="675" t="s">
        <v>31</v>
      </c>
      <c r="F39" s="676" t="s">
        <v>252</v>
      </c>
      <c r="G39" s="677" t="s">
        <v>266</v>
      </c>
      <c r="H39" s="904">
        <f>C51+D51-E51-F51</f>
        <v>3014.35</v>
      </c>
    </row>
    <row r="40" spans="1:9">
      <c r="A40" s="216">
        <v>39814</v>
      </c>
      <c r="B40" s="245" t="s">
        <v>32</v>
      </c>
      <c r="C40" s="246">
        <v>200</v>
      </c>
      <c r="D40" s="247"/>
      <c r="E40" s="248"/>
      <c r="F40" s="247">
        <f>E40*0.175</f>
        <v>0</v>
      </c>
      <c r="G40" s="249" t="s">
        <v>254</v>
      </c>
      <c r="H40" s="679">
        <f>C40</f>
        <v>200</v>
      </c>
    </row>
    <row r="41" spans="1:9">
      <c r="A41" s="216">
        <v>39815</v>
      </c>
      <c r="B41" s="222" t="s">
        <v>255</v>
      </c>
      <c r="C41" s="223">
        <v>1000</v>
      </c>
      <c r="D41" s="224">
        <f t="shared" ref="D41:D50" si="2">C41*0.19</f>
        <v>190</v>
      </c>
      <c r="E41" s="223"/>
      <c r="F41" s="224">
        <f t="shared" ref="F41:F50" si="3">E41*0.19</f>
        <v>0</v>
      </c>
      <c r="G41" s="225">
        <v>100</v>
      </c>
      <c r="H41" s="250">
        <f>H40+C41+D41-E41-F41</f>
        <v>1390</v>
      </c>
    </row>
    <row r="42" spans="1:9">
      <c r="A42" s="216">
        <v>39816</v>
      </c>
      <c r="B42" s="222" t="s">
        <v>256</v>
      </c>
      <c r="C42" s="223">
        <v>100</v>
      </c>
      <c r="D42" s="224">
        <f t="shared" si="2"/>
        <v>19</v>
      </c>
      <c r="E42" s="223"/>
      <c r="F42" s="224">
        <f t="shared" si="3"/>
        <v>0</v>
      </c>
      <c r="G42" s="225">
        <v>100</v>
      </c>
      <c r="H42" s="250">
        <f t="shared" ref="H42:H50" si="4">H41+(C42+D42-E42-F42)</f>
        <v>1509</v>
      </c>
    </row>
    <row r="43" spans="1:9">
      <c r="A43" s="216">
        <v>39817</v>
      </c>
      <c r="B43" s="222" t="s">
        <v>257</v>
      </c>
      <c r="C43" s="223"/>
      <c r="D43" s="224">
        <f t="shared" si="2"/>
        <v>0</v>
      </c>
      <c r="E43" s="223">
        <v>75</v>
      </c>
      <c r="F43" s="224">
        <f t="shared" si="3"/>
        <v>14.25</v>
      </c>
      <c r="G43" s="225">
        <v>10</v>
      </c>
      <c r="H43" s="250">
        <f t="shared" si="4"/>
        <v>1419.75</v>
      </c>
    </row>
    <row r="44" spans="1:9">
      <c r="A44" s="216">
        <v>39818</v>
      </c>
      <c r="B44" s="222" t="s">
        <v>258</v>
      </c>
      <c r="C44" s="223"/>
      <c r="D44" s="224">
        <f t="shared" si="2"/>
        <v>0</v>
      </c>
      <c r="E44" s="223">
        <v>15</v>
      </c>
      <c r="F44" s="224">
        <f t="shared" si="3"/>
        <v>2.85</v>
      </c>
      <c r="G44" s="225">
        <v>50</v>
      </c>
      <c r="H44" s="250">
        <f t="shared" si="4"/>
        <v>1401.9</v>
      </c>
    </row>
    <row r="45" spans="1:9">
      <c r="A45" s="216">
        <v>39839</v>
      </c>
      <c r="B45" s="222" t="s">
        <v>259</v>
      </c>
      <c r="C45" s="223"/>
      <c r="D45" s="224">
        <f t="shared" si="2"/>
        <v>0</v>
      </c>
      <c r="E45" s="223">
        <v>33</v>
      </c>
      <c r="F45" s="224">
        <f t="shared" si="3"/>
        <v>6.2700000000000005</v>
      </c>
      <c r="G45" s="225">
        <v>50</v>
      </c>
      <c r="H45" s="250">
        <f t="shared" si="4"/>
        <v>1362.63</v>
      </c>
    </row>
    <row r="46" spans="1:9">
      <c r="A46" s="216">
        <v>39840</v>
      </c>
      <c r="B46" s="222"/>
      <c r="C46" s="223"/>
      <c r="D46" s="224">
        <f t="shared" si="2"/>
        <v>0</v>
      </c>
      <c r="E46" s="223"/>
      <c r="F46" s="224">
        <f t="shared" si="3"/>
        <v>0</v>
      </c>
      <c r="G46" s="225"/>
      <c r="H46" s="250">
        <f t="shared" si="4"/>
        <v>1362.63</v>
      </c>
    </row>
    <row r="47" spans="1:9">
      <c r="A47" s="216">
        <v>39841</v>
      </c>
      <c r="B47" s="222" t="s">
        <v>257</v>
      </c>
      <c r="C47" s="223"/>
      <c r="D47" s="224">
        <f t="shared" si="2"/>
        <v>0</v>
      </c>
      <c r="E47" s="223">
        <v>112</v>
      </c>
      <c r="F47" s="224">
        <f t="shared" si="3"/>
        <v>21.28</v>
      </c>
      <c r="G47" s="225">
        <v>10</v>
      </c>
      <c r="H47" s="250">
        <f t="shared" si="4"/>
        <v>1229.3500000000001</v>
      </c>
    </row>
    <row r="48" spans="1:9">
      <c r="A48" s="216">
        <v>39842</v>
      </c>
      <c r="B48" s="222"/>
      <c r="C48" s="223"/>
      <c r="D48" s="224">
        <f t="shared" si="2"/>
        <v>0</v>
      </c>
      <c r="E48" s="223"/>
      <c r="F48" s="224">
        <f t="shared" si="3"/>
        <v>0</v>
      </c>
      <c r="G48" s="225"/>
      <c r="H48" s="250">
        <f t="shared" si="4"/>
        <v>1229.3500000000001</v>
      </c>
    </row>
    <row r="49" spans="1:9">
      <c r="A49" s="216">
        <v>39843</v>
      </c>
      <c r="B49" s="222" t="s">
        <v>255</v>
      </c>
      <c r="C49" s="223">
        <v>2500</v>
      </c>
      <c r="D49" s="224">
        <f t="shared" si="2"/>
        <v>475</v>
      </c>
      <c r="E49" s="223"/>
      <c r="F49" s="224">
        <f t="shared" si="3"/>
        <v>0</v>
      </c>
      <c r="G49" s="225">
        <v>100</v>
      </c>
      <c r="H49" s="250">
        <f t="shared" si="4"/>
        <v>4204.3500000000004</v>
      </c>
    </row>
    <row r="50" spans="1:9" ht="16" thickBot="1">
      <c r="A50" s="216">
        <v>39844</v>
      </c>
      <c r="B50" s="222" t="s">
        <v>260</v>
      </c>
      <c r="C50" s="223"/>
      <c r="D50" s="224">
        <f t="shared" si="2"/>
        <v>0</v>
      </c>
      <c r="E50" s="223">
        <v>1000</v>
      </c>
      <c r="F50" s="224">
        <f t="shared" si="3"/>
        <v>190</v>
      </c>
      <c r="G50" s="225">
        <v>75</v>
      </c>
      <c r="H50" s="250">
        <f t="shared" si="4"/>
        <v>3014.3500000000004</v>
      </c>
    </row>
    <row r="51" spans="1:9" s="255" customFormat="1" thickBot="1">
      <c r="A51" s="251"/>
      <c r="B51" s="228"/>
      <c r="C51" s="229">
        <f>SUM(C40:C50)</f>
        <v>3800</v>
      </c>
      <c r="D51" s="229">
        <f>SUM(D40:D50)</f>
        <v>684</v>
      </c>
      <c r="E51" s="229">
        <f>SUM(E40:E50)</f>
        <v>1235</v>
      </c>
      <c r="F51" s="229">
        <f>SUM(F40:F50)</f>
        <v>234.65</v>
      </c>
      <c r="G51" s="252"/>
      <c r="H51" s="253">
        <f>H39</f>
        <v>3014.35</v>
      </c>
      <c r="I51" s="254"/>
    </row>
    <row r="52" spans="1:9" ht="16">
      <c r="A52" s="234" t="s">
        <v>261</v>
      </c>
      <c r="B52" s="235"/>
      <c r="C52" s="235"/>
      <c r="D52" s="236" t="s">
        <v>262</v>
      </c>
      <c r="E52" s="237" t="s">
        <v>263</v>
      </c>
      <c r="F52" s="238">
        <v>100</v>
      </c>
      <c r="G52" s="239" t="e">
        <v>#VALUE!</v>
      </c>
      <c r="H52"/>
      <c r="I52"/>
    </row>
    <row r="53" spans="1:9" ht="16">
      <c r="A53" s="234"/>
      <c r="B53" s="234"/>
      <c r="C53" s="235"/>
      <c r="D53" s="236" t="s">
        <v>264</v>
      </c>
      <c r="E53" s="237" t="s">
        <v>263</v>
      </c>
      <c r="F53" s="238">
        <v>50</v>
      </c>
      <c r="G53" s="239" t="e">
        <v>#VALUE!</v>
      </c>
      <c r="H53"/>
      <c r="I53"/>
    </row>
    <row r="54" spans="1:9" ht="16">
      <c r="A54" s="5"/>
      <c r="B54" s="5"/>
      <c r="C54" s="235"/>
      <c r="D54" s="236" t="s">
        <v>260</v>
      </c>
      <c r="E54" s="237" t="s">
        <v>263</v>
      </c>
      <c r="F54" s="238">
        <v>75</v>
      </c>
      <c r="G54" s="239" t="e">
        <v>#VALUE!</v>
      </c>
      <c r="H54"/>
      <c r="I54"/>
    </row>
    <row r="55" spans="1:9" ht="16">
      <c r="A55" s="5"/>
      <c r="B55" s="5"/>
      <c r="C55" s="235"/>
      <c r="D55" s="236" t="s">
        <v>257</v>
      </c>
      <c r="E55" s="237" t="s">
        <v>263</v>
      </c>
      <c r="F55" s="238">
        <v>10</v>
      </c>
      <c r="G55" s="239" t="e">
        <v>#VALUE!</v>
      </c>
      <c r="H55"/>
      <c r="I55"/>
    </row>
    <row r="56" spans="1:9">
      <c r="A56" s="5"/>
      <c r="B56" s="5"/>
      <c r="C56" s="5"/>
      <c r="D56" s="5"/>
      <c r="E56" s="5"/>
      <c r="F56" s="5"/>
      <c r="G56" s="5"/>
      <c r="H56"/>
      <c r="I56"/>
    </row>
    <row r="57" spans="1:9">
      <c r="H57"/>
      <c r="I57"/>
    </row>
    <row r="58" spans="1:9">
      <c r="H58"/>
      <c r="I58"/>
    </row>
  </sheetData>
  <mergeCells count="6">
    <mergeCell ref="H38:H39"/>
    <mergeCell ref="A1:I1"/>
    <mergeCell ref="A12:H12"/>
    <mergeCell ref="A13:H13"/>
    <mergeCell ref="H15:H16"/>
    <mergeCell ref="A36:H36"/>
  </mergeCells>
  <printOptions horizontalCentered="1"/>
  <pageMargins left="3.937007874015748E-2" right="0" top="0" bottom="0" header="7.874015748031496E-2" footer="0.31496062992125984"/>
  <pageSetup paperSize="9" scale="83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26625" r:id="rId4">
          <objectPr defaultSize="0" autoPict="0" r:id="rId5">
            <anchor moveWithCells="1" sizeWithCells="1">
              <from>
                <xdr:col>4</xdr:col>
                <xdr:colOff>114300</xdr:colOff>
                <xdr:row>2</xdr:row>
                <xdr:rowOff>114300</xdr:rowOff>
              </from>
              <to>
                <xdr:col>4</xdr:col>
                <xdr:colOff>114300</xdr:colOff>
                <xdr:row>2</xdr:row>
                <xdr:rowOff>114300</xdr:rowOff>
              </to>
            </anchor>
          </objectPr>
        </oleObject>
      </mc:Choice>
      <mc:Fallback>
        <oleObject progId="PBrush" shapeId="26625" r:id="rId4"/>
      </mc:Fallback>
    </mc:AlternateContent>
    <mc:AlternateContent xmlns:mc="http://schemas.openxmlformats.org/markup-compatibility/2006">
      <mc:Choice Requires="x14">
        <oleObject progId="PBrush" shapeId="26626" r:id="rId6">
          <objectPr defaultSize="0" autoPict="0" r:id="rId5">
            <anchor moveWithCells="1" sizeWithCells="1">
              <from>
                <xdr:col>4</xdr:col>
                <xdr:colOff>114300</xdr:colOff>
                <xdr:row>2</xdr:row>
                <xdr:rowOff>114300</xdr:rowOff>
              </from>
              <to>
                <xdr:col>4</xdr:col>
                <xdr:colOff>114300</xdr:colOff>
                <xdr:row>2</xdr:row>
                <xdr:rowOff>114300</xdr:rowOff>
              </to>
            </anchor>
          </objectPr>
        </oleObject>
      </mc:Choice>
      <mc:Fallback>
        <oleObject progId="PBrush" shapeId="26626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2"/>
  <sheetViews>
    <sheetView showGridLines="0" zoomScaleNormal="100" workbookViewId="0">
      <selection activeCell="A5" sqref="A5"/>
    </sheetView>
  </sheetViews>
  <sheetFormatPr baseColWidth="10" defaultColWidth="8.83203125" defaultRowHeight="15"/>
  <cols>
    <col min="2" max="2" width="21" customWidth="1"/>
    <col min="3" max="3" width="21.33203125" customWidth="1"/>
    <col min="4" max="4" width="16.5" customWidth="1"/>
    <col min="6" max="6" width="17.1640625" customWidth="1"/>
  </cols>
  <sheetData>
    <row r="1" spans="1:6" s="2" customFormat="1" ht="30" customHeight="1" thickBot="1">
      <c r="A1" s="905" t="s">
        <v>267</v>
      </c>
      <c r="B1" s="905"/>
      <c r="C1" s="905"/>
      <c r="D1" s="905"/>
      <c r="E1" s="905"/>
      <c r="F1" s="905"/>
    </row>
    <row r="2" spans="1:6" s="257" customFormat="1" ht="20" thickTop="1">
      <c r="A2" s="256" t="s">
        <v>268</v>
      </c>
      <c r="B2" s="256"/>
      <c r="C2" s="256"/>
      <c r="D2" s="256"/>
      <c r="E2" s="256"/>
      <c r="F2" s="256"/>
    </row>
    <row r="3" spans="1:6" s="257" customFormat="1" ht="19">
      <c r="A3" s="256" t="s">
        <v>269</v>
      </c>
      <c r="B3" s="256"/>
      <c r="C3" s="256"/>
      <c r="D3" s="256"/>
      <c r="E3" s="256"/>
      <c r="F3" s="256"/>
    </row>
    <row r="4" spans="1:6">
      <c r="A4" s="85" t="s">
        <v>270</v>
      </c>
    </row>
    <row r="5" spans="1:6">
      <c r="A5" t="s">
        <v>8104</v>
      </c>
    </row>
    <row r="6" spans="1:6">
      <c r="A6" t="s">
        <v>271</v>
      </c>
    </row>
    <row r="7" spans="1:6">
      <c r="A7" t="s">
        <v>272</v>
      </c>
    </row>
    <row r="8" spans="1:6">
      <c r="A8" s="85" t="s">
        <v>273</v>
      </c>
    </row>
    <row r="9" spans="1:6">
      <c r="A9" t="s">
        <v>274</v>
      </c>
    </row>
    <row r="10" spans="1:6">
      <c r="A10" t="s">
        <v>275</v>
      </c>
    </row>
    <row r="11" spans="1:6">
      <c r="A11" t="s">
        <v>276</v>
      </c>
    </row>
    <row r="12" spans="1:6">
      <c r="A12" t="s">
        <v>277</v>
      </c>
    </row>
    <row r="13" spans="1:6">
      <c r="A13" t="s">
        <v>278</v>
      </c>
    </row>
    <row r="14" spans="1:6" ht="9" customHeight="1"/>
    <row r="15" spans="1:6" ht="19">
      <c r="A15" s="256" t="s">
        <v>279</v>
      </c>
      <c r="B15" s="256"/>
      <c r="C15" s="256"/>
      <c r="D15" s="256"/>
      <c r="E15" s="256"/>
      <c r="F15" s="256"/>
    </row>
    <row r="16" spans="1:6" ht="19">
      <c r="A16" s="256" t="s">
        <v>280</v>
      </c>
      <c r="B16" s="256"/>
      <c r="C16" s="256"/>
      <c r="D16" s="256"/>
      <c r="E16" s="256"/>
      <c r="F16" s="256"/>
    </row>
    <row r="17" spans="1:6">
      <c r="A17" t="s">
        <v>281</v>
      </c>
    </row>
    <row r="18" spans="1:6" ht="6" customHeight="1"/>
    <row r="19" spans="1:6">
      <c r="A19" t="s">
        <v>282</v>
      </c>
    </row>
    <row r="20" spans="1:6">
      <c r="A20" t="s">
        <v>272</v>
      </c>
    </row>
    <row r="21" spans="1:6">
      <c r="A21" s="85" t="s">
        <v>283</v>
      </c>
    </row>
    <row r="22" spans="1:6">
      <c r="A22" t="s">
        <v>284</v>
      </c>
    </row>
    <row r="23" spans="1:6">
      <c r="A23" t="s">
        <v>285</v>
      </c>
    </row>
    <row r="24" spans="1:6">
      <c r="A24" t="s">
        <v>286</v>
      </c>
    </row>
    <row r="25" spans="1:6">
      <c r="A25" t="s">
        <v>287</v>
      </c>
    </row>
    <row r="26" spans="1:6">
      <c r="A26" t="s">
        <v>288</v>
      </c>
    </row>
    <row r="27" spans="1:6" ht="27" customHeight="1">
      <c r="B27" s="907" t="s">
        <v>289</v>
      </c>
      <c r="C27" s="907"/>
      <c r="D27" s="907"/>
      <c r="F27" s="258"/>
    </row>
    <row r="28" spans="1:6" ht="19.5" customHeight="1" thickBot="1">
      <c r="B28" s="908" t="s">
        <v>290</v>
      </c>
      <c r="C28" s="908"/>
      <c r="D28" s="908"/>
    </row>
    <row r="29" spans="1:6" ht="17" thickBot="1">
      <c r="B29" s="259" t="s">
        <v>291</v>
      </c>
      <c r="C29" s="259" t="s">
        <v>292</v>
      </c>
      <c r="D29" s="259" t="s">
        <v>293</v>
      </c>
    </row>
    <row r="30" spans="1:6" ht="16" thickBot="1">
      <c r="B30" s="260" t="s">
        <v>294</v>
      </c>
      <c r="C30" s="261"/>
      <c r="D30" s="261"/>
    </row>
    <row r="31" spans="1:6" ht="16" thickBot="1">
      <c r="B31" s="260" t="s">
        <v>295</v>
      </c>
      <c r="C31" s="261"/>
      <c r="D31" s="261"/>
    </row>
    <row r="32" spans="1:6" ht="16" thickBot="1">
      <c r="B32" s="260" t="s">
        <v>296</v>
      </c>
      <c r="C32" s="261"/>
      <c r="D32" s="261" t="e">
        <v>#VALUE!</v>
      </c>
      <c r="E32" t="s">
        <v>245</v>
      </c>
    </row>
  </sheetData>
  <mergeCells count="3">
    <mergeCell ref="A1:F1"/>
    <mergeCell ref="B27:D27"/>
    <mergeCell ref="B28:D28"/>
  </mergeCells>
  <printOptions horizontalCentered="1"/>
  <pageMargins left="0.31496062992125984" right="0.51181102362204722" top="1.5354330708661419" bottom="0.55118110236220474" header="0" footer="0"/>
  <pageSetup paperSize="9" orientation="portrait" blackAndWhite="1" r:id="rId1"/>
  <headerFooter>
    <oddHeader>&amp;LMOS Excel cursus Expert&amp;R&amp;G</oddHeader>
    <oddFooter>&amp;L&amp;G&amp;R&amp;D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958AA-69D0-114E-B2CB-27D496DF7713}">
  <sheetPr>
    <tabColor rgb="FFFF0000"/>
  </sheetPr>
  <dimension ref="A1:I47"/>
  <sheetViews>
    <sheetView showGridLines="0" workbookViewId="0">
      <selection activeCell="J32" sqref="J32"/>
    </sheetView>
  </sheetViews>
  <sheetFormatPr baseColWidth="10" defaultColWidth="8.83203125" defaultRowHeight="15"/>
  <cols>
    <col min="1" max="1" width="3.6640625" customWidth="1"/>
    <col min="2" max="3" width="16.33203125" customWidth="1"/>
    <col min="4" max="7" width="9.1640625" customWidth="1"/>
    <col min="10" max="10" width="29" customWidth="1"/>
    <col min="11" max="11" width="28.6640625" customWidth="1"/>
    <col min="12" max="18" width="6" customWidth="1"/>
    <col min="19" max="19" width="6.33203125" customWidth="1"/>
  </cols>
  <sheetData>
    <row r="1" spans="1:9" ht="27.75" customHeight="1">
      <c r="A1" s="944">
        <f ca="1">TODAY()</f>
        <v>44946</v>
      </c>
      <c r="B1" s="944"/>
      <c r="C1" s="945" t="s">
        <v>8085</v>
      </c>
    </row>
    <row r="2" spans="1:9" ht="31">
      <c r="A2" s="946"/>
      <c r="B2" s="907" t="s">
        <v>8086</v>
      </c>
      <c r="C2" s="907"/>
      <c r="D2" s="908"/>
      <c r="E2" s="908"/>
      <c r="F2" s="908"/>
      <c r="G2" s="908"/>
      <c r="H2" s="908"/>
    </row>
    <row r="3" spans="1:9" ht="24">
      <c r="B3" s="908" t="s">
        <v>8087</v>
      </c>
      <c r="C3" s="908"/>
      <c r="D3" s="908"/>
      <c r="E3" s="908"/>
      <c r="F3" s="908"/>
      <c r="G3" s="908"/>
      <c r="H3" s="908"/>
    </row>
    <row r="4" spans="1:9" ht="16" thickBot="1"/>
    <row r="5" spans="1:9" ht="16">
      <c r="B5" s="947" t="s">
        <v>8088</v>
      </c>
      <c r="C5" s="948" t="s">
        <v>8089</v>
      </c>
      <c r="D5" s="949" t="s">
        <v>291</v>
      </c>
      <c r="E5" s="949">
        <v>2013</v>
      </c>
      <c r="F5" s="949">
        <v>2014</v>
      </c>
      <c r="G5" s="949">
        <v>2015</v>
      </c>
      <c r="H5" s="949">
        <v>2016</v>
      </c>
      <c r="I5" s="949" t="s">
        <v>1647</v>
      </c>
    </row>
    <row r="6" spans="1:9">
      <c r="B6" s="950" t="s">
        <v>8090</v>
      </c>
      <c r="C6" s="951" t="s">
        <v>293</v>
      </c>
      <c r="D6" s="952" t="s">
        <v>294</v>
      </c>
      <c r="E6" s="953">
        <v>830</v>
      </c>
      <c r="F6" s="953">
        <v>830</v>
      </c>
      <c r="G6" s="953">
        <v>830</v>
      </c>
      <c r="H6" s="953">
        <v>830</v>
      </c>
      <c r="I6" s="954">
        <f>SUM(E6:H6)</f>
        <v>3320</v>
      </c>
    </row>
    <row r="7" spans="1:9">
      <c r="B7" s="950" t="s">
        <v>8090</v>
      </c>
      <c r="C7" s="951" t="s">
        <v>293</v>
      </c>
      <c r="D7" s="952" t="s">
        <v>296</v>
      </c>
      <c r="E7" s="953">
        <v>140</v>
      </c>
      <c r="F7" s="953">
        <v>142</v>
      </c>
      <c r="G7" s="953">
        <v>110</v>
      </c>
      <c r="H7" s="953">
        <v>141</v>
      </c>
      <c r="I7" s="954">
        <f t="shared" ref="I7:I47" si="0">SUM(E7:H7)</f>
        <v>533</v>
      </c>
    </row>
    <row r="8" spans="1:9">
      <c r="B8" s="950" t="s">
        <v>8090</v>
      </c>
      <c r="C8" s="951" t="s">
        <v>293</v>
      </c>
      <c r="D8" s="952" t="s">
        <v>295</v>
      </c>
      <c r="E8" s="953">
        <v>830</v>
      </c>
      <c r="F8" s="953">
        <v>830</v>
      </c>
      <c r="G8" s="953">
        <v>830</v>
      </c>
      <c r="H8" s="953">
        <v>830</v>
      </c>
      <c r="I8" s="954">
        <f t="shared" si="0"/>
        <v>3320</v>
      </c>
    </row>
    <row r="9" spans="1:9">
      <c r="B9" s="950" t="s">
        <v>8091</v>
      </c>
      <c r="C9" s="951" t="s">
        <v>293</v>
      </c>
      <c r="D9" s="952" t="s">
        <v>294</v>
      </c>
      <c r="E9" s="953">
        <v>1025</v>
      </c>
      <c r="F9" s="953">
        <v>1040</v>
      </c>
      <c r="G9" s="953">
        <v>1025</v>
      </c>
      <c r="H9" s="953">
        <v>1030</v>
      </c>
      <c r="I9" s="954">
        <f t="shared" si="0"/>
        <v>4120</v>
      </c>
    </row>
    <row r="10" spans="1:9">
      <c r="B10" s="950" t="s">
        <v>8091</v>
      </c>
      <c r="C10" s="951" t="s">
        <v>293</v>
      </c>
      <c r="D10" s="952" t="s">
        <v>296</v>
      </c>
      <c r="E10" s="953">
        <v>110</v>
      </c>
      <c r="F10" s="953">
        <v>93</v>
      </c>
      <c r="G10" s="953">
        <v>100</v>
      </c>
      <c r="H10" s="953">
        <v>100</v>
      </c>
      <c r="I10" s="954">
        <f t="shared" si="0"/>
        <v>403</v>
      </c>
    </row>
    <row r="11" spans="1:9">
      <c r="B11" s="950" t="s">
        <v>8091</v>
      </c>
      <c r="C11" s="951" t="s">
        <v>293</v>
      </c>
      <c r="D11" s="952" t="s">
        <v>295</v>
      </c>
      <c r="E11" s="953">
        <v>105</v>
      </c>
      <c r="F11" s="953">
        <v>120</v>
      </c>
      <c r="G11" s="953">
        <v>100</v>
      </c>
      <c r="H11" s="953">
        <v>100</v>
      </c>
      <c r="I11" s="954">
        <f t="shared" si="0"/>
        <v>425</v>
      </c>
    </row>
    <row r="12" spans="1:9">
      <c r="B12" s="950" t="s">
        <v>8092</v>
      </c>
      <c r="C12" s="951" t="s">
        <v>293</v>
      </c>
      <c r="D12" s="952" t="s">
        <v>294</v>
      </c>
      <c r="E12" s="955">
        <v>1221</v>
      </c>
      <c r="F12" s="953">
        <v>1276</v>
      </c>
      <c r="G12" s="956">
        <v>1220</v>
      </c>
      <c r="H12" s="956">
        <v>1190</v>
      </c>
      <c r="I12" s="954">
        <f t="shared" si="0"/>
        <v>4907</v>
      </c>
    </row>
    <row r="13" spans="1:9">
      <c r="B13" s="950" t="s">
        <v>8092</v>
      </c>
      <c r="C13" s="951" t="s">
        <v>293</v>
      </c>
      <c r="D13" s="952" t="s">
        <v>296</v>
      </c>
      <c r="E13" s="955">
        <v>1310</v>
      </c>
      <c r="F13" s="953">
        <v>1300</v>
      </c>
      <c r="G13" s="956">
        <v>1300</v>
      </c>
      <c r="H13" s="956">
        <v>1300</v>
      </c>
      <c r="I13" s="954">
        <f t="shared" si="0"/>
        <v>5210</v>
      </c>
    </row>
    <row r="14" spans="1:9">
      <c r="B14" s="950" t="s">
        <v>8092</v>
      </c>
      <c r="C14" s="951" t="s">
        <v>293</v>
      </c>
      <c r="D14" s="952" t="s">
        <v>295</v>
      </c>
      <c r="E14" s="955">
        <v>215</v>
      </c>
      <c r="F14" s="953">
        <v>230</v>
      </c>
      <c r="G14" s="956">
        <v>215</v>
      </c>
      <c r="H14" s="956">
        <v>180</v>
      </c>
      <c r="I14" s="954">
        <f t="shared" si="0"/>
        <v>840</v>
      </c>
    </row>
    <row r="15" spans="1:9">
      <c r="B15" s="950" t="s">
        <v>8093</v>
      </c>
      <c r="C15" s="951" t="s">
        <v>293</v>
      </c>
      <c r="D15" s="952" t="s">
        <v>294</v>
      </c>
      <c r="E15" s="957">
        <v>1370</v>
      </c>
      <c r="F15" s="953">
        <v>1431</v>
      </c>
      <c r="G15" s="953">
        <v>1360</v>
      </c>
      <c r="H15" s="953">
        <v>1310</v>
      </c>
      <c r="I15" s="954">
        <f t="shared" si="0"/>
        <v>5471</v>
      </c>
    </row>
    <row r="16" spans="1:9">
      <c r="B16" s="950" t="s">
        <v>8093</v>
      </c>
      <c r="C16" s="951" t="s">
        <v>293</v>
      </c>
      <c r="D16" s="952" t="s">
        <v>296</v>
      </c>
      <c r="E16" s="957">
        <v>1105</v>
      </c>
      <c r="F16" s="953">
        <v>1215</v>
      </c>
      <c r="G16" s="953">
        <v>1175</v>
      </c>
      <c r="H16" s="953">
        <v>1175</v>
      </c>
      <c r="I16" s="954">
        <f t="shared" si="0"/>
        <v>4670</v>
      </c>
    </row>
    <row r="17" spans="2:9">
      <c r="B17" s="950" t="s">
        <v>8093</v>
      </c>
      <c r="C17" s="951" t="s">
        <v>293</v>
      </c>
      <c r="D17" s="952" t="s">
        <v>295</v>
      </c>
      <c r="E17" s="957">
        <v>262</v>
      </c>
      <c r="F17" s="953">
        <v>290</v>
      </c>
      <c r="G17" s="953">
        <v>287</v>
      </c>
      <c r="H17" s="953">
        <v>287</v>
      </c>
      <c r="I17" s="954">
        <f t="shared" si="0"/>
        <v>1126</v>
      </c>
    </row>
    <row r="18" spans="2:9">
      <c r="B18" s="950" t="s">
        <v>8094</v>
      </c>
      <c r="C18" s="951" t="s">
        <v>292</v>
      </c>
      <c r="D18" s="952" t="s">
        <v>294</v>
      </c>
      <c r="E18" s="955">
        <v>31681</v>
      </c>
      <c r="F18" s="957">
        <v>33263</v>
      </c>
      <c r="G18" s="955">
        <v>35985</v>
      </c>
      <c r="H18" s="955">
        <v>38000</v>
      </c>
      <c r="I18" s="954">
        <f t="shared" si="0"/>
        <v>138929</v>
      </c>
    </row>
    <row r="19" spans="2:9">
      <c r="B19" s="950" t="s">
        <v>8094</v>
      </c>
      <c r="C19" s="951" t="s">
        <v>292</v>
      </c>
      <c r="D19" s="952" t="s">
        <v>296</v>
      </c>
      <c r="E19" s="955">
        <v>5675</v>
      </c>
      <c r="F19" s="957">
        <v>6200</v>
      </c>
      <c r="G19" s="955">
        <v>6600</v>
      </c>
      <c r="H19" s="955">
        <v>7200</v>
      </c>
      <c r="I19" s="954">
        <f t="shared" si="0"/>
        <v>25675</v>
      </c>
    </row>
    <row r="20" spans="2:9">
      <c r="B20" s="950" t="s">
        <v>8094</v>
      </c>
      <c r="C20" s="951" t="s">
        <v>292</v>
      </c>
      <c r="D20" s="952" t="s">
        <v>295</v>
      </c>
      <c r="E20" s="955">
        <v>14263</v>
      </c>
      <c r="F20" s="957">
        <v>15057</v>
      </c>
      <c r="G20" s="955">
        <v>15800</v>
      </c>
      <c r="H20" s="955">
        <v>16500</v>
      </c>
      <c r="I20" s="954">
        <f t="shared" si="0"/>
        <v>61620</v>
      </c>
    </row>
    <row r="21" spans="2:9">
      <c r="B21" s="950" t="s">
        <v>8095</v>
      </c>
      <c r="C21" s="951" t="s">
        <v>292</v>
      </c>
      <c r="D21" s="952" t="s">
        <v>294</v>
      </c>
      <c r="E21" s="957">
        <v>12021</v>
      </c>
      <c r="F21" s="957">
        <v>10886</v>
      </c>
      <c r="G21" s="957">
        <v>12069</v>
      </c>
      <c r="H21" s="957">
        <v>11297</v>
      </c>
      <c r="I21" s="954">
        <f t="shared" si="0"/>
        <v>46273</v>
      </c>
    </row>
    <row r="22" spans="2:9">
      <c r="B22" s="950" t="s">
        <v>8095</v>
      </c>
      <c r="C22" s="951" t="s">
        <v>292</v>
      </c>
      <c r="D22" s="952" t="s">
        <v>296</v>
      </c>
      <c r="E22" s="957">
        <v>1985</v>
      </c>
      <c r="F22" s="957">
        <v>2090</v>
      </c>
      <c r="G22" s="957">
        <v>2044</v>
      </c>
      <c r="H22" s="957">
        <v>1970</v>
      </c>
      <c r="I22" s="954">
        <f t="shared" si="0"/>
        <v>8089</v>
      </c>
    </row>
    <row r="23" spans="2:9">
      <c r="B23" s="950" t="s">
        <v>8095</v>
      </c>
      <c r="C23" s="951" t="s">
        <v>292</v>
      </c>
      <c r="D23" s="952" t="s">
        <v>295</v>
      </c>
      <c r="E23" s="957">
        <v>2754</v>
      </c>
      <c r="F23" s="957">
        <v>2378</v>
      </c>
      <c r="G23" s="957">
        <v>2816</v>
      </c>
      <c r="H23" s="957">
        <v>2112</v>
      </c>
      <c r="I23" s="954">
        <f t="shared" si="0"/>
        <v>10060</v>
      </c>
    </row>
    <row r="24" spans="2:9">
      <c r="B24" s="950" t="s">
        <v>8096</v>
      </c>
      <c r="C24" s="951" t="s">
        <v>292</v>
      </c>
      <c r="D24" s="952" t="s">
        <v>294</v>
      </c>
      <c r="E24" s="955">
        <v>1935</v>
      </c>
      <c r="F24" s="953">
        <v>1936</v>
      </c>
      <c r="G24" s="956">
        <v>1750</v>
      </c>
      <c r="H24" s="956">
        <v>1750</v>
      </c>
      <c r="I24" s="954">
        <f t="shared" si="0"/>
        <v>7371</v>
      </c>
    </row>
    <row r="25" spans="2:9">
      <c r="B25" s="950" t="s">
        <v>8096</v>
      </c>
      <c r="C25" s="951" t="s">
        <v>292</v>
      </c>
      <c r="D25" s="952" t="s">
        <v>296</v>
      </c>
      <c r="E25" s="955">
        <v>1006</v>
      </c>
      <c r="F25" s="953">
        <v>1006</v>
      </c>
      <c r="G25" s="956">
        <v>1000</v>
      </c>
      <c r="H25" s="956">
        <v>1000</v>
      </c>
      <c r="I25" s="954">
        <f t="shared" si="0"/>
        <v>4012</v>
      </c>
    </row>
    <row r="26" spans="2:9">
      <c r="B26" s="950" t="s">
        <v>8096</v>
      </c>
      <c r="C26" s="951" t="s">
        <v>292</v>
      </c>
      <c r="D26" s="952" t="s">
        <v>295</v>
      </c>
      <c r="E26" s="955">
        <v>280</v>
      </c>
      <c r="F26" s="953">
        <v>280</v>
      </c>
      <c r="G26" s="956">
        <v>280</v>
      </c>
      <c r="H26" s="956">
        <v>280</v>
      </c>
      <c r="I26" s="954">
        <f t="shared" si="0"/>
        <v>1120</v>
      </c>
    </row>
    <row r="27" spans="2:9">
      <c r="B27" s="950" t="s">
        <v>8097</v>
      </c>
      <c r="C27" s="951" t="s">
        <v>292</v>
      </c>
      <c r="D27" s="952" t="s">
        <v>294</v>
      </c>
      <c r="E27" s="955">
        <v>1350</v>
      </c>
      <c r="F27" s="953">
        <v>1355</v>
      </c>
      <c r="G27" s="956">
        <v>1290</v>
      </c>
      <c r="H27" s="956">
        <v>1295</v>
      </c>
      <c r="I27" s="954">
        <f t="shared" si="0"/>
        <v>5290</v>
      </c>
    </row>
    <row r="28" spans="2:9">
      <c r="B28" s="950" t="s">
        <v>8097</v>
      </c>
      <c r="C28" s="951" t="s">
        <v>292</v>
      </c>
      <c r="D28" s="952" t="s">
        <v>296</v>
      </c>
      <c r="E28" s="955">
        <v>177</v>
      </c>
      <c r="F28" s="953">
        <v>177</v>
      </c>
      <c r="G28" s="956">
        <v>177</v>
      </c>
      <c r="H28" s="956">
        <v>177</v>
      </c>
      <c r="I28" s="954">
        <f t="shared" si="0"/>
        <v>708</v>
      </c>
    </row>
    <row r="29" spans="2:9">
      <c r="B29" s="950" t="s">
        <v>8097</v>
      </c>
      <c r="C29" s="951" t="s">
        <v>292</v>
      </c>
      <c r="D29" s="952" t="s">
        <v>295</v>
      </c>
      <c r="E29" s="955">
        <v>352</v>
      </c>
      <c r="F29" s="953">
        <v>352</v>
      </c>
      <c r="G29" s="956">
        <v>350</v>
      </c>
      <c r="H29" s="956">
        <v>350</v>
      </c>
      <c r="I29" s="954">
        <f t="shared" si="0"/>
        <v>1404</v>
      </c>
    </row>
    <row r="30" spans="2:9">
      <c r="B30" s="950" t="s">
        <v>8098</v>
      </c>
      <c r="C30" s="951" t="s">
        <v>293</v>
      </c>
      <c r="D30" s="952" t="s">
        <v>294</v>
      </c>
      <c r="E30" s="955">
        <v>3900</v>
      </c>
      <c r="F30" s="953">
        <v>3905</v>
      </c>
      <c r="G30" s="956">
        <v>3910</v>
      </c>
      <c r="H30" s="956">
        <v>3915</v>
      </c>
      <c r="I30" s="954">
        <f t="shared" si="0"/>
        <v>15630</v>
      </c>
    </row>
    <row r="31" spans="2:9">
      <c r="B31" s="950" t="s">
        <v>8098</v>
      </c>
      <c r="C31" s="951" t="s">
        <v>293</v>
      </c>
      <c r="D31" s="952" t="s">
        <v>296</v>
      </c>
      <c r="E31" s="955">
        <v>11</v>
      </c>
      <c r="F31" s="953">
        <v>11</v>
      </c>
      <c r="G31" s="956">
        <v>12</v>
      </c>
      <c r="H31" s="956">
        <v>16</v>
      </c>
      <c r="I31" s="954">
        <f t="shared" si="0"/>
        <v>50</v>
      </c>
    </row>
    <row r="32" spans="2:9">
      <c r="B32" s="950" t="s">
        <v>8098</v>
      </c>
      <c r="C32" s="951" t="s">
        <v>293</v>
      </c>
      <c r="D32" s="952" t="s">
        <v>295</v>
      </c>
      <c r="E32" s="955">
        <v>88</v>
      </c>
      <c r="F32" s="953">
        <v>90</v>
      </c>
      <c r="G32" s="956">
        <v>92</v>
      </c>
      <c r="H32" s="956">
        <v>94</v>
      </c>
      <c r="I32" s="954">
        <f t="shared" si="0"/>
        <v>364</v>
      </c>
    </row>
    <row r="33" spans="2:9">
      <c r="B33" s="950" t="s">
        <v>8099</v>
      </c>
      <c r="C33" s="951" t="s">
        <v>292</v>
      </c>
      <c r="D33" s="952" t="s">
        <v>294</v>
      </c>
      <c r="E33" s="956">
        <v>1230</v>
      </c>
      <c r="F33" s="953">
        <v>910</v>
      </c>
      <c r="G33" s="956">
        <v>1124</v>
      </c>
      <c r="H33" s="956">
        <v>1210</v>
      </c>
      <c r="I33" s="954">
        <f t="shared" si="0"/>
        <v>4474</v>
      </c>
    </row>
    <row r="34" spans="2:9">
      <c r="B34" s="950" t="s">
        <v>8099</v>
      </c>
      <c r="C34" s="951" t="s">
        <v>292</v>
      </c>
      <c r="D34" s="952" t="s">
        <v>296</v>
      </c>
      <c r="E34" s="956">
        <v>32</v>
      </c>
      <c r="F34" s="953">
        <v>30</v>
      </c>
      <c r="G34" s="956">
        <v>57</v>
      </c>
      <c r="H34" s="956">
        <v>51</v>
      </c>
      <c r="I34" s="954">
        <f t="shared" si="0"/>
        <v>170</v>
      </c>
    </row>
    <row r="35" spans="2:9">
      <c r="B35" s="950" t="s">
        <v>8099</v>
      </c>
      <c r="C35" s="951" t="s">
        <v>292</v>
      </c>
      <c r="D35" s="952" t="s">
        <v>295</v>
      </c>
      <c r="E35" s="956">
        <v>185</v>
      </c>
      <c r="F35" s="953">
        <v>135</v>
      </c>
      <c r="G35" s="956">
        <v>131</v>
      </c>
      <c r="H35" s="956">
        <v>110</v>
      </c>
      <c r="I35" s="954">
        <f t="shared" si="0"/>
        <v>561</v>
      </c>
    </row>
    <row r="36" spans="2:9">
      <c r="B36" s="950" t="s">
        <v>8100</v>
      </c>
      <c r="C36" s="951" t="s">
        <v>293</v>
      </c>
      <c r="D36" s="952" t="s">
        <v>294</v>
      </c>
      <c r="E36" s="957">
        <v>1320</v>
      </c>
      <c r="F36" s="953">
        <v>1380</v>
      </c>
      <c r="G36" s="953">
        <v>1350</v>
      </c>
      <c r="H36" s="953">
        <v>1400</v>
      </c>
      <c r="I36" s="954">
        <f t="shared" si="0"/>
        <v>5450</v>
      </c>
    </row>
    <row r="37" spans="2:9">
      <c r="B37" s="950" t="s">
        <v>8100</v>
      </c>
      <c r="C37" s="951" t="s">
        <v>293</v>
      </c>
      <c r="D37" s="952" t="s">
        <v>296</v>
      </c>
      <c r="E37" s="957">
        <v>277</v>
      </c>
      <c r="F37" s="953">
        <v>260</v>
      </c>
      <c r="G37" s="953">
        <v>271</v>
      </c>
      <c r="H37" s="953">
        <v>300</v>
      </c>
      <c r="I37" s="954">
        <f t="shared" si="0"/>
        <v>1108</v>
      </c>
    </row>
    <row r="38" spans="2:9">
      <c r="B38" s="950" t="s">
        <v>8100</v>
      </c>
      <c r="C38" s="951" t="s">
        <v>293</v>
      </c>
      <c r="D38" s="952" t="s">
        <v>295</v>
      </c>
      <c r="E38" s="957">
        <v>348</v>
      </c>
      <c r="F38" s="953">
        <v>366</v>
      </c>
      <c r="G38" s="953">
        <v>360</v>
      </c>
      <c r="H38" s="953">
        <v>370</v>
      </c>
      <c r="I38" s="954">
        <f t="shared" si="0"/>
        <v>1444</v>
      </c>
    </row>
    <row r="39" spans="2:9">
      <c r="B39" s="950" t="s">
        <v>8101</v>
      </c>
      <c r="C39" s="951" t="s">
        <v>292</v>
      </c>
      <c r="D39" s="952" t="s">
        <v>294</v>
      </c>
      <c r="E39" s="956">
        <v>2750</v>
      </c>
      <c r="F39" s="953">
        <v>2500</v>
      </c>
      <c r="G39" s="956">
        <v>2700</v>
      </c>
      <c r="H39" s="956">
        <v>2900</v>
      </c>
      <c r="I39" s="954">
        <f t="shared" si="0"/>
        <v>10850</v>
      </c>
    </row>
    <row r="40" spans="2:9">
      <c r="B40" s="950" t="s">
        <v>8101</v>
      </c>
      <c r="C40" s="951" t="s">
        <v>292</v>
      </c>
      <c r="D40" s="952" t="s">
        <v>296</v>
      </c>
      <c r="E40" s="956">
        <v>2250</v>
      </c>
      <c r="F40" s="953">
        <v>2150</v>
      </c>
      <c r="G40" s="956">
        <v>2200</v>
      </c>
      <c r="H40" s="956">
        <v>2200</v>
      </c>
      <c r="I40" s="954">
        <f t="shared" si="0"/>
        <v>8800</v>
      </c>
    </row>
    <row r="41" spans="2:9">
      <c r="B41" s="950" t="s">
        <v>8101</v>
      </c>
      <c r="C41" s="951" t="s">
        <v>292</v>
      </c>
      <c r="D41" s="952" t="s">
        <v>295</v>
      </c>
      <c r="E41" s="956">
        <v>385</v>
      </c>
      <c r="F41" s="953">
        <v>380</v>
      </c>
      <c r="G41" s="956">
        <v>390</v>
      </c>
      <c r="H41" s="956">
        <v>390</v>
      </c>
      <c r="I41" s="954">
        <f t="shared" si="0"/>
        <v>1545</v>
      </c>
    </row>
    <row r="42" spans="2:9">
      <c r="B42" s="950" t="s">
        <v>8102</v>
      </c>
      <c r="C42" s="951" t="s">
        <v>292</v>
      </c>
      <c r="D42" s="952" t="s">
        <v>294</v>
      </c>
      <c r="E42" s="955">
        <v>853</v>
      </c>
      <c r="F42" s="953">
        <v>896</v>
      </c>
      <c r="G42" s="956">
        <v>1050</v>
      </c>
      <c r="H42" s="956">
        <v>1050</v>
      </c>
      <c r="I42" s="954">
        <f t="shared" si="0"/>
        <v>3849</v>
      </c>
    </row>
    <row r="43" spans="2:9">
      <c r="B43" s="950" t="s">
        <v>8102</v>
      </c>
      <c r="C43" s="951" t="s">
        <v>292</v>
      </c>
      <c r="D43" s="952" t="s">
        <v>296</v>
      </c>
      <c r="E43" s="955">
        <v>330</v>
      </c>
      <c r="F43" s="953">
        <v>320</v>
      </c>
      <c r="G43" s="956">
        <v>320</v>
      </c>
      <c r="H43" s="956">
        <v>320</v>
      </c>
      <c r="I43" s="954">
        <f t="shared" si="0"/>
        <v>1290</v>
      </c>
    </row>
    <row r="44" spans="2:9">
      <c r="B44" s="950" t="s">
        <v>8102</v>
      </c>
      <c r="C44" s="951" t="s">
        <v>292</v>
      </c>
      <c r="D44" s="952" t="s">
        <v>295</v>
      </c>
      <c r="E44" s="955">
        <v>100</v>
      </c>
      <c r="F44" s="953">
        <v>105</v>
      </c>
      <c r="G44" s="956">
        <v>125</v>
      </c>
      <c r="H44" s="956">
        <v>125</v>
      </c>
      <c r="I44" s="954">
        <f t="shared" si="0"/>
        <v>455</v>
      </c>
    </row>
    <row r="45" spans="2:9">
      <c r="B45" s="950" t="s">
        <v>8103</v>
      </c>
      <c r="C45" s="951" t="s">
        <v>292</v>
      </c>
      <c r="D45" s="952" t="s">
        <v>294</v>
      </c>
      <c r="E45" s="953">
        <v>4288</v>
      </c>
      <c r="F45" s="953">
        <v>4179</v>
      </c>
      <c r="G45" s="956">
        <v>4227</v>
      </c>
      <c r="H45" s="956">
        <v>4200</v>
      </c>
      <c r="I45" s="954">
        <f t="shared" si="0"/>
        <v>16894</v>
      </c>
    </row>
    <row r="46" spans="2:9">
      <c r="B46" s="950" t="s">
        <v>8103</v>
      </c>
      <c r="C46" s="951" t="s">
        <v>292</v>
      </c>
      <c r="D46" s="952" t="s">
        <v>296</v>
      </c>
      <c r="E46" s="953">
        <v>852</v>
      </c>
      <c r="F46" s="953">
        <v>901</v>
      </c>
      <c r="G46" s="956">
        <v>891</v>
      </c>
      <c r="H46" s="956">
        <v>908</v>
      </c>
      <c r="I46" s="954">
        <f t="shared" si="0"/>
        <v>3552</v>
      </c>
    </row>
    <row r="47" spans="2:9">
      <c r="B47" s="950" t="s">
        <v>8103</v>
      </c>
      <c r="C47" s="951" t="s">
        <v>292</v>
      </c>
      <c r="D47" s="952" t="s">
        <v>295</v>
      </c>
      <c r="E47" s="953">
        <v>867</v>
      </c>
      <c r="F47" s="953">
        <v>738</v>
      </c>
      <c r="G47" s="956">
        <v>876</v>
      </c>
      <c r="H47" s="956">
        <v>796</v>
      </c>
      <c r="I47" s="954">
        <f t="shared" si="0"/>
        <v>3277</v>
      </c>
    </row>
  </sheetData>
  <mergeCells count="3">
    <mergeCell ref="A1:B1"/>
    <mergeCell ref="B2:H2"/>
    <mergeCell ref="B3:H3"/>
  </mergeCells>
  <printOptions horizontalCentered="1"/>
  <pageMargins left="0.31496062992125984" right="0.31496062992125984" top="1.3385826771653544" bottom="0.74803149606299213" header="0" footer="0"/>
  <pageSetup scale="95" orientation="portrait" horizontalDpi="1200" verticalDpi="1200" r:id="rId1"/>
  <headerFooter>
    <oddHeader>&amp;L&amp;G</oddHeader>
    <oddFooter>&amp;C&amp;G</oddFooter>
  </headerFooter>
  <legacy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46"/>
  <sheetViews>
    <sheetView showGridLines="0" zoomScaleNormal="100" zoomScaleSheetLayoutView="100" workbookViewId="0">
      <selection activeCell="M1" sqref="M1"/>
    </sheetView>
  </sheetViews>
  <sheetFormatPr baseColWidth="10" defaultColWidth="9" defaultRowHeight="15"/>
  <cols>
    <col min="1" max="1" width="3.5" style="67" customWidth="1"/>
    <col min="2" max="2" width="25.5" style="12" customWidth="1"/>
    <col min="3" max="3" width="2.83203125" style="12" customWidth="1"/>
    <col min="4" max="6" width="8.83203125" style="12" customWidth="1"/>
    <col min="7" max="7" width="2.5" style="12" customWidth="1"/>
    <col min="8" max="8" width="10" style="12" customWidth="1"/>
    <col min="9" max="9" width="3.5" style="12" customWidth="1"/>
    <col min="10" max="10" width="7" style="274" customWidth="1"/>
    <col min="11" max="11" width="27.1640625" style="12" customWidth="1"/>
    <col min="12" max="12" width="4.5" style="12" customWidth="1"/>
    <col min="13" max="16384" width="9" style="12"/>
  </cols>
  <sheetData>
    <row r="1" spans="1:11" s="680" customFormat="1" ht="30.5" customHeight="1" thickBot="1">
      <c r="A1" s="905" t="s">
        <v>297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</row>
    <row r="2" spans="1:11" s="65" customFormat="1" ht="20" thickTop="1">
      <c r="A2" s="61"/>
      <c r="B2" s="54" t="s">
        <v>298</v>
      </c>
      <c r="C2" s="61"/>
      <c r="D2" s="61"/>
      <c r="E2" s="61"/>
      <c r="F2" s="61"/>
      <c r="G2" s="57"/>
      <c r="H2" s="57"/>
      <c r="I2" s="57"/>
      <c r="J2" s="262"/>
      <c r="K2" s="58"/>
    </row>
    <row r="3" spans="1:11" ht="16">
      <c r="A3" s="7"/>
      <c r="B3" s="681" t="s">
        <v>299</v>
      </c>
      <c r="C3" s="682"/>
      <c r="D3" s="682"/>
      <c r="E3" s="682"/>
      <c r="F3" s="682"/>
      <c r="G3" s="682"/>
      <c r="H3" s="682"/>
      <c r="I3" s="683"/>
      <c r="J3" s="684"/>
      <c r="K3" s="683"/>
    </row>
    <row r="4" spans="1:11" ht="16">
      <c r="A4" s="7">
        <v>1</v>
      </c>
      <c r="B4" s="682" t="s">
        <v>300</v>
      </c>
      <c r="C4" s="682"/>
      <c r="D4" s="682"/>
      <c r="E4" s="682"/>
      <c r="F4" s="682"/>
      <c r="G4" s="682"/>
      <c r="H4" s="682"/>
      <c r="I4" s="683"/>
      <c r="J4" s="684"/>
      <c r="K4" s="683"/>
    </row>
    <row r="5" spans="1:11" ht="16">
      <c r="A5" s="7">
        <v>2</v>
      </c>
      <c r="B5" s="685" t="s">
        <v>301</v>
      </c>
      <c r="C5" s="682"/>
      <c r="D5" s="682"/>
      <c r="E5" s="682"/>
      <c r="F5" s="682"/>
      <c r="G5" s="682"/>
      <c r="H5" s="682"/>
      <c r="I5" s="683"/>
      <c r="J5" s="684"/>
      <c r="K5" s="683"/>
    </row>
    <row r="6" spans="1:11" ht="16">
      <c r="A6" s="7">
        <v>3</v>
      </c>
      <c r="B6" s="685" t="s">
        <v>302</v>
      </c>
      <c r="C6" s="682"/>
      <c r="D6" s="682"/>
      <c r="E6" s="682"/>
      <c r="F6" s="682"/>
      <c r="G6" s="682"/>
      <c r="H6" s="682"/>
      <c r="I6" s="683"/>
      <c r="J6" s="684"/>
      <c r="K6" s="683"/>
    </row>
    <row r="7" spans="1:11" ht="16">
      <c r="A7" s="7">
        <v>4</v>
      </c>
      <c r="B7" s="685" t="s">
        <v>303</v>
      </c>
      <c r="C7" s="682"/>
      <c r="D7" s="682"/>
      <c r="E7" s="682"/>
      <c r="F7" s="682"/>
      <c r="G7" s="682"/>
      <c r="H7" s="682"/>
      <c r="I7" s="683"/>
      <c r="J7" s="684"/>
      <c r="K7" s="683"/>
    </row>
    <row r="8" spans="1:11" ht="16">
      <c r="A8" s="7">
        <v>5</v>
      </c>
      <c r="B8" s="685" t="s">
        <v>304</v>
      </c>
      <c r="C8" s="682"/>
      <c r="D8" s="682"/>
      <c r="E8" s="682"/>
      <c r="F8" s="682"/>
      <c r="G8" s="682"/>
      <c r="H8" s="682"/>
      <c r="I8" s="683"/>
      <c r="J8" s="684"/>
      <c r="K8" s="683"/>
    </row>
    <row r="9" spans="1:11" ht="16">
      <c r="A9" s="7">
        <v>6</v>
      </c>
      <c r="B9" s="685" t="s">
        <v>305</v>
      </c>
      <c r="C9" s="682"/>
      <c r="D9" s="682"/>
      <c r="E9" s="682"/>
      <c r="F9" s="682"/>
      <c r="G9" s="682"/>
      <c r="H9" s="682"/>
      <c r="I9" s="683"/>
      <c r="J9" s="684"/>
      <c r="K9" s="683"/>
    </row>
    <row r="10" spans="1:11" ht="16">
      <c r="A10" s="7">
        <v>7</v>
      </c>
      <c r="B10" s="685" t="s">
        <v>306</v>
      </c>
      <c r="C10" s="682"/>
      <c r="D10" s="682"/>
      <c r="E10" s="682"/>
      <c r="F10" s="682"/>
      <c r="G10" s="682"/>
      <c r="H10" s="682"/>
      <c r="I10" s="683"/>
      <c r="J10" s="684"/>
      <c r="K10" s="683"/>
    </row>
    <row r="11" spans="1:11" ht="16">
      <c r="A11" s="7">
        <v>8</v>
      </c>
      <c r="B11" s="8" t="s">
        <v>307</v>
      </c>
      <c r="C11"/>
      <c r="D11" s="59"/>
      <c r="E11" s="59"/>
      <c r="F11" s="59"/>
      <c r="G11"/>
      <c r="H11" s="59"/>
      <c r="I11"/>
      <c r="J11" s="59"/>
      <c r="K11" s="59"/>
    </row>
    <row r="12" spans="1:11" ht="11.25" customHeight="1" thickBot="1">
      <c r="A12" s="7"/>
      <c r="B12" s="8"/>
      <c r="C12"/>
      <c r="D12" s="59"/>
      <c r="E12" s="59"/>
      <c r="F12" s="59"/>
      <c r="G12"/>
      <c r="H12" s="59"/>
      <c r="I12"/>
      <c r="J12" s="59"/>
      <c r="K12" s="59"/>
    </row>
    <row r="13" spans="1:11" ht="19.5" customHeight="1">
      <c r="A13"/>
      <c r="B13" s="263" t="s">
        <v>66</v>
      </c>
      <c r="C13" s="911" t="s">
        <v>308</v>
      </c>
      <c r="D13" s="911"/>
      <c r="E13" s="911"/>
      <c r="F13" s="911"/>
      <c r="G13" s="909"/>
      <c r="H13" s="909"/>
      <c r="I13" s="264"/>
      <c r="J13" s="265" t="s">
        <v>309</v>
      </c>
      <c r="K13" s="266" t="s">
        <v>310</v>
      </c>
    </row>
    <row r="14" spans="1:11" ht="15" customHeight="1">
      <c r="A14"/>
      <c r="B14" s="686"/>
      <c r="C14" s="687" t="s">
        <v>311</v>
      </c>
      <c r="D14" s="688" t="s">
        <v>312</v>
      </c>
      <c r="E14" s="688" t="s">
        <v>313</v>
      </c>
      <c r="F14" s="688" t="s">
        <v>314</v>
      </c>
      <c r="G14" s="689"/>
      <c r="H14" s="688" t="s">
        <v>315</v>
      </c>
      <c r="I14" s="689"/>
      <c r="J14" s="688" t="s">
        <v>316</v>
      </c>
      <c r="K14" s="690" t="s">
        <v>317</v>
      </c>
    </row>
    <row r="15" spans="1:11">
      <c r="A15"/>
      <c r="B15" s="691" t="s">
        <v>70</v>
      </c>
      <c r="C15" s="692"/>
      <c r="D15" s="693">
        <v>7.7</v>
      </c>
      <c r="E15" s="693">
        <v>7.5</v>
      </c>
      <c r="F15" s="693">
        <v>6.6</v>
      </c>
      <c r="G15" s="692"/>
      <c r="H15" s="694">
        <v>5</v>
      </c>
      <c r="I15" s="692"/>
      <c r="J15" s="695">
        <f t="shared" ref="J15:J27" si="0">AVERAGE(D15,E15,F15,H15)</f>
        <v>6.6999999999999993</v>
      </c>
      <c r="K15" s="696"/>
    </row>
    <row r="16" spans="1:11">
      <c r="A16"/>
      <c r="B16" s="267" t="s">
        <v>127</v>
      </c>
      <c r="C16" s="268"/>
      <c r="D16" s="269">
        <v>7.7</v>
      </c>
      <c r="E16" s="269">
        <v>7.5</v>
      </c>
      <c r="F16" s="269">
        <v>6.6</v>
      </c>
      <c r="G16" s="268"/>
      <c r="H16" s="270">
        <v>5</v>
      </c>
      <c r="I16" s="268"/>
      <c r="J16" s="271">
        <f t="shared" si="0"/>
        <v>6.6999999999999993</v>
      </c>
      <c r="K16" s="272"/>
    </row>
    <row r="17" spans="1:13">
      <c r="A17"/>
      <c r="B17" s="267" t="s">
        <v>124</v>
      </c>
      <c r="C17" s="268"/>
      <c r="D17" s="269">
        <v>7.7</v>
      </c>
      <c r="E17" s="269">
        <v>7.5</v>
      </c>
      <c r="F17" s="269">
        <v>6.6</v>
      </c>
      <c r="G17" s="268"/>
      <c r="H17" s="270">
        <v>5</v>
      </c>
      <c r="I17" s="268"/>
      <c r="J17" s="271">
        <f t="shared" si="0"/>
        <v>6.6999999999999993</v>
      </c>
      <c r="K17" s="272"/>
    </row>
    <row r="18" spans="1:13" ht="19">
      <c r="A18"/>
      <c r="B18" s="267" t="s">
        <v>98</v>
      </c>
      <c r="C18" s="268"/>
      <c r="D18" s="269">
        <v>5</v>
      </c>
      <c r="E18" s="269">
        <v>9.3000000000000007</v>
      </c>
      <c r="F18" s="269">
        <v>6.2</v>
      </c>
      <c r="G18" s="268"/>
      <c r="H18" s="270">
        <v>8</v>
      </c>
      <c r="I18" s="268"/>
      <c r="J18" s="271">
        <f t="shared" si="0"/>
        <v>7.125</v>
      </c>
      <c r="K18" s="272"/>
      <c r="M18" s="273" t="s">
        <v>318</v>
      </c>
    </row>
    <row r="19" spans="1:13">
      <c r="A19"/>
      <c r="B19" s="267" t="s">
        <v>129</v>
      </c>
      <c r="C19" s="268"/>
      <c r="D19" s="269">
        <v>5.3</v>
      </c>
      <c r="E19" s="269">
        <v>4.9000000000000004</v>
      </c>
      <c r="F19" s="269">
        <v>8</v>
      </c>
      <c r="G19" s="268"/>
      <c r="H19" s="270">
        <v>7</v>
      </c>
      <c r="I19" s="268"/>
      <c r="J19" s="271">
        <f t="shared" si="0"/>
        <v>6.3</v>
      </c>
      <c r="K19" s="272"/>
      <c r="M19" s="274" t="s">
        <v>319</v>
      </c>
    </row>
    <row r="20" spans="1:13">
      <c r="A20"/>
      <c r="B20" s="267" t="s">
        <v>121</v>
      </c>
      <c r="C20" s="268"/>
      <c r="D20" s="269">
        <v>4.9000000000000004</v>
      </c>
      <c r="E20" s="269">
        <v>6.4</v>
      </c>
      <c r="F20" s="269">
        <v>6.2</v>
      </c>
      <c r="G20" s="268"/>
      <c r="H20" s="270">
        <v>4</v>
      </c>
      <c r="I20" s="268"/>
      <c r="J20" s="271">
        <f t="shared" si="0"/>
        <v>5.375</v>
      </c>
      <c r="K20" s="272"/>
      <c r="M20" s="274" t="s">
        <v>320</v>
      </c>
    </row>
    <row r="21" spans="1:13">
      <c r="A21"/>
      <c r="B21" s="267" t="s">
        <v>132</v>
      </c>
      <c r="C21" s="268"/>
      <c r="D21" s="269">
        <v>6.4</v>
      </c>
      <c r="E21" s="269">
        <v>7.2</v>
      </c>
      <c r="F21" s="269">
        <v>7.5</v>
      </c>
      <c r="G21" s="268"/>
      <c r="H21" s="270">
        <v>5</v>
      </c>
      <c r="I21" s="268"/>
      <c r="J21" s="271">
        <f t="shared" si="0"/>
        <v>6.5250000000000004</v>
      </c>
      <c r="K21" s="272"/>
      <c r="M21" s="274" t="s">
        <v>67</v>
      </c>
    </row>
    <row r="22" spans="1:13">
      <c r="A22"/>
      <c r="B22" s="267" t="s">
        <v>127</v>
      </c>
      <c r="C22" s="268"/>
      <c r="D22" s="269">
        <v>6.8</v>
      </c>
      <c r="E22" s="269">
        <v>9</v>
      </c>
      <c r="F22" s="269">
        <v>8.1999999999999993</v>
      </c>
      <c r="G22" s="268"/>
      <c r="H22" s="270">
        <v>6</v>
      </c>
      <c r="I22" s="268"/>
      <c r="J22" s="271">
        <f t="shared" si="0"/>
        <v>7.5</v>
      </c>
      <c r="K22" s="272"/>
      <c r="M22" s="274" t="s">
        <v>321</v>
      </c>
    </row>
    <row r="23" spans="1:13">
      <c r="A23"/>
      <c r="B23" s="267" t="s">
        <v>124</v>
      </c>
      <c r="C23" s="268"/>
      <c r="D23" s="269">
        <v>4</v>
      </c>
      <c r="E23" s="269">
        <v>4.8</v>
      </c>
      <c r="F23" s="269">
        <v>4.3</v>
      </c>
      <c r="G23" s="268"/>
      <c r="H23" s="270">
        <v>6</v>
      </c>
      <c r="I23" s="268"/>
      <c r="J23" s="271">
        <f t="shared" si="0"/>
        <v>4.7750000000000004</v>
      </c>
      <c r="K23" s="272"/>
      <c r="M23" s="274" t="s">
        <v>322</v>
      </c>
    </row>
    <row r="24" spans="1:13">
      <c r="A24"/>
      <c r="B24" s="267" t="s">
        <v>129</v>
      </c>
      <c r="C24" s="268"/>
      <c r="D24" s="269">
        <v>7.2</v>
      </c>
      <c r="E24" s="269">
        <v>8.1999999999999993</v>
      </c>
      <c r="F24" s="269">
        <v>6.4</v>
      </c>
      <c r="G24" s="268"/>
      <c r="H24" s="270">
        <v>4</v>
      </c>
      <c r="I24" s="268"/>
      <c r="J24" s="271">
        <f t="shared" si="0"/>
        <v>6.4499999999999993</v>
      </c>
      <c r="K24" s="272"/>
    </row>
    <row r="25" spans="1:13">
      <c r="A25"/>
      <c r="B25" s="267" t="s">
        <v>121</v>
      </c>
      <c r="C25" s="268"/>
      <c r="D25" s="269">
        <v>4.9000000000000004</v>
      </c>
      <c r="E25" s="269">
        <v>4.3</v>
      </c>
      <c r="F25" s="269">
        <v>7.2</v>
      </c>
      <c r="G25" s="268"/>
      <c r="H25" s="270">
        <v>3</v>
      </c>
      <c r="I25" s="268"/>
      <c r="J25" s="271">
        <f t="shared" si="0"/>
        <v>4.8499999999999996</v>
      </c>
      <c r="K25" s="272"/>
    </row>
    <row r="26" spans="1:13">
      <c r="A26"/>
      <c r="B26" s="267" t="s">
        <v>132</v>
      </c>
      <c r="C26" s="268"/>
      <c r="D26" s="269">
        <v>6.2</v>
      </c>
      <c r="E26" s="269">
        <v>8.4</v>
      </c>
      <c r="F26" s="269">
        <v>6.8</v>
      </c>
      <c r="G26" s="268"/>
      <c r="H26" s="270">
        <v>6</v>
      </c>
      <c r="I26" s="268"/>
      <c r="J26" s="271">
        <f t="shared" si="0"/>
        <v>6.8500000000000005</v>
      </c>
      <c r="K26" s="272"/>
    </row>
    <row r="27" spans="1:13" ht="16" thickBot="1">
      <c r="B27" s="275" t="s">
        <v>98</v>
      </c>
      <c r="C27" s="276"/>
      <c r="D27" s="277">
        <v>4.3</v>
      </c>
      <c r="E27" s="277">
        <v>6.4</v>
      </c>
      <c r="F27" s="277">
        <v>8.1</v>
      </c>
      <c r="G27" s="276"/>
      <c r="H27" s="278">
        <v>6</v>
      </c>
      <c r="I27" s="276"/>
      <c r="J27" s="279">
        <f t="shared" si="0"/>
        <v>6.1999999999999993</v>
      </c>
      <c r="K27" s="280"/>
    </row>
    <row r="28" spans="1:13" ht="16" thickBot="1">
      <c r="B28" s="912"/>
      <c r="C28" s="912"/>
      <c r="D28" s="912"/>
      <c r="E28" s="912"/>
      <c r="F28" s="912"/>
      <c r="G28" s="912"/>
      <c r="H28" s="912"/>
      <c r="I28" s="912"/>
      <c r="J28" s="912"/>
      <c r="K28" s="912"/>
    </row>
    <row r="29" spans="1:13" s="283" customFormat="1" ht="21" thickTop="1" thickBot="1">
      <c r="A29" s="281"/>
      <c r="B29" s="282"/>
      <c r="C29" s="913" t="s">
        <v>78</v>
      </c>
      <c r="D29" s="913"/>
      <c r="E29" s="913"/>
      <c r="F29" s="913"/>
      <c r="G29" s="913"/>
      <c r="H29" s="913"/>
      <c r="I29" s="913"/>
      <c r="J29" s="282"/>
      <c r="K29" s="282"/>
    </row>
    <row r="30" spans="1:13" ht="19">
      <c r="A30"/>
      <c r="B30" s="263" t="s">
        <v>66</v>
      </c>
      <c r="C30" s="264"/>
      <c r="D30" s="909" t="s">
        <v>308</v>
      </c>
      <c r="E30" s="909"/>
      <c r="F30" s="265"/>
      <c r="G30" s="909"/>
      <c r="H30" s="909"/>
      <c r="I30" s="264"/>
      <c r="J30" s="265" t="s">
        <v>309</v>
      </c>
      <c r="K30" s="266" t="s">
        <v>310</v>
      </c>
    </row>
    <row r="31" spans="1:13" ht="6.75" customHeight="1">
      <c r="A31"/>
      <c r="B31" s="697"/>
      <c r="C31" s="698"/>
      <c r="D31" s="699"/>
      <c r="E31" s="699"/>
      <c r="F31" s="699"/>
      <c r="G31" s="698"/>
      <c r="H31" s="699"/>
      <c r="I31" s="698"/>
      <c r="J31" s="699"/>
      <c r="K31" s="700"/>
    </row>
    <row r="32" spans="1:13" ht="15" customHeight="1">
      <c r="A32"/>
      <c r="B32" s="701"/>
      <c r="C32" s="702" t="s">
        <v>311</v>
      </c>
      <c r="D32" s="703" t="s">
        <v>312</v>
      </c>
      <c r="E32" s="703" t="s">
        <v>313</v>
      </c>
      <c r="F32" s="703" t="s">
        <v>314</v>
      </c>
      <c r="G32" s="704"/>
      <c r="H32" s="703" t="s">
        <v>315</v>
      </c>
      <c r="I32" s="704"/>
      <c r="J32" s="703" t="s">
        <v>316</v>
      </c>
      <c r="K32" s="705" t="s">
        <v>317</v>
      </c>
      <c r="M32" s="284" t="s">
        <v>323</v>
      </c>
    </row>
    <row r="33" spans="1:12">
      <c r="A33"/>
      <c r="B33" s="706" t="s">
        <v>70</v>
      </c>
      <c r="C33" s="707"/>
      <c r="D33" s="708">
        <v>7.7</v>
      </c>
      <c r="E33" s="708">
        <v>7.5</v>
      </c>
      <c r="F33" s="708">
        <v>6.6</v>
      </c>
      <c r="G33" s="707"/>
      <c r="H33" s="709">
        <v>5</v>
      </c>
      <c r="I33" s="707"/>
      <c r="J33" s="710">
        <f>AVERAGE(D33:F33,H33)</f>
        <v>6.6999999999999993</v>
      </c>
      <c r="K33" s="285" t="str">
        <f t="shared" ref="K33:K45" si="1">IF(J33&lt;4,$M$19,IF(J33&lt;5,$M$20,IF(J33&lt;6,$M$21,IF(J33&lt;7,$M$22,$M$23))))</f>
        <v>Zeer goed</v>
      </c>
      <c r="L33" s="12" t="s">
        <v>324</v>
      </c>
    </row>
    <row r="34" spans="1:12">
      <c r="A34"/>
      <c r="B34" s="286" t="s">
        <v>127</v>
      </c>
      <c r="C34" s="287"/>
      <c r="D34" s="288">
        <v>5</v>
      </c>
      <c r="E34" s="288">
        <v>4</v>
      </c>
      <c r="F34" s="288">
        <v>6.6</v>
      </c>
      <c r="G34" s="287"/>
      <c r="H34" s="289">
        <v>5</v>
      </c>
      <c r="I34" s="287"/>
      <c r="J34" s="290">
        <f>AVERAGE(D34,E34,F34,H34)</f>
        <v>5.15</v>
      </c>
      <c r="K34" s="285" t="str">
        <f t="shared" si="1"/>
        <v>Geslaagd</v>
      </c>
    </row>
    <row r="35" spans="1:12">
      <c r="A35"/>
      <c r="B35" s="286" t="s">
        <v>124</v>
      </c>
      <c r="C35" s="287"/>
      <c r="D35" s="288">
        <v>7.7</v>
      </c>
      <c r="E35" s="288">
        <v>7.5</v>
      </c>
      <c r="F35" s="288">
        <v>6.6</v>
      </c>
      <c r="G35" s="287"/>
      <c r="H35" s="289">
        <v>5</v>
      </c>
      <c r="I35" s="287"/>
      <c r="J35" s="291">
        <f t="shared" ref="J35:J45" si="2">(D35+E35+F35+H35)/4</f>
        <v>6.6999999999999993</v>
      </c>
      <c r="K35" s="285" t="str">
        <f t="shared" si="1"/>
        <v>Zeer goed</v>
      </c>
    </row>
    <row r="36" spans="1:12">
      <c r="A36"/>
      <c r="B36" s="286" t="s">
        <v>98</v>
      </c>
      <c r="C36" s="287"/>
      <c r="D36" s="288">
        <v>5</v>
      </c>
      <c r="E36" s="288">
        <v>4</v>
      </c>
      <c r="F36" s="288">
        <v>3</v>
      </c>
      <c r="G36" s="287"/>
      <c r="H36" s="289">
        <v>5</v>
      </c>
      <c r="I36" s="287"/>
      <c r="J36" s="292">
        <f t="shared" si="2"/>
        <v>4.25</v>
      </c>
      <c r="K36" s="285" t="str">
        <f t="shared" si="1"/>
        <v>Herexamen</v>
      </c>
    </row>
    <row r="37" spans="1:12">
      <c r="A37"/>
      <c r="B37" s="286" t="s">
        <v>129</v>
      </c>
      <c r="C37" s="287"/>
      <c r="D37" s="288">
        <v>5.3</v>
      </c>
      <c r="E37" s="288">
        <v>4.9000000000000004</v>
      </c>
      <c r="F37" s="288">
        <v>4.9000000000000004</v>
      </c>
      <c r="G37" s="287"/>
      <c r="H37" s="289">
        <v>7</v>
      </c>
      <c r="I37" s="287"/>
      <c r="J37" s="292">
        <f t="shared" si="2"/>
        <v>5.5250000000000004</v>
      </c>
      <c r="K37" s="285" t="str">
        <f t="shared" si="1"/>
        <v>Geslaagd</v>
      </c>
    </row>
    <row r="38" spans="1:12">
      <c r="A38"/>
      <c r="B38" s="286" t="s">
        <v>121</v>
      </c>
      <c r="C38" s="287"/>
      <c r="D38" s="288">
        <v>4.9000000000000004</v>
      </c>
      <c r="E38" s="288">
        <v>3</v>
      </c>
      <c r="F38" s="288">
        <v>4</v>
      </c>
      <c r="G38" s="287"/>
      <c r="H38" s="289">
        <v>4</v>
      </c>
      <c r="I38" s="287"/>
      <c r="J38" s="292">
        <f t="shared" si="2"/>
        <v>3.9750000000000001</v>
      </c>
      <c r="K38" s="285" t="str">
        <f t="shared" si="1"/>
        <v>Gezakt</v>
      </c>
    </row>
    <row r="39" spans="1:12">
      <c r="A39"/>
      <c r="B39" s="286" t="s">
        <v>132</v>
      </c>
      <c r="C39" s="287"/>
      <c r="D39" s="288">
        <v>6.4</v>
      </c>
      <c r="E39" s="288">
        <v>7.2</v>
      </c>
      <c r="F39" s="288">
        <v>7.5</v>
      </c>
      <c r="G39" s="287"/>
      <c r="H39" s="289">
        <v>5</v>
      </c>
      <c r="I39" s="287"/>
      <c r="J39" s="292">
        <f t="shared" si="2"/>
        <v>6.5250000000000004</v>
      </c>
      <c r="K39" s="285" t="str">
        <f t="shared" si="1"/>
        <v>Zeer goed</v>
      </c>
    </row>
    <row r="40" spans="1:12">
      <c r="A40"/>
      <c r="B40" s="286" t="s">
        <v>127</v>
      </c>
      <c r="C40" s="287"/>
      <c r="D40" s="288">
        <v>6.8</v>
      </c>
      <c r="E40" s="288">
        <v>9</v>
      </c>
      <c r="F40" s="288">
        <v>8.1999999999999993</v>
      </c>
      <c r="G40" s="287"/>
      <c r="H40" s="289">
        <v>6</v>
      </c>
      <c r="I40" s="287"/>
      <c r="J40" s="292">
        <f t="shared" si="2"/>
        <v>7.5</v>
      </c>
      <c r="K40" s="285" t="str">
        <f t="shared" si="1"/>
        <v>Cumlaude</v>
      </c>
    </row>
    <row r="41" spans="1:12">
      <c r="A41"/>
      <c r="B41" s="286" t="s">
        <v>124</v>
      </c>
      <c r="C41" s="287"/>
      <c r="D41" s="288">
        <v>4</v>
      </c>
      <c r="E41" s="288">
        <v>2</v>
      </c>
      <c r="F41" s="288">
        <v>4.3</v>
      </c>
      <c r="G41" s="287"/>
      <c r="H41" s="289">
        <v>5</v>
      </c>
      <c r="I41" s="287"/>
      <c r="J41" s="292">
        <f t="shared" si="2"/>
        <v>3.8250000000000002</v>
      </c>
      <c r="K41" s="285" t="str">
        <f t="shared" si="1"/>
        <v>Gezakt</v>
      </c>
    </row>
    <row r="42" spans="1:12">
      <c r="A42"/>
      <c r="B42" s="286" t="s">
        <v>129</v>
      </c>
      <c r="C42" s="287"/>
      <c r="D42" s="288">
        <v>7.2</v>
      </c>
      <c r="E42" s="288">
        <v>8.1999999999999993</v>
      </c>
      <c r="F42" s="288">
        <v>6.4</v>
      </c>
      <c r="G42" s="287"/>
      <c r="H42" s="289">
        <v>4</v>
      </c>
      <c r="I42" s="287"/>
      <c r="J42" s="292">
        <f t="shared" si="2"/>
        <v>6.4499999999999993</v>
      </c>
      <c r="K42" s="285" t="str">
        <f t="shared" si="1"/>
        <v>Zeer goed</v>
      </c>
    </row>
    <row r="43" spans="1:12">
      <c r="A43"/>
      <c r="B43" s="286" t="s">
        <v>121</v>
      </c>
      <c r="C43" s="287"/>
      <c r="D43" s="288">
        <v>4.9000000000000004</v>
      </c>
      <c r="E43" s="288">
        <v>4.3</v>
      </c>
      <c r="F43" s="288">
        <v>7.2</v>
      </c>
      <c r="G43" s="287"/>
      <c r="H43" s="289">
        <v>3</v>
      </c>
      <c r="I43" s="287"/>
      <c r="J43" s="292">
        <f t="shared" si="2"/>
        <v>4.8499999999999996</v>
      </c>
      <c r="K43" s="285" t="str">
        <f t="shared" si="1"/>
        <v>Herexamen</v>
      </c>
    </row>
    <row r="44" spans="1:12">
      <c r="A44"/>
      <c r="B44" s="286" t="s">
        <v>132</v>
      </c>
      <c r="C44" s="287"/>
      <c r="D44" s="288">
        <v>6.2</v>
      </c>
      <c r="E44" s="288">
        <v>8.4</v>
      </c>
      <c r="F44" s="288">
        <v>6.8</v>
      </c>
      <c r="G44" s="287"/>
      <c r="H44" s="289">
        <v>6</v>
      </c>
      <c r="I44" s="287"/>
      <c r="J44" s="292">
        <f t="shared" si="2"/>
        <v>6.8500000000000005</v>
      </c>
      <c r="K44" s="285" t="str">
        <f t="shared" si="1"/>
        <v>Zeer goed</v>
      </c>
    </row>
    <row r="45" spans="1:12" ht="16" thickBot="1">
      <c r="B45" s="293" t="s">
        <v>98</v>
      </c>
      <c r="C45" s="294"/>
      <c r="D45" s="295">
        <v>4.3</v>
      </c>
      <c r="E45" s="295">
        <v>6.4</v>
      </c>
      <c r="F45" s="295">
        <v>8.1</v>
      </c>
      <c r="G45" s="294"/>
      <c r="H45" s="296">
        <v>6</v>
      </c>
      <c r="I45" s="294"/>
      <c r="J45" s="297">
        <f t="shared" si="2"/>
        <v>6.1999999999999993</v>
      </c>
      <c r="K45" s="298" t="str">
        <f t="shared" si="1"/>
        <v>Zeer goed</v>
      </c>
    </row>
    <row r="46" spans="1:12">
      <c r="B46" s="910" t="s">
        <v>325</v>
      </c>
      <c r="C46" s="910"/>
      <c r="D46" s="910"/>
      <c r="E46" s="910"/>
      <c r="F46" s="910"/>
      <c r="G46" s="910"/>
      <c r="H46" s="910"/>
      <c r="I46" s="910"/>
      <c r="J46" s="910"/>
      <c r="K46" s="910"/>
    </row>
  </sheetData>
  <mergeCells count="8">
    <mergeCell ref="D30:E30"/>
    <mergeCell ref="G30:H30"/>
    <mergeCell ref="B46:K46"/>
    <mergeCell ref="A1:K1"/>
    <mergeCell ref="C13:F13"/>
    <mergeCell ref="G13:H13"/>
    <mergeCell ref="B28:K28"/>
    <mergeCell ref="C29:I29"/>
  </mergeCells>
  <conditionalFormatting sqref="K33:K45">
    <cfRule type="cellIs" dxfId="6" priority="1" stopIfTrue="1" operator="equal">
      <formula>"herexamen"</formula>
    </cfRule>
    <cfRule type="cellIs" dxfId="5" priority="2" stopIfTrue="1" operator="equal">
      <formula>"Gezakt"</formula>
    </cfRule>
    <cfRule type="cellIs" dxfId="4" priority="3" stopIfTrue="1" operator="equal">
      <formula>"Geslaagd"</formula>
    </cfRule>
  </conditionalFormatting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8673" r:id="rId5">
          <objectPr defaultSize="0" autoPict="0" r:id="rId6">
            <anchor moveWithCells="1" sizeWithCells="1">
              <from>
                <xdr:col>4</xdr:col>
                <xdr:colOff>444500</xdr:colOff>
                <xdr:row>14</xdr:row>
                <xdr:rowOff>177800</xdr:rowOff>
              </from>
              <to>
                <xdr:col>4</xdr:col>
                <xdr:colOff>444500</xdr:colOff>
                <xdr:row>14</xdr:row>
                <xdr:rowOff>177800</xdr:rowOff>
              </to>
            </anchor>
          </objectPr>
        </oleObject>
      </mc:Choice>
      <mc:Fallback>
        <oleObject progId="PBrush" shapeId="28673" r:id="rId5"/>
      </mc:Fallback>
    </mc:AlternateContent>
    <mc:AlternateContent xmlns:mc="http://schemas.openxmlformats.org/markup-compatibility/2006">
      <mc:Choice Requires="x14">
        <oleObject progId="PBrush" shapeId="28674" r:id="rId7">
          <objectPr defaultSize="0" autoPict="0" r:id="rId6">
            <anchor moveWithCells="1" sizeWithCells="1">
              <from>
                <xdr:col>4</xdr:col>
                <xdr:colOff>444500</xdr:colOff>
                <xdr:row>14</xdr:row>
                <xdr:rowOff>177800</xdr:rowOff>
              </from>
              <to>
                <xdr:col>4</xdr:col>
                <xdr:colOff>444500</xdr:colOff>
                <xdr:row>14</xdr:row>
                <xdr:rowOff>177800</xdr:rowOff>
              </to>
            </anchor>
          </objectPr>
        </oleObject>
      </mc:Choice>
      <mc:Fallback>
        <oleObject progId="PBrush" shapeId="28674" r:id="rId7"/>
      </mc:Fallback>
    </mc:AlternateContent>
    <mc:AlternateContent xmlns:mc="http://schemas.openxmlformats.org/markup-compatibility/2006">
      <mc:Choice Requires="x14">
        <oleObject progId="PBrush" shapeId="28675" r:id="rId8">
          <objectPr defaultSize="0" autoPict="0" r:id="rId6">
            <anchor moveWithCells="1" sizeWithCells="1">
              <from>
                <xdr:col>4</xdr:col>
                <xdr:colOff>444500</xdr:colOff>
                <xdr:row>26</xdr:row>
                <xdr:rowOff>101600</xdr:rowOff>
              </from>
              <to>
                <xdr:col>4</xdr:col>
                <xdr:colOff>444500</xdr:colOff>
                <xdr:row>26</xdr:row>
                <xdr:rowOff>101600</xdr:rowOff>
              </to>
            </anchor>
          </objectPr>
        </oleObject>
      </mc:Choice>
      <mc:Fallback>
        <oleObject progId="PBrush" shapeId="28675" r:id="rId8"/>
      </mc:Fallback>
    </mc:AlternateContent>
    <mc:AlternateContent xmlns:mc="http://schemas.openxmlformats.org/markup-compatibility/2006">
      <mc:Choice Requires="x14">
        <oleObject progId="PBrush" shapeId="28676" r:id="rId9">
          <objectPr defaultSize="0" autoPict="0" r:id="rId6">
            <anchor moveWithCells="1" sizeWithCells="1">
              <from>
                <xdr:col>4</xdr:col>
                <xdr:colOff>444500</xdr:colOff>
                <xdr:row>26</xdr:row>
                <xdr:rowOff>101600</xdr:rowOff>
              </from>
              <to>
                <xdr:col>4</xdr:col>
                <xdr:colOff>444500</xdr:colOff>
                <xdr:row>26</xdr:row>
                <xdr:rowOff>101600</xdr:rowOff>
              </to>
            </anchor>
          </objectPr>
        </oleObject>
      </mc:Choice>
      <mc:Fallback>
        <oleObject progId="PBrush" shapeId="28676" r:id="rId9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7"/>
  <sheetViews>
    <sheetView showGridLines="0" zoomScale="90" zoomScaleNormal="90" zoomScaleSheetLayoutView="100" workbookViewId="0">
      <selection activeCell="N1" sqref="N1"/>
    </sheetView>
  </sheetViews>
  <sheetFormatPr baseColWidth="10" defaultColWidth="9" defaultRowHeight="13"/>
  <cols>
    <col min="1" max="1" width="9" style="323"/>
    <col min="2" max="2" width="35.5" style="323" customWidth="1"/>
    <col min="3" max="3" width="11" style="353" customWidth="1"/>
    <col min="4" max="4" width="23.5" style="323" customWidth="1"/>
    <col min="5" max="5" width="9.5" style="353" hidden="1" customWidth="1"/>
    <col min="6" max="6" width="7.6640625" style="323" customWidth="1"/>
    <col min="7" max="7" width="7" style="323" customWidth="1"/>
    <col min="8" max="8" width="9.5" style="323" customWidth="1"/>
    <col min="9" max="9" width="11.5" style="323" customWidth="1"/>
    <col min="10" max="10" width="10.5" style="323" customWidth="1"/>
    <col min="11" max="11" width="9" style="323"/>
    <col min="12" max="12" width="5" style="323" customWidth="1"/>
    <col min="13" max="16384" width="9" style="323"/>
  </cols>
  <sheetData>
    <row r="1" spans="1:13" s="2" customFormat="1" ht="30.75" customHeight="1" thickBot="1">
      <c r="A1" s="905" t="s">
        <v>1855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</row>
    <row r="2" spans="1:13" s="118" customFormat="1" ht="22" thickTop="1">
      <c r="A2" s="660" t="s">
        <v>1856</v>
      </c>
      <c r="B2" s="160"/>
      <c r="C2" s="161"/>
      <c r="D2" s="160"/>
      <c r="E2" s="160"/>
      <c r="F2" s="160"/>
      <c r="G2" s="160"/>
      <c r="H2" s="160"/>
      <c r="I2" s="119"/>
      <c r="J2" s="119"/>
      <c r="K2" s="119"/>
      <c r="L2" s="119"/>
      <c r="M2" s="119"/>
    </row>
    <row r="3" spans="1:13" s="120" customFormat="1" ht="16">
      <c r="A3" s="121" t="s">
        <v>1857</v>
      </c>
      <c r="C3" s="62"/>
      <c r="D3" s="123"/>
      <c r="E3" s="123"/>
      <c r="F3" s="123"/>
      <c r="G3" s="123"/>
      <c r="H3" s="123"/>
    </row>
    <row r="4" spans="1:13" s="120" customFormat="1" ht="16">
      <c r="A4" s="127" t="s">
        <v>1858</v>
      </c>
      <c r="C4" s="62"/>
      <c r="D4" s="123"/>
      <c r="E4" s="123"/>
      <c r="F4" s="123"/>
      <c r="G4" s="123"/>
      <c r="H4" s="123"/>
    </row>
    <row r="5" spans="1:13" s="120" customFormat="1" ht="16">
      <c r="A5" s="123" t="s">
        <v>1859</v>
      </c>
      <c r="C5" s="62"/>
      <c r="D5" s="123"/>
      <c r="E5" s="123"/>
      <c r="F5" s="123"/>
      <c r="G5" s="123"/>
      <c r="H5" s="123"/>
    </row>
    <row r="6" spans="1:13" s="120" customFormat="1" ht="7.5" customHeight="1">
      <c r="A6" s="123"/>
      <c r="C6" s="62"/>
      <c r="D6" s="123"/>
      <c r="E6" s="123"/>
      <c r="F6" s="123"/>
      <c r="G6" s="123"/>
      <c r="H6" s="123"/>
    </row>
    <row r="7" spans="1:13" ht="32.25" customHeight="1">
      <c r="B7" s="711" t="s">
        <v>1860</v>
      </c>
      <c r="D7" s="712"/>
    </row>
    <row r="8" spans="1:13">
      <c r="B8" s="345" t="s">
        <v>1861</v>
      </c>
      <c r="C8" s="713" t="s">
        <v>1862</v>
      </c>
      <c r="D8" s="712"/>
      <c r="E8" s="714"/>
    </row>
    <row r="9" spans="1:13">
      <c r="A9" s="323">
        <v>1</v>
      </c>
      <c r="B9" s="323" t="s">
        <v>1863</v>
      </c>
      <c r="C9" s="715" t="s">
        <v>1864</v>
      </c>
      <c r="D9" s="716" t="str">
        <f>IF(C9="","",IF(C9=E9,"Goed","Nee, het is"&amp;" "&amp;E9))</f>
        <v>Goed</v>
      </c>
      <c r="E9" s="714" t="s">
        <v>1865</v>
      </c>
    </row>
    <row r="10" spans="1:13">
      <c r="A10" s="323">
        <v>2</v>
      </c>
      <c r="B10" s="323" t="s">
        <v>1866</v>
      </c>
      <c r="C10" s="715">
        <v>4</v>
      </c>
      <c r="D10" s="716" t="str">
        <f t="shared" ref="D10:D18" si="0">IF(C10="","",IF(C10=E10,"Goed","Nee, het is"&amp;" "&amp;E10))</f>
        <v>Goed</v>
      </c>
      <c r="E10" s="714">
        <v>4</v>
      </c>
    </row>
    <row r="11" spans="1:13">
      <c r="A11" s="323">
        <v>3</v>
      </c>
      <c r="B11" s="323" t="s">
        <v>1867</v>
      </c>
      <c r="C11" s="715" t="s">
        <v>1868</v>
      </c>
      <c r="D11" s="716" t="str">
        <f t="shared" si="0"/>
        <v>Nee, het is Ei</v>
      </c>
      <c r="E11" s="714" t="s">
        <v>1869</v>
      </c>
    </row>
    <row r="12" spans="1:13">
      <c r="A12" s="323">
        <v>4</v>
      </c>
      <c r="B12" s="323" t="s">
        <v>1870</v>
      </c>
      <c r="C12" s="715"/>
      <c r="D12" s="716" t="str">
        <f t="shared" si="0"/>
        <v/>
      </c>
      <c r="E12" s="714" t="s">
        <v>1871</v>
      </c>
    </row>
    <row r="13" spans="1:13">
      <c r="A13" s="323">
        <v>5</v>
      </c>
      <c r="B13" s="323" t="s">
        <v>1872</v>
      </c>
      <c r="C13" s="715" t="s">
        <v>1873</v>
      </c>
      <c r="D13" s="716" t="str">
        <f t="shared" si="0"/>
        <v>Nee, het is Noordzee</v>
      </c>
      <c r="E13" s="714" t="s">
        <v>1874</v>
      </c>
    </row>
    <row r="14" spans="1:13">
      <c r="A14" s="323">
        <v>6</v>
      </c>
      <c r="B14" s="323" t="s">
        <v>1875</v>
      </c>
      <c r="C14" s="715"/>
      <c r="D14" s="716" t="str">
        <f t="shared" si="0"/>
        <v/>
      </c>
      <c r="E14" s="714" t="s">
        <v>1876</v>
      </c>
    </row>
    <row r="15" spans="1:13">
      <c r="A15" s="323">
        <v>7</v>
      </c>
      <c r="B15" s="323" t="s">
        <v>1877</v>
      </c>
      <c r="C15" s="715">
        <v>25</v>
      </c>
      <c r="D15" s="716" t="str">
        <f t="shared" si="0"/>
        <v>Goed</v>
      </c>
      <c r="E15" s="714">
        <v>25</v>
      </c>
    </row>
    <row r="16" spans="1:13">
      <c r="A16" s="323">
        <v>8</v>
      </c>
      <c r="B16" s="323" t="s">
        <v>1878</v>
      </c>
      <c r="C16" s="715"/>
      <c r="D16" s="716" t="str">
        <f t="shared" si="0"/>
        <v/>
      </c>
      <c r="E16" s="714">
        <v>12</v>
      </c>
    </row>
    <row r="17" spans="1:13">
      <c r="A17" s="323">
        <v>9</v>
      </c>
      <c r="B17" s="323" t="s">
        <v>1879</v>
      </c>
      <c r="C17" s="715" t="s">
        <v>1880</v>
      </c>
      <c r="D17" s="716" t="str">
        <f t="shared" si="0"/>
        <v>Goed</v>
      </c>
      <c r="E17" s="714" t="s">
        <v>1880</v>
      </c>
    </row>
    <row r="18" spans="1:13">
      <c r="A18" s="323">
        <v>10</v>
      </c>
      <c r="B18" s="323" t="s">
        <v>1881</v>
      </c>
      <c r="C18" s="715" t="s">
        <v>1882</v>
      </c>
      <c r="D18" s="716" t="str">
        <f t="shared" si="0"/>
        <v>Goed</v>
      </c>
      <c r="E18" s="714" t="s">
        <v>1883</v>
      </c>
    </row>
    <row r="19" spans="1:13" ht="18">
      <c r="C19" s="717"/>
      <c r="D19" s="718"/>
      <c r="F19" s="914" t="s">
        <v>1884</v>
      </c>
      <c r="G19" s="914"/>
      <c r="H19" s="914"/>
      <c r="I19" s="915">
        <f>COUNTIF(D9:D18,"Goed")</f>
        <v>5</v>
      </c>
      <c r="J19" s="915"/>
    </row>
    <row r="20" spans="1:13" s="118" customFormat="1" ht="21">
      <c r="A20" s="660" t="s">
        <v>1885</v>
      </c>
      <c r="B20" s="160"/>
      <c r="C20" s="161"/>
      <c r="D20" s="160"/>
      <c r="E20" s="160"/>
      <c r="F20" s="160"/>
      <c r="G20" s="160"/>
      <c r="H20" s="160"/>
      <c r="I20" s="119"/>
      <c r="J20" s="119"/>
      <c r="K20" s="119"/>
      <c r="L20" s="119"/>
      <c r="M20" s="119"/>
    </row>
    <row r="21" spans="1:13" s="311" customFormat="1" ht="16">
      <c r="A21" s="121" t="s">
        <v>1886</v>
      </c>
      <c r="D21" s="19"/>
      <c r="E21" s="19"/>
      <c r="F21" s="19"/>
      <c r="G21" s="19"/>
      <c r="H21" s="719"/>
    </row>
    <row r="22" spans="1:13" s="311" customFormat="1" ht="16">
      <c r="A22" s="127" t="s">
        <v>1887</v>
      </c>
      <c r="C22" s="720"/>
      <c r="D22" s="19"/>
      <c r="E22" s="19"/>
      <c r="F22" s="19"/>
      <c r="G22" s="19"/>
      <c r="H22" s="719"/>
    </row>
    <row r="23" spans="1:13" s="311" customFormat="1" ht="16">
      <c r="A23" s="127" t="s">
        <v>1888</v>
      </c>
      <c r="C23" s="720"/>
      <c r="D23" s="19"/>
      <c r="E23" s="19"/>
      <c r="F23" s="19"/>
      <c r="G23" s="19"/>
      <c r="H23" s="719"/>
    </row>
    <row r="24" spans="1:13" s="311" customFormat="1" ht="16">
      <c r="B24" s="721" t="s">
        <v>66</v>
      </c>
      <c r="C24" s="722" t="s">
        <v>374</v>
      </c>
      <c r="D24" s="19"/>
      <c r="E24" s="19"/>
      <c r="F24" s="723" t="s">
        <v>66</v>
      </c>
      <c r="G24" s="723"/>
      <c r="H24" s="724"/>
      <c r="I24" s="725" t="s">
        <v>374</v>
      </c>
    </row>
    <row r="25" spans="1:13" s="304" customFormat="1" ht="15">
      <c r="B25" s="304" t="s">
        <v>106</v>
      </c>
      <c r="C25" s="303">
        <v>24</v>
      </c>
      <c r="D25"/>
      <c r="E25"/>
      <c r="F25" s="304" t="s">
        <v>106</v>
      </c>
      <c r="I25" s="303">
        <v>24</v>
      </c>
    </row>
    <row r="26" spans="1:13" s="304" customFormat="1" ht="15">
      <c r="A26" s="303"/>
      <c r="B26" s="304" t="s">
        <v>1889</v>
      </c>
      <c r="C26" s="303">
        <v>56</v>
      </c>
      <c r="D26"/>
      <c r="E26"/>
      <c r="F26" s="304" t="s">
        <v>1889</v>
      </c>
      <c r="I26" s="303">
        <v>56</v>
      </c>
    </row>
    <row r="27" spans="1:13" s="304" customFormat="1" ht="15">
      <c r="A27" s="303"/>
      <c r="B27" s="304" t="s">
        <v>70</v>
      </c>
      <c r="C27" s="303">
        <v>74</v>
      </c>
      <c r="D27"/>
      <c r="E27"/>
      <c r="F27" s="304" t="s">
        <v>70</v>
      </c>
      <c r="I27" s="303">
        <v>74</v>
      </c>
    </row>
    <row r="28" spans="1:13" s="304" customFormat="1" ht="15">
      <c r="A28" s="303"/>
      <c r="B28" s="304" t="s">
        <v>432</v>
      </c>
      <c r="C28" s="303">
        <v>55</v>
      </c>
      <c r="D28"/>
      <c r="E28"/>
      <c r="F28" s="304" t="s">
        <v>432</v>
      </c>
      <c r="I28" s="303">
        <v>55</v>
      </c>
    </row>
    <row r="29" spans="1:13" s="304" customFormat="1" ht="15">
      <c r="A29" s="303"/>
      <c r="B29" s="304" t="s">
        <v>1890</v>
      </c>
      <c r="C29" s="303">
        <v>34</v>
      </c>
      <c r="D29"/>
      <c r="E29"/>
      <c r="F29" s="304" t="s">
        <v>1890</v>
      </c>
      <c r="I29" s="303">
        <v>34</v>
      </c>
    </row>
    <row r="30" spans="1:13" s="304" customFormat="1" ht="15">
      <c r="A30" s="303"/>
      <c r="B30" s="304" t="s">
        <v>1891</v>
      </c>
      <c r="C30" s="303">
        <v>64</v>
      </c>
      <c r="D30"/>
      <c r="E30"/>
      <c r="F30" s="304" t="s">
        <v>1891</v>
      </c>
      <c r="I30" s="303">
        <v>64</v>
      </c>
    </row>
    <row r="31" spans="1:13" s="304" customFormat="1" ht="15">
      <c r="A31" s="303"/>
      <c r="B31" s="304" t="s">
        <v>119</v>
      </c>
      <c r="C31" s="303">
        <v>66</v>
      </c>
      <c r="D31"/>
      <c r="E31"/>
      <c r="F31" s="304" t="s">
        <v>119</v>
      </c>
      <c r="I31" s="303">
        <v>66</v>
      </c>
    </row>
    <row r="32" spans="1:13" s="304" customFormat="1" ht="15">
      <c r="A32" s="303"/>
      <c r="B32" s="304" t="s">
        <v>1892</v>
      </c>
      <c r="C32" s="303">
        <v>49</v>
      </c>
      <c r="D32"/>
      <c r="E32"/>
      <c r="F32" s="304" t="s">
        <v>1892</v>
      </c>
      <c r="I32" s="303">
        <v>49</v>
      </c>
    </row>
    <row r="33" spans="1:9" s="304" customFormat="1" ht="15">
      <c r="A33" s="303"/>
      <c r="B33" s="304" t="s">
        <v>121</v>
      </c>
      <c r="C33" s="303">
        <v>61</v>
      </c>
      <c r="D33"/>
      <c r="E33"/>
      <c r="F33" s="304" t="s">
        <v>121</v>
      </c>
      <c r="I33" s="303">
        <v>61</v>
      </c>
    </row>
    <row r="34" spans="1:9" s="304" customFormat="1" ht="16" thickBot="1">
      <c r="A34" s="303"/>
      <c r="B34" s="304" t="s">
        <v>1893</v>
      </c>
      <c r="C34" s="303">
        <v>54</v>
      </c>
      <c r="D34"/>
      <c r="E34"/>
      <c r="F34" s="304" t="s">
        <v>1893</v>
      </c>
      <c r="I34" s="303">
        <v>54</v>
      </c>
    </row>
    <row r="35" spans="1:9" s="304" customFormat="1" ht="20" thickBot="1">
      <c r="B35" s="726" t="s">
        <v>1894</v>
      </c>
      <c r="C35" s="727">
        <f>COUNTIFS(C25:C34,"&gt;50",C25:C34,"&lt;65")</f>
        <v>5</v>
      </c>
      <c r="D35"/>
      <c r="E35"/>
      <c r="F35" s="728" t="s">
        <v>1895</v>
      </c>
      <c r="G35" s="728"/>
      <c r="H35" s="728"/>
      <c r="I35" s="729"/>
    </row>
    <row r="37" spans="1:9">
      <c r="A37" s="323" t="s">
        <v>1896</v>
      </c>
    </row>
  </sheetData>
  <mergeCells count="3">
    <mergeCell ref="A1:M1"/>
    <mergeCell ref="F19:H19"/>
    <mergeCell ref="I19:J19"/>
  </mergeCells>
  <conditionalFormatting sqref="C25:C34">
    <cfRule type="cellIs" dxfId="3" priority="2" operator="between">
      <formula>50</formula>
      <formula>65</formula>
    </cfRule>
  </conditionalFormatting>
  <conditionalFormatting sqref="I25:I34">
    <cfRule type="cellIs" dxfId="2" priority="1" operator="between">
      <formula>50</formula>
      <formula>65</formula>
    </cfRule>
  </conditionalFormatting>
  <printOptions horizontalCentered="1"/>
  <pageMargins left="0.19685039370078741" right="0.19685039370078741" top="0.19685039370078741" bottom="0.19685039370078741" header="0.51181102362204722" footer="0.51181102362204722"/>
  <pageSetup paperSize="9" scale="76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_ClipArt_Gallery" shapeId="29697" r:id="rId4">
          <objectPr defaultSize="0" autoPict="0" r:id="rId5">
            <anchor moveWithCells="1">
              <from>
                <xdr:col>9</xdr:col>
                <xdr:colOff>558800</xdr:colOff>
                <xdr:row>3</xdr:row>
                <xdr:rowOff>12700</xdr:rowOff>
              </from>
              <to>
                <xdr:col>12</xdr:col>
                <xdr:colOff>546100</xdr:colOff>
                <xdr:row>17</xdr:row>
                <xdr:rowOff>0</xdr:rowOff>
              </to>
            </anchor>
          </objectPr>
        </oleObject>
      </mc:Choice>
      <mc:Fallback>
        <oleObject progId="MS_ClipArt_Gallery" shapeId="2969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8E356-061F-4B59-AFB1-62C6AE72B38A}">
  <dimension ref="A1:E28"/>
  <sheetViews>
    <sheetView showGridLines="0" zoomScale="80" zoomScaleNormal="80" workbookViewId="0">
      <selection activeCell="B30" sqref="B30"/>
    </sheetView>
  </sheetViews>
  <sheetFormatPr baseColWidth="10" defaultColWidth="8.83203125" defaultRowHeight="15"/>
  <cols>
    <col min="1" max="1" width="34.5" customWidth="1"/>
    <col min="2" max="2" width="37" customWidth="1"/>
    <col min="3" max="3" width="36.6640625" style="59" bestFit="1" customWidth="1"/>
    <col min="4" max="4" width="86.83203125" customWidth="1"/>
  </cols>
  <sheetData>
    <row r="1" spans="1:4" s="5" customFormat="1" ht="45.5" customHeight="1" thickBot="1">
      <c r="A1" s="856" t="s">
        <v>8060</v>
      </c>
      <c r="B1" s="856"/>
      <c r="C1" s="857"/>
      <c r="D1" s="856"/>
    </row>
    <row r="2" spans="1:4" s="5" customFormat="1" ht="19.5" customHeight="1" thickTop="1">
      <c r="A2" s="858" t="s">
        <v>8061</v>
      </c>
      <c r="B2" s="212"/>
      <c r="C2" s="859"/>
      <c r="D2" s="212"/>
    </row>
    <row r="3" spans="1:4" s="5" customFormat="1" ht="19.5" customHeight="1">
      <c r="A3" s="860" t="s">
        <v>8062</v>
      </c>
      <c r="B3" s="212"/>
      <c r="C3" s="859"/>
      <c r="D3" s="212"/>
    </row>
    <row r="4" spans="1:4" s="5" customFormat="1" ht="19.5" customHeight="1">
      <c r="A4" s="860" t="s">
        <v>8063</v>
      </c>
      <c r="B4" s="212"/>
      <c r="C4" s="859"/>
      <c r="D4" s="212"/>
    </row>
    <row r="5" spans="1:4" s="5" customFormat="1" ht="19.5" customHeight="1">
      <c r="A5" s="860" t="s">
        <v>8064</v>
      </c>
      <c r="B5" s="212"/>
      <c r="C5" s="859"/>
      <c r="D5" s="212"/>
    </row>
    <row r="6" spans="1:4" s="5" customFormat="1" ht="19.5" customHeight="1">
      <c r="A6" s="860" t="s">
        <v>8065</v>
      </c>
      <c r="B6" s="212"/>
      <c r="C6" s="859"/>
      <c r="D6" s="212"/>
    </row>
    <row r="7" spans="1:4" s="5" customFormat="1" ht="19.5" customHeight="1">
      <c r="A7" s="860" t="s">
        <v>8066</v>
      </c>
      <c r="B7" s="212"/>
      <c r="C7" s="859"/>
      <c r="D7" s="212"/>
    </row>
    <row r="8" spans="1:4" s="5" customFormat="1" ht="19.5" customHeight="1">
      <c r="A8" s="860" t="s">
        <v>8067</v>
      </c>
      <c r="B8" s="212"/>
      <c r="C8" s="859"/>
      <c r="D8" s="212"/>
    </row>
    <row r="9" spans="1:4" s="5" customFormat="1" ht="19.5" customHeight="1">
      <c r="A9" s="860" t="s">
        <v>8068</v>
      </c>
      <c r="B9" s="212"/>
      <c r="C9" s="859"/>
      <c r="D9" s="212"/>
    </row>
    <row r="10" spans="1:4" s="5" customFormat="1" ht="19.5" customHeight="1">
      <c r="A10" s="860"/>
      <c r="B10" s="212"/>
      <c r="C10" s="859"/>
      <c r="D10" s="212"/>
    </row>
    <row r="11" spans="1:4" s="6" customFormat="1" ht="19">
      <c r="A11" s="61" t="s">
        <v>8069</v>
      </c>
      <c r="B11" s="61"/>
      <c r="C11" s="861"/>
      <c r="D11" s="862"/>
    </row>
    <row r="12" spans="1:4" ht="19">
      <c r="A12" s="784" t="s">
        <v>8070</v>
      </c>
      <c r="B12" s="43"/>
    </row>
    <row r="13" spans="1:4">
      <c r="A13" s="863" t="s">
        <v>8071</v>
      </c>
      <c r="B13" s="863" t="s">
        <v>8072</v>
      </c>
      <c r="C13" s="864" t="s">
        <v>8073</v>
      </c>
    </row>
    <row r="14" spans="1:4">
      <c r="A14" t="s">
        <v>8074</v>
      </c>
      <c r="B14" t="str">
        <f>SUBSTITUTE(A14,"appel","orange")</f>
        <v>orange, banaan, citroen, perzik, orange</v>
      </c>
      <c r="C14" s="59" t="str">
        <f ca="1">_xlfn.FORMULATEXT(B14)</f>
        <v>=SUBSTITUEREN(A14;"appel";"orange")</v>
      </c>
      <c r="D14" s="43" t="s">
        <v>8075</v>
      </c>
    </row>
    <row r="15" spans="1:4">
      <c r="C15" s="865"/>
    </row>
    <row r="16" spans="1:4">
      <c r="A16" t="s">
        <v>8074</v>
      </c>
      <c r="B16" t="str">
        <f>SUBSTITUTE(A16,"appel","orange",2)</f>
        <v>appel, banaan, citroen, perzik, orange</v>
      </c>
      <c r="C16" s="59" t="str">
        <f ca="1">_xlfn.FORMULATEXT(B16)</f>
        <v>=SUBSTITUEREN(A16;"appel";"orange";2)</v>
      </c>
      <c r="D16" s="43" t="s">
        <v>8076</v>
      </c>
    </row>
    <row r="17" spans="1:5">
      <c r="C17" s="865"/>
    </row>
    <row r="18" spans="1:5">
      <c r="A18" t="s">
        <v>8074</v>
      </c>
      <c r="B18" t="str">
        <f>SUBSTITUTE(A18,"appel","orange",6)</f>
        <v>appel, banaan, citroen, perzik, appel</v>
      </c>
      <c r="C18" s="59" t="str">
        <f ca="1">_xlfn.FORMULATEXT(B18)</f>
        <v>=SUBSTITUEREN(A18;"appel";"orange";6)</v>
      </c>
      <c r="D18" s="43" t="s">
        <v>8077</v>
      </c>
    </row>
    <row r="21" spans="1:5">
      <c r="A21" s="863" t="s">
        <v>8078</v>
      </c>
      <c r="B21" s="864"/>
      <c r="C21" s="866" t="s">
        <v>8079</v>
      </c>
      <c r="D21" s="866"/>
      <c r="E21" s="867"/>
    </row>
    <row r="22" spans="1:5">
      <c r="A22" t="s">
        <v>8074</v>
      </c>
      <c r="B22" s="59">
        <f>(LEN(A22)-LEN(SUBSTITUTE(A22,"appel","")))/LEN("appel")</f>
        <v>2</v>
      </c>
      <c r="C22" t="str">
        <f ca="1">_xlfn.FORMULATEXT(B22)</f>
        <v>=(LENGTE(A22)-LENGTE(SUBSTITUEREN(A22;"appel";"")))/LENGTE("appel")</v>
      </c>
    </row>
    <row r="23" spans="1:5">
      <c r="B23" s="59"/>
    </row>
    <row r="24" spans="1:5">
      <c r="A24" s="43" t="s">
        <v>8080</v>
      </c>
      <c r="B24" s="59"/>
    </row>
    <row r="25" spans="1:5">
      <c r="A25" t="s">
        <v>8081</v>
      </c>
    </row>
    <row r="26" spans="1:5">
      <c r="A26" t="s">
        <v>8082</v>
      </c>
    </row>
    <row r="27" spans="1:5">
      <c r="A27" t="s">
        <v>8083</v>
      </c>
    </row>
    <row r="28" spans="1:5">
      <c r="A28" t="s">
        <v>8084</v>
      </c>
    </row>
  </sheetData>
  <pageMargins left="0.25" right="0.25" top="0.75" bottom="0.75" header="0.3" footer="0.3"/>
  <pageSetup paperSize="9" scale="73" orientation="landscape" r:id="rId1"/>
  <colBreaks count="1" manualBreakCount="1">
    <brk id="4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66561" r:id="rId4">
          <objectPr defaultSize="0" autoPict="0" r:id="rId5">
            <anchor moveWithCells="1" sizeWithCells="1">
              <from>
                <xdr:col>2</xdr:col>
                <xdr:colOff>381000</xdr:colOff>
                <xdr:row>10</xdr:row>
                <xdr:rowOff>292100</xdr:rowOff>
              </from>
              <to>
                <xdr:col>2</xdr:col>
                <xdr:colOff>381000</xdr:colOff>
                <xdr:row>10</xdr:row>
                <xdr:rowOff>292100</xdr:rowOff>
              </to>
            </anchor>
          </objectPr>
        </oleObject>
      </mc:Choice>
      <mc:Fallback>
        <oleObject progId="PBrush" shapeId="66561" r:id="rId4"/>
      </mc:Fallback>
    </mc:AlternateContent>
    <mc:AlternateContent xmlns:mc="http://schemas.openxmlformats.org/markup-compatibility/2006">
      <mc:Choice Requires="x14">
        <oleObject progId="PBrush" shapeId="66562" r:id="rId6">
          <objectPr defaultSize="0" autoPict="0" r:id="rId5">
            <anchor moveWithCells="1" sizeWithCells="1">
              <from>
                <xdr:col>2</xdr:col>
                <xdr:colOff>381000</xdr:colOff>
                <xdr:row>10</xdr:row>
                <xdr:rowOff>292100</xdr:rowOff>
              </from>
              <to>
                <xdr:col>2</xdr:col>
                <xdr:colOff>381000</xdr:colOff>
                <xdr:row>10</xdr:row>
                <xdr:rowOff>292100</xdr:rowOff>
              </to>
            </anchor>
          </objectPr>
        </oleObject>
      </mc:Choice>
      <mc:Fallback>
        <oleObject progId="PBrush" shapeId="66562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EL30"/>
  <sheetViews>
    <sheetView showGridLines="0" zoomScaleNormal="100" workbookViewId="0">
      <selection activeCell="I1" sqref="I1"/>
    </sheetView>
  </sheetViews>
  <sheetFormatPr baseColWidth="10" defaultColWidth="9" defaultRowHeight="15"/>
  <cols>
    <col min="1" max="1" width="9.33203125" style="304" customWidth="1"/>
    <col min="2" max="2" width="13.6640625" style="303" customWidth="1"/>
    <col min="3" max="3" width="11.5" style="304" customWidth="1"/>
    <col min="4" max="4" width="11.6640625" style="304" customWidth="1"/>
    <col min="5" max="5" width="10" style="303" customWidth="1"/>
    <col min="6" max="6" width="28.6640625" style="303" customWidth="1"/>
    <col min="7" max="7" width="10.6640625" style="304" customWidth="1"/>
    <col min="8" max="8" width="11.5" style="304" customWidth="1"/>
    <col min="9" max="16384" width="9" style="304"/>
  </cols>
  <sheetData>
    <row r="1" spans="1:16366" s="2" customFormat="1" ht="30.5" customHeight="1" thickBot="1">
      <c r="A1" s="804" t="s">
        <v>1897</v>
      </c>
      <c r="B1" s="804"/>
      <c r="C1" s="804"/>
      <c r="D1" s="804"/>
      <c r="E1" s="804"/>
      <c r="F1" s="804"/>
      <c r="G1" s="804"/>
      <c r="H1" s="804"/>
    </row>
    <row r="2" spans="1:16366" s="301" customFormat="1" ht="22" thickTop="1">
      <c r="A2" s="916" t="s">
        <v>326</v>
      </c>
      <c r="B2" s="916"/>
      <c r="C2" s="916"/>
      <c r="D2" s="916"/>
      <c r="E2" s="916"/>
      <c r="F2" s="916"/>
      <c r="G2" s="916"/>
      <c r="H2" s="299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300"/>
      <c r="CT2" s="300"/>
      <c r="CU2" s="300"/>
      <c r="CV2" s="300"/>
      <c r="CW2" s="300"/>
      <c r="CX2" s="300"/>
      <c r="CY2" s="300"/>
      <c r="CZ2" s="300"/>
      <c r="DA2" s="300"/>
      <c r="DB2" s="300"/>
      <c r="DC2" s="300"/>
      <c r="DD2" s="300"/>
      <c r="DE2" s="300"/>
      <c r="DF2" s="300"/>
      <c r="DG2" s="300"/>
      <c r="DH2" s="300"/>
      <c r="DI2" s="300"/>
      <c r="DJ2" s="300"/>
      <c r="DK2" s="300"/>
      <c r="DL2" s="300"/>
      <c r="DM2" s="300"/>
      <c r="DN2" s="300"/>
      <c r="DO2" s="300"/>
      <c r="DP2" s="300"/>
      <c r="DQ2" s="300"/>
      <c r="DR2" s="300"/>
      <c r="DS2" s="300"/>
      <c r="DT2" s="300"/>
      <c r="DU2" s="300"/>
      <c r="DV2" s="300"/>
      <c r="DW2" s="300"/>
      <c r="DX2" s="300"/>
      <c r="DY2" s="300"/>
      <c r="DZ2" s="300"/>
      <c r="EA2" s="300"/>
      <c r="EB2" s="300"/>
      <c r="EC2" s="300"/>
      <c r="ED2" s="300"/>
      <c r="EE2" s="300"/>
      <c r="EF2" s="300"/>
      <c r="EG2" s="300"/>
      <c r="EH2" s="300"/>
      <c r="EI2" s="300"/>
      <c r="EJ2" s="300"/>
      <c r="EK2" s="300"/>
      <c r="EL2" s="300"/>
      <c r="EM2" s="300"/>
      <c r="EN2" s="300"/>
      <c r="EO2" s="300"/>
      <c r="EP2" s="300"/>
      <c r="EQ2" s="300"/>
      <c r="ER2" s="300"/>
      <c r="ES2" s="300"/>
      <c r="ET2" s="300"/>
      <c r="EU2" s="300"/>
      <c r="EV2" s="300"/>
      <c r="EW2" s="300"/>
      <c r="EX2" s="300"/>
      <c r="EY2" s="300"/>
      <c r="EZ2" s="300"/>
      <c r="FA2" s="300"/>
      <c r="FB2" s="300"/>
      <c r="FC2" s="300"/>
      <c r="FD2" s="300"/>
      <c r="FE2" s="300"/>
      <c r="FF2" s="300"/>
      <c r="FG2" s="300"/>
      <c r="FH2" s="300"/>
      <c r="FI2" s="300"/>
      <c r="FJ2" s="300"/>
      <c r="FK2" s="300"/>
      <c r="FL2" s="300"/>
      <c r="FM2" s="300"/>
      <c r="FN2" s="300"/>
      <c r="FO2" s="300"/>
      <c r="FP2" s="300"/>
      <c r="FQ2" s="300"/>
      <c r="FR2" s="300"/>
      <c r="FS2" s="300"/>
      <c r="FT2" s="300"/>
      <c r="FU2" s="300"/>
      <c r="FV2" s="300"/>
      <c r="FW2" s="300"/>
      <c r="FX2" s="300"/>
      <c r="FY2" s="300"/>
      <c r="FZ2" s="300"/>
      <c r="GA2" s="300"/>
      <c r="GB2" s="300"/>
      <c r="GC2" s="300"/>
      <c r="GD2" s="300"/>
      <c r="GE2" s="300"/>
      <c r="GF2" s="300"/>
      <c r="GG2" s="300"/>
      <c r="GH2" s="300"/>
      <c r="GI2" s="300"/>
      <c r="GJ2" s="300"/>
      <c r="GK2" s="300"/>
      <c r="GL2" s="300"/>
      <c r="GM2" s="300"/>
      <c r="GN2" s="300"/>
      <c r="GO2" s="300"/>
      <c r="GP2" s="300"/>
      <c r="GQ2" s="300"/>
      <c r="GR2" s="300"/>
      <c r="GS2" s="300"/>
      <c r="GT2" s="300"/>
      <c r="GU2" s="300"/>
      <c r="GV2" s="300"/>
      <c r="GW2" s="300"/>
      <c r="GX2" s="300"/>
      <c r="GY2" s="300"/>
      <c r="GZ2" s="300"/>
      <c r="HA2" s="300"/>
      <c r="HB2" s="300"/>
      <c r="HC2" s="300"/>
      <c r="HD2" s="300"/>
      <c r="HE2" s="300"/>
      <c r="HF2" s="300"/>
      <c r="HG2" s="300"/>
      <c r="HH2" s="300"/>
      <c r="HI2" s="300"/>
      <c r="HJ2" s="300"/>
      <c r="HK2" s="300"/>
      <c r="HL2" s="300"/>
      <c r="HM2" s="300"/>
      <c r="HN2" s="300"/>
      <c r="HO2" s="300"/>
      <c r="HP2" s="300"/>
      <c r="HQ2" s="300"/>
      <c r="HR2" s="300"/>
      <c r="HS2" s="300"/>
      <c r="HT2" s="300"/>
      <c r="HU2" s="300"/>
      <c r="HV2" s="300"/>
      <c r="HW2" s="300"/>
      <c r="HX2" s="300"/>
      <c r="HY2" s="300"/>
      <c r="HZ2" s="300"/>
      <c r="IA2" s="300"/>
      <c r="IB2" s="300"/>
      <c r="IC2" s="300"/>
      <c r="ID2" s="300"/>
      <c r="IE2" s="300"/>
      <c r="IF2" s="300"/>
      <c r="IG2" s="300"/>
      <c r="IH2" s="300"/>
      <c r="II2" s="300"/>
      <c r="IJ2" s="300"/>
      <c r="IK2" s="300"/>
      <c r="IL2" s="300"/>
      <c r="IM2" s="300"/>
      <c r="IN2" s="300"/>
      <c r="IO2" s="300"/>
      <c r="IP2" s="300"/>
      <c r="IQ2" s="300"/>
      <c r="IR2" s="300"/>
      <c r="IS2" s="300"/>
      <c r="IT2" s="300"/>
      <c r="IU2" s="300"/>
      <c r="IV2" s="300"/>
      <c r="IW2" s="300"/>
      <c r="IX2" s="300"/>
      <c r="IY2" s="300"/>
      <c r="IZ2" s="300"/>
      <c r="JA2" s="300"/>
      <c r="JB2" s="300"/>
      <c r="JC2" s="300"/>
      <c r="JD2" s="300"/>
      <c r="JE2" s="300"/>
      <c r="JF2" s="300"/>
      <c r="JG2" s="300"/>
      <c r="JH2" s="300"/>
      <c r="JI2" s="300"/>
      <c r="JJ2" s="300"/>
      <c r="JK2" s="300"/>
      <c r="JL2" s="300"/>
      <c r="JM2" s="300"/>
      <c r="JN2" s="300"/>
      <c r="JO2" s="300"/>
      <c r="JP2" s="300"/>
      <c r="JQ2" s="300"/>
      <c r="JR2" s="300"/>
      <c r="JS2" s="300"/>
      <c r="JT2" s="300"/>
      <c r="JU2" s="300"/>
      <c r="JV2" s="300"/>
      <c r="JW2" s="300"/>
      <c r="JX2" s="300"/>
      <c r="JY2" s="300"/>
      <c r="JZ2" s="300"/>
      <c r="KA2" s="300"/>
      <c r="KB2" s="300"/>
      <c r="KC2" s="300"/>
      <c r="KD2" s="300"/>
      <c r="KE2" s="300"/>
      <c r="KF2" s="300"/>
      <c r="KG2" s="300"/>
      <c r="KH2" s="300"/>
      <c r="KI2" s="300"/>
      <c r="KJ2" s="300"/>
      <c r="KK2" s="300"/>
      <c r="KL2" s="300"/>
      <c r="KM2" s="300"/>
      <c r="KN2" s="300"/>
      <c r="KO2" s="300"/>
      <c r="KP2" s="300"/>
      <c r="KQ2" s="300"/>
      <c r="KR2" s="300"/>
      <c r="KS2" s="300"/>
      <c r="KT2" s="300"/>
      <c r="KU2" s="300"/>
      <c r="KV2" s="300"/>
      <c r="KW2" s="300"/>
      <c r="KX2" s="300"/>
      <c r="KY2" s="300"/>
      <c r="KZ2" s="300"/>
      <c r="LA2" s="300"/>
      <c r="LB2" s="300"/>
      <c r="LC2" s="300"/>
      <c r="LD2" s="300"/>
      <c r="LE2" s="300"/>
      <c r="LF2" s="300"/>
      <c r="LG2" s="300"/>
      <c r="LH2" s="300"/>
      <c r="LI2" s="300"/>
      <c r="LJ2" s="300"/>
      <c r="LK2" s="300"/>
      <c r="LL2" s="300"/>
      <c r="LM2" s="300"/>
      <c r="LN2" s="300"/>
      <c r="LO2" s="300"/>
      <c r="LP2" s="300"/>
      <c r="LQ2" s="300"/>
      <c r="LR2" s="300"/>
      <c r="LS2" s="300"/>
      <c r="LT2" s="300"/>
      <c r="LU2" s="300"/>
      <c r="LV2" s="300"/>
      <c r="LW2" s="300"/>
      <c r="LX2" s="300"/>
      <c r="LY2" s="300"/>
      <c r="LZ2" s="300"/>
      <c r="MA2" s="300"/>
      <c r="MB2" s="300"/>
      <c r="MC2" s="300"/>
      <c r="MD2" s="300"/>
      <c r="ME2" s="300"/>
      <c r="MF2" s="300"/>
      <c r="MG2" s="300"/>
      <c r="MH2" s="300"/>
      <c r="MI2" s="300"/>
      <c r="MJ2" s="300"/>
      <c r="MK2" s="300"/>
      <c r="ML2" s="300"/>
      <c r="MM2" s="300"/>
      <c r="MN2" s="300"/>
      <c r="MO2" s="300"/>
      <c r="MP2" s="300"/>
      <c r="MQ2" s="300"/>
      <c r="MR2" s="300"/>
      <c r="MS2" s="300"/>
      <c r="MT2" s="300"/>
      <c r="MU2" s="300"/>
      <c r="MV2" s="300"/>
      <c r="MW2" s="300"/>
      <c r="MX2" s="300"/>
      <c r="MY2" s="300"/>
      <c r="MZ2" s="300"/>
      <c r="NA2" s="300"/>
      <c r="NB2" s="300"/>
      <c r="NC2" s="300"/>
      <c r="ND2" s="300"/>
      <c r="NE2" s="300"/>
      <c r="NF2" s="300"/>
      <c r="NG2" s="300"/>
      <c r="NH2" s="300"/>
      <c r="NI2" s="300"/>
      <c r="NJ2" s="300"/>
      <c r="NK2" s="300"/>
      <c r="NL2" s="300"/>
      <c r="NM2" s="300"/>
      <c r="NN2" s="300"/>
      <c r="NO2" s="300"/>
      <c r="NP2" s="300"/>
      <c r="NQ2" s="300"/>
      <c r="NR2" s="300"/>
      <c r="NS2" s="300"/>
      <c r="NT2" s="300"/>
      <c r="NU2" s="300"/>
      <c r="NV2" s="300"/>
      <c r="NW2" s="300"/>
      <c r="NX2" s="300"/>
      <c r="NY2" s="300"/>
      <c r="NZ2" s="300"/>
      <c r="OA2" s="300"/>
      <c r="OB2" s="300"/>
      <c r="OC2" s="300"/>
      <c r="OD2" s="300"/>
      <c r="OE2" s="300"/>
      <c r="OF2" s="300"/>
      <c r="OG2" s="300"/>
      <c r="OH2" s="300"/>
      <c r="OI2" s="300"/>
      <c r="OJ2" s="300"/>
      <c r="OK2" s="300"/>
      <c r="OL2" s="300"/>
      <c r="OM2" s="300"/>
      <c r="ON2" s="300"/>
      <c r="OO2" s="300"/>
      <c r="OP2" s="300"/>
      <c r="OQ2" s="300"/>
      <c r="OR2" s="300"/>
      <c r="OS2" s="300"/>
      <c r="OT2" s="300"/>
      <c r="OU2" s="300"/>
      <c r="OV2" s="300"/>
      <c r="OW2" s="300"/>
      <c r="OX2" s="300"/>
      <c r="OY2" s="300"/>
      <c r="OZ2" s="300"/>
      <c r="PA2" s="300"/>
      <c r="PB2" s="300"/>
      <c r="PC2" s="300"/>
      <c r="PD2" s="300"/>
      <c r="PE2" s="300"/>
      <c r="PF2" s="300"/>
      <c r="PG2" s="300"/>
      <c r="PH2" s="300"/>
      <c r="PI2" s="300"/>
      <c r="PJ2" s="300"/>
      <c r="PK2" s="300"/>
      <c r="PL2" s="300"/>
      <c r="PM2" s="300"/>
      <c r="PN2" s="300"/>
      <c r="PO2" s="300"/>
      <c r="PP2" s="300"/>
      <c r="PQ2" s="300"/>
      <c r="PR2" s="300"/>
      <c r="PS2" s="300"/>
      <c r="PT2" s="300"/>
      <c r="PU2" s="300"/>
      <c r="PV2" s="300"/>
      <c r="PW2" s="300"/>
      <c r="PX2" s="300"/>
      <c r="PY2" s="300"/>
      <c r="PZ2" s="300"/>
      <c r="QA2" s="300"/>
      <c r="QB2" s="300"/>
      <c r="QC2" s="300"/>
      <c r="QD2" s="300"/>
      <c r="QE2" s="300"/>
      <c r="QF2" s="300"/>
      <c r="QG2" s="300"/>
      <c r="QH2" s="300"/>
      <c r="QI2" s="300"/>
      <c r="QJ2" s="300"/>
      <c r="QK2" s="300"/>
      <c r="QL2" s="300"/>
      <c r="QM2" s="300"/>
      <c r="QN2" s="300"/>
      <c r="QO2" s="300"/>
      <c r="QP2" s="300"/>
      <c r="QQ2" s="300"/>
      <c r="QR2" s="300"/>
      <c r="QS2" s="300"/>
      <c r="QT2" s="300"/>
      <c r="QU2" s="300"/>
      <c r="QV2" s="300"/>
      <c r="QW2" s="300"/>
      <c r="QX2" s="300"/>
      <c r="QY2" s="300"/>
      <c r="QZ2" s="300"/>
      <c r="RA2" s="300"/>
      <c r="RB2" s="300"/>
      <c r="RC2" s="300"/>
      <c r="RD2" s="300"/>
      <c r="RE2" s="300"/>
      <c r="RF2" s="300"/>
      <c r="RG2" s="300"/>
      <c r="RH2" s="300"/>
      <c r="RI2" s="300"/>
      <c r="RJ2" s="300"/>
      <c r="RK2" s="300"/>
      <c r="RL2" s="300"/>
      <c r="RM2" s="300"/>
      <c r="RN2" s="300"/>
      <c r="RO2" s="300"/>
      <c r="RP2" s="300"/>
      <c r="RQ2" s="300"/>
      <c r="RR2" s="300"/>
      <c r="RS2" s="300"/>
      <c r="RT2" s="300"/>
      <c r="RU2" s="300"/>
      <c r="RV2" s="300"/>
      <c r="RW2" s="300"/>
      <c r="RX2" s="300"/>
      <c r="RY2" s="300"/>
      <c r="RZ2" s="300"/>
      <c r="SA2" s="300"/>
      <c r="SB2" s="300"/>
      <c r="SC2" s="300"/>
      <c r="SD2" s="300"/>
      <c r="SE2" s="300"/>
      <c r="SF2" s="300"/>
      <c r="SG2" s="300"/>
      <c r="SH2" s="300"/>
      <c r="SI2" s="300"/>
      <c r="SJ2" s="300"/>
      <c r="SK2" s="300"/>
      <c r="SL2" s="300"/>
      <c r="SM2" s="300"/>
      <c r="SN2" s="300"/>
      <c r="SO2" s="300"/>
      <c r="SP2" s="300"/>
      <c r="SQ2" s="300"/>
      <c r="SR2" s="300"/>
      <c r="SS2" s="300"/>
      <c r="ST2" s="300"/>
      <c r="SU2" s="300"/>
      <c r="SV2" s="300"/>
      <c r="SW2" s="300"/>
      <c r="SX2" s="300"/>
      <c r="SY2" s="300"/>
      <c r="SZ2" s="300"/>
      <c r="TA2" s="300"/>
      <c r="TB2" s="300"/>
      <c r="TC2" s="300"/>
      <c r="TD2" s="300"/>
      <c r="TE2" s="300"/>
      <c r="TF2" s="300"/>
      <c r="TG2" s="300"/>
      <c r="TH2" s="300"/>
      <c r="TI2" s="300"/>
      <c r="TJ2" s="300"/>
      <c r="TK2" s="300"/>
      <c r="TL2" s="300"/>
      <c r="TM2" s="300"/>
      <c r="TN2" s="300"/>
      <c r="TO2" s="300"/>
      <c r="TP2" s="300"/>
      <c r="TQ2" s="300"/>
      <c r="TR2" s="300"/>
      <c r="TS2" s="300"/>
      <c r="TT2" s="300"/>
      <c r="TU2" s="300"/>
      <c r="TV2" s="300"/>
      <c r="TW2" s="300"/>
      <c r="TX2" s="300"/>
      <c r="TY2" s="300"/>
      <c r="TZ2" s="300"/>
      <c r="UA2" s="300"/>
      <c r="UB2" s="300"/>
      <c r="UC2" s="300"/>
      <c r="UD2" s="300"/>
      <c r="UE2" s="300"/>
      <c r="UF2" s="300"/>
      <c r="UG2" s="300"/>
      <c r="UH2" s="300"/>
      <c r="UI2" s="300"/>
      <c r="UJ2" s="300"/>
      <c r="UK2" s="300"/>
      <c r="UL2" s="300"/>
      <c r="UM2" s="300"/>
      <c r="UN2" s="300"/>
      <c r="UO2" s="300"/>
      <c r="UP2" s="300"/>
      <c r="UQ2" s="300"/>
      <c r="UR2" s="300"/>
      <c r="US2" s="300"/>
      <c r="UT2" s="300"/>
      <c r="UU2" s="300"/>
      <c r="UV2" s="300"/>
      <c r="UW2" s="300"/>
      <c r="UX2" s="300"/>
      <c r="UY2" s="300"/>
      <c r="UZ2" s="300"/>
      <c r="VA2" s="300"/>
      <c r="VB2" s="300"/>
      <c r="VC2" s="300"/>
      <c r="VD2" s="300"/>
      <c r="VE2" s="300"/>
      <c r="VF2" s="300"/>
      <c r="VG2" s="300"/>
      <c r="VH2" s="300"/>
      <c r="VI2" s="300"/>
      <c r="VJ2" s="300"/>
      <c r="VK2" s="300"/>
      <c r="VL2" s="300"/>
      <c r="VM2" s="300"/>
      <c r="VN2" s="300"/>
      <c r="VO2" s="300"/>
      <c r="VP2" s="300"/>
      <c r="VQ2" s="300"/>
      <c r="VR2" s="300"/>
      <c r="VS2" s="300"/>
      <c r="VT2" s="300"/>
      <c r="VU2" s="300"/>
      <c r="VV2" s="300"/>
      <c r="VW2" s="300"/>
      <c r="VX2" s="300"/>
      <c r="VY2" s="300"/>
      <c r="VZ2" s="300"/>
      <c r="WA2" s="300"/>
      <c r="WB2" s="300"/>
      <c r="WC2" s="300"/>
      <c r="WD2" s="300"/>
      <c r="WE2" s="300"/>
      <c r="WF2" s="300"/>
      <c r="WG2" s="300"/>
      <c r="WH2" s="300"/>
      <c r="WI2" s="300"/>
      <c r="WJ2" s="300"/>
      <c r="WK2" s="300"/>
      <c r="WL2" s="300"/>
      <c r="WM2" s="300"/>
      <c r="WN2" s="300"/>
      <c r="WO2" s="300"/>
      <c r="WP2" s="300"/>
      <c r="WQ2" s="300"/>
      <c r="WR2" s="300"/>
      <c r="WS2" s="300"/>
      <c r="WT2" s="300"/>
      <c r="WU2" s="300"/>
      <c r="WV2" s="300"/>
      <c r="WW2" s="300"/>
      <c r="WX2" s="300"/>
      <c r="WY2" s="300"/>
      <c r="WZ2" s="300"/>
      <c r="XA2" s="300"/>
      <c r="XB2" s="300"/>
      <c r="XC2" s="300"/>
      <c r="XD2" s="300"/>
      <c r="XE2" s="300"/>
      <c r="XF2" s="300"/>
      <c r="XG2" s="300"/>
      <c r="XH2" s="300"/>
      <c r="XI2" s="300"/>
      <c r="XJ2" s="300"/>
      <c r="XK2" s="300"/>
      <c r="XL2" s="300"/>
      <c r="XM2" s="300"/>
      <c r="XN2" s="300"/>
      <c r="XO2" s="300"/>
      <c r="XP2" s="300"/>
      <c r="XQ2" s="300"/>
      <c r="XR2" s="300"/>
      <c r="XS2" s="300"/>
      <c r="XT2" s="300"/>
      <c r="XU2" s="300"/>
      <c r="XV2" s="300"/>
      <c r="XW2" s="300"/>
      <c r="XX2" s="300"/>
      <c r="XY2" s="300"/>
      <c r="XZ2" s="300"/>
      <c r="YA2" s="300"/>
      <c r="YB2" s="300"/>
      <c r="YC2" s="300"/>
      <c r="YD2" s="300"/>
      <c r="YE2" s="300"/>
      <c r="YF2" s="300"/>
      <c r="YG2" s="300"/>
      <c r="YH2" s="300"/>
      <c r="YI2" s="300"/>
      <c r="YJ2" s="300"/>
      <c r="YK2" s="300"/>
      <c r="YL2" s="300"/>
      <c r="YM2" s="300"/>
      <c r="YN2" s="300"/>
      <c r="YO2" s="300"/>
      <c r="YP2" s="300"/>
      <c r="YQ2" s="300"/>
      <c r="YR2" s="300"/>
      <c r="YS2" s="300"/>
      <c r="YT2" s="300"/>
      <c r="YU2" s="300"/>
      <c r="YV2" s="300"/>
      <c r="YW2" s="300"/>
      <c r="YX2" s="300"/>
      <c r="YY2" s="300"/>
      <c r="YZ2" s="300"/>
      <c r="ZA2" s="300"/>
      <c r="ZB2" s="300"/>
      <c r="ZC2" s="300"/>
      <c r="ZD2" s="300"/>
      <c r="ZE2" s="300"/>
      <c r="ZF2" s="300"/>
      <c r="ZG2" s="300"/>
      <c r="ZH2" s="300"/>
      <c r="ZI2" s="300"/>
      <c r="ZJ2" s="300"/>
      <c r="ZK2" s="300"/>
      <c r="ZL2" s="300"/>
      <c r="ZM2" s="300"/>
      <c r="ZN2" s="300"/>
      <c r="ZO2" s="300"/>
      <c r="ZP2" s="300"/>
      <c r="ZQ2" s="300"/>
      <c r="ZR2" s="300"/>
      <c r="ZS2" s="300"/>
      <c r="ZT2" s="300"/>
      <c r="ZU2" s="300"/>
      <c r="ZV2" s="300"/>
      <c r="ZW2" s="300"/>
      <c r="ZX2" s="300"/>
      <c r="ZY2" s="300"/>
      <c r="ZZ2" s="300"/>
      <c r="AAA2" s="300"/>
      <c r="AAB2" s="300"/>
      <c r="AAC2" s="300"/>
      <c r="AAD2" s="300"/>
      <c r="AAE2" s="300"/>
      <c r="AAF2" s="300"/>
      <c r="AAG2" s="300"/>
      <c r="AAH2" s="300"/>
      <c r="AAI2" s="300"/>
      <c r="AAJ2" s="300"/>
      <c r="AAK2" s="300"/>
      <c r="AAL2" s="300"/>
      <c r="AAM2" s="300"/>
      <c r="AAN2" s="300"/>
      <c r="AAO2" s="300"/>
      <c r="AAP2" s="300"/>
      <c r="AAQ2" s="300"/>
      <c r="AAR2" s="300"/>
      <c r="AAS2" s="300"/>
      <c r="AAT2" s="300"/>
      <c r="AAU2" s="300"/>
      <c r="AAV2" s="300"/>
      <c r="AAW2" s="300"/>
      <c r="AAX2" s="300"/>
      <c r="AAY2" s="300"/>
      <c r="AAZ2" s="300"/>
      <c r="ABA2" s="300"/>
      <c r="ABB2" s="300"/>
      <c r="ABC2" s="300"/>
      <c r="ABD2" s="300"/>
      <c r="ABE2" s="300"/>
      <c r="ABF2" s="300"/>
      <c r="ABG2" s="300"/>
      <c r="ABH2" s="300"/>
      <c r="ABI2" s="300"/>
      <c r="ABJ2" s="300"/>
      <c r="ABK2" s="300"/>
      <c r="ABL2" s="300"/>
      <c r="ABM2" s="300"/>
      <c r="ABN2" s="300"/>
      <c r="ABO2" s="300"/>
      <c r="ABP2" s="300"/>
      <c r="ABQ2" s="300"/>
      <c r="ABR2" s="300"/>
      <c r="ABS2" s="300"/>
      <c r="ABT2" s="300"/>
      <c r="ABU2" s="300"/>
      <c r="ABV2" s="300"/>
      <c r="ABW2" s="300"/>
      <c r="ABX2" s="300"/>
      <c r="ABY2" s="300"/>
      <c r="ABZ2" s="300"/>
      <c r="ACA2" s="300"/>
      <c r="ACB2" s="300"/>
      <c r="ACC2" s="300"/>
      <c r="ACD2" s="300"/>
      <c r="ACE2" s="300"/>
      <c r="ACF2" s="300"/>
      <c r="ACG2" s="300"/>
      <c r="ACH2" s="300"/>
      <c r="ACI2" s="300"/>
      <c r="ACJ2" s="300"/>
      <c r="ACK2" s="300"/>
      <c r="ACL2" s="300"/>
      <c r="ACM2" s="300"/>
      <c r="ACN2" s="300"/>
      <c r="ACO2" s="300"/>
      <c r="ACP2" s="300"/>
      <c r="ACQ2" s="300"/>
      <c r="ACR2" s="300"/>
      <c r="ACS2" s="300"/>
      <c r="ACT2" s="300"/>
      <c r="ACU2" s="300"/>
      <c r="ACV2" s="300"/>
      <c r="ACW2" s="300"/>
      <c r="ACX2" s="300"/>
      <c r="ACY2" s="300"/>
      <c r="ACZ2" s="300"/>
      <c r="ADA2" s="300"/>
      <c r="ADB2" s="300"/>
      <c r="ADC2" s="300"/>
      <c r="ADD2" s="300"/>
      <c r="ADE2" s="300"/>
      <c r="ADF2" s="300"/>
      <c r="ADG2" s="300"/>
      <c r="ADH2" s="300"/>
      <c r="ADI2" s="300"/>
      <c r="ADJ2" s="300"/>
      <c r="ADK2" s="300"/>
      <c r="ADL2" s="300"/>
      <c r="ADM2" s="300"/>
      <c r="ADN2" s="300"/>
      <c r="ADO2" s="300"/>
      <c r="ADP2" s="300"/>
      <c r="ADQ2" s="300"/>
      <c r="ADR2" s="300"/>
      <c r="ADS2" s="300"/>
      <c r="ADT2" s="300"/>
      <c r="ADU2" s="300"/>
      <c r="ADV2" s="300"/>
      <c r="ADW2" s="300"/>
      <c r="ADX2" s="300"/>
      <c r="ADY2" s="300"/>
      <c r="ADZ2" s="300"/>
      <c r="AEA2" s="300"/>
      <c r="AEB2" s="300"/>
      <c r="AEC2" s="300"/>
      <c r="AED2" s="300"/>
      <c r="AEE2" s="300"/>
      <c r="AEF2" s="300"/>
      <c r="AEG2" s="300"/>
      <c r="AEH2" s="300"/>
      <c r="AEI2" s="300"/>
      <c r="AEJ2" s="300"/>
      <c r="AEK2" s="300"/>
      <c r="AEL2" s="300"/>
      <c r="AEM2" s="300"/>
      <c r="AEN2" s="300"/>
      <c r="AEO2" s="300"/>
      <c r="AEP2" s="300"/>
      <c r="AEQ2" s="300"/>
      <c r="AER2" s="300"/>
      <c r="AES2" s="300"/>
      <c r="AET2" s="300"/>
      <c r="AEU2" s="300"/>
      <c r="AEV2" s="300"/>
      <c r="AEW2" s="300"/>
      <c r="AEX2" s="300"/>
      <c r="AEY2" s="300"/>
      <c r="AEZ2" s="300"/>
      <c r="AFA2" s="300"/>
      <c r="AFB2" s="300"/>
      <c r="AFC2" s="300"/>
      <c r="AFD2" s="300"/>
      <c r="AFE2" s="300"/>
      <c r="AFF2" s="300"/>
      <c r="AFG2" s="300"/>
      <c r="AFH2" s="300"/>
      <c r="AFI2" s="300"/>
      <c r="AFJ2" s="300"/>
      <c r="AFK2" s="300"/>
      <c r="AFL2" s="300"/>
      <c r="AFM2" s="300"/>
      <c r="AFN2" s="300"/>
      <c r="AFO2" s="300"/>
      <c r="AFP2" s="300"/>
      <c r="AFQ2" s="300"/>
      <c r="AFR2" s="300"/>
      <c r="AFS2" s="300"/>
      <c r="AFT2" s="300"/>
      <c r="AFU2" s="300"/>
      <c r="AFV2" s="300"/>
      <c r="AFW2" s="300"/>
      <c r="AFX2" s="300"/>
      <c r="AFY2" s="300"/>
      <c r="AFZ2" s="300"/>
      <c r="AGA2" s="300"/>
      <c r="AGB2" s="300"/>
      <c r="AGC2" s="300"/>
      <c r="AGD2" s="300"/>
      <c r="AGE2" s="300"/>
      <c r="AGF2" s="300"/>
      <c r="AGG2" s="300"/>
      <c r="AGH2" s="300"/>
      <c r="AGI2" s="300"/>
      <c r="AGJ2" s="300"/>
      <c r="AGK2" s="300"/>
      <c r="AGL2" s="300"/>
      <c r="AGM2" s="300"/>
      <c r="AGN2" s="300"/>
      <c r="AGO2" s="300"/>
      <c r="AGP2" s="300"/>
      <c r="AGQ2" s="300"/>
      <c r="AGR2" s="300"/>
      <c r="AGS2" s="300"/>
      <c r="AGT2" s="300"/>
      <c r="AGU2" s="300"/>
      <c r="AGV2" s="300"/>
      <c r="AGW2" s="300"/>
      <c r="AGX2" s="300"/>
      <c r="AGY2" s="300"/>
      <c r="AGZ2" s="300"/>
      <c r="AHA2" s="300"/>
      <c r="AHB2" s="300"/>
      <c r="AHC2" s="300"/>
      <c r="AHD2" s="300"/>
      <c r="AHE2" s="300"/>
      <c r="AHF2" s="300"/>
      <c r="AHG2" s="300"/>
      <c r="AHH2" s="300"/>
      <c r="AHI2" s="300"/>
      <c r="AHJ2" s="300"/>
      <c r="AHK2" s="300"/>
      <c r="AHL2" s="300"/>
      <c r="AHM2" s="300"/>
      <c r="AHN2" s="300"/>
      <c r="AHO2" s="300"/>
      <c r="AHP2" s="300"/>
      <c r="AHQ2" s="300"/>
      <c r="AHR2" s="300"/>
      <c r="AHS2" s="300"/>
      <c r="AHT2" s="300"/>
      <c r="AHU2" s="300"/>
      <c r="AHV2" s="300"/>
      <c r="AHW2" s="300"/>
      <c r="AHX2" s="300"/>
      <c r="AHY2" s="300"/>
      <c r="AHZ2" s="300"/>
      <c r="AIA2" s="300"/>
      <c r="AIB2" s="300"/>
      <c r="AIC2" s="300"/>
      <c r="AID2" s="300"/>
      <c r="AIE2" s="300"/>
      <c r="AIF2" s="300"/>
      <c r="AIG2" s="300"/>
      <c r="AIH2" s="300"/>
      <c r="AII2" s="300"/>
      <c r="AIJ2" s="300"/>
      <c r="AIK2" s="300"/>
      <c r="AIL2" s="300"/>
      <c r="AIM2" s="300"/>
      <c r="AIN2" s="300"/>
      <c r="AIO2" s="300"/>
      <c r="AIP2" s="300"/>
      <c r="AIQ2" s="300"/>
      <c r="AIR2" s="300"/>
      <c r="AIS2" s="300"/>
      <c r="AIT2" s="300"/>
      <c r="AIU2" s="300"/>
      <c r="AIV2" s="300"/>
      <c r="AIW2" s="300"/>
      <c r="AIX2" s="300"/>
      <c r="AIY2" s="300"/>
      <c r="AIZ2" s="300"/>
      <c r="AJA2" s="300"/>
      <c r="AJB2" s="300"/>
      <c r="AJC2" s="300"/>
      <c r="AJD2" s="300"/>
      <c r="AJE2" s="300"/>
      <c r="AJF2" s="300"/>
      <c r="AJG2" s="300"/>
      <c r="AJH2" s="300"/>
      <c r="AJI2" s="300"/>
      <c r="AJJ2" s="300"/>
      <c r="AJK2" s="300"/>
      <c r="AJL2" s="300"/>
      <c r="AJM2" s="300"/>
      <c r="AJN2" s="300"/>
      <c r="AJO2" s="300"/>
      <c r="AJP2" s="300"/>
      <c r="AJQ2" s="300"/>
      <c r="AJR2" s="300"/>
      <c r="AJS2" s="300"/>
      <c r="AJT2" s="300"/>
      <c r="AJU2" s="300"/>
      <c r="AJV2" s="300"/>
      <c r="AJW2" s="300"/>
      <c r="AJX2" s="300"/>
      <c r="AJY2" s="300"/>
      <c r="AJZ2" s="300"/>
      <c r="AKA2" s="300"/>
      <c r="AKB2" s="300"/>
      <c r="AKC2" s="300"/>
      <c r="AKD2" s="300"/>
      <c r="AKE2" s="300"/>
      <c r="AKF2" s="300"/>
      <c r="AKG2" s="300"/>
      <c r="AKH2" s="300"/>
      <c r="AKI2" s="300"/>
      <c r="AKJ2" s="300"/>
      <c r="AKK2" s="300"/>
      <c r="AKL2" s="300"/>
      <c r="AKM2" s="300"/>
      <c r="AKN2" s="300"/>
      <c r="AKO2" s="300"/>
      <c r="AKP2" s="300"/>
      <c r="AKQ2" s="300"/>
      <c r="AKR2" s="300"/>
      <c r="AKS2" s="300"/>
      <c r="AKT2" s="300"/>
      <c r="AKU2" s="300"/>
      <c r="AKV2" s="300"/>
      <c r="AKW2" s="300"/>
      <c r="AKX2" s="300"/>
      <c r="AKY2" s="300"/>
      <c r="AKZ2" s="300"/>
      <c r="ALA2" s="300"/>
      <c r="ALB2" s="300"/>
      <c r="ALC2" s="300"/>
      <c r="ALD2" s="300"/>
      <c r="ALE2" s="300"/>
      <c r="ALF2" s="300"/>
      <c r="ALG2" s="300"/>
      <c r="ALH2" s="300"/>
      <c r="ALI2" s="300"/>
      <c r="ALJ2" s="300"/>
      <c r="ALK2" s="300"/>
      <c r="ALL2" s="300"/>
      <c r="ALM2" s="300"/>
      <c r="ALN2" s="300"/>
      <c r="ALO2" s="300"/>
      <c r="ALP2" s="300"/>
      <c r="ALQ2" s="300"/>
      <c r="ALR2" s="300"/>
      <c r="ALS2" s="300"/>
      <c r="ALT2" s="300"/>
      <c r="ALU2" s="300"/>
      <c r="ALV2" s="300"/>
      <c r="ALW2" s="300"/>
      <c r="ALX2" s="300"/>
      <c r="ALY2" s="300"/>
      <c r="ALZ2" s="300"/>
      <c r="AMA2" s="300"/>
      <c r="AMB2" s="300"/>
      <c r="AMC2" s="300"/>
      <c r="AMD2" s="300"/>
      <c r="AME2" s="300"/>
      <c r="AMF2" s="300"/>
      <c r="AMG2" s="300"/>
      <c r="AMH2" s="300"/>
      <c r="AMI2" s="300"/>
      <c r="AMJ2" s="300"/>
      <c r="AMK2" s="300"/>
      <c r="AML2" s="300"/>
      <c r="AMM2" s="300"/>
      <c r="AMN2" s="300"/>
      <c r="AMO2" s="300"/>
      <c r="AMP2" s="300"/>
      <c r="AMQ2" s="300"/>
      <c r="AMR2" s="300"/>
      <c r="AMS2" s="300"/>
      <c r="AMT2" s="300"/>
      <c r="AMU2" s="300"/>
      <c r="AMV2" s="300"/>
      <c r="AMW2" s="300"/>
      <c r="AMX2" s="300"/>
      <c r="AMY2" s="300"/>
      <c r="AMZ2" s="300"/>
      <c r="ANA2" s="300"/>
      <c r="ANB2" s="300"/>
      <c r="ANC2" s="300"/>
      <c r="AND2" s="300"/>
      <c r="ANE2" s="300"/>
      <c r="ANF2" s="300"/>
      <c r="ANG2" s="300"/>
      <c r="ANH2" s="300"/>
      <c r="ANI2" s="300"/>
      <c r="ANJ2" s="300"/>
      <c r="ANK2" s="300"/>
      <c r="ANL2" s="300"/>
      <c r="ANM2" s="300"/>
      <c r="ANN2" s="300"/>
      <c r="ANO2" s="300"/>
      <c r="ANP2" s="300"/>
      <c r="ANQ2" s="300"/>
      <c r="ANR2" s="300"/>
      <c r="ANS2" s="300"/>
      <c r="ANT2" s="300"/>
      <c r="ANU2" s="300"/>
      <c r="ANV2" s="300"/>
      <c r="ANW2" s="300"/>
      <c r="ANX2" s="300"/>
      <c r="ANY2" s="300"/>
      <c r="ANZ2" s="300"/>
      <c r="AOA2" s="300"/>
      <c r="AOB2" s="300"/>
      <c r="AOC2" s="300"/>
      <c r="AOD2" s="300"/>
      <c r="AOE2" s="300"/>
      <c r="AOF2" s="300"/>
      <c r="AOG2" s="300"/>
      <c r="AOH2" s="300"/>
      <c r="AOI2" s="300"/>
      <c r="AOJ2" s="300"/>
      <c r="AOK2" s="300"/>
      <c r="AOL2" s="300"/>
      <c r="AOM2" s="300"/>
      <c r="AON2" s="300"/>
      <c r="AOO2" s="300"/>
      <c r="AOP2" s="300"/>
      <c r="AOQ2" s="300"/>
      <c r="AOR2" s="300"/>
      <c r="AOS2" s="300"/>
      <c r="AOT2" s="300"/>
      <c r="AOU2" s="300"/>
      <c r="AOV2" s="300"/>
      <c r="AOW2" s="300"/>
      <c r="AOX2" s="300"/>
      <c r="AOY2" s="300"/>
      <c r="AOZ2" s="300"/>
      <c r="APA2" s="300"/>
      <c r="APB2" s="300"/>
      <c r="APC2" s="300"/>
      <c r="APD2" s="300"/>
      <c r="APE2" s="300"/>
      <c r="APF2" s="300"/>
      <c r="APG2" s="300"/>
      <c r="APH2" s="300"/>
      <c r="API2" s="300"/>
      <c r="APJ2" s="300"/>
      <c r="APK2" s="300"/>
      <c r="APL2" s="300"/>
      <c r="APM2" s="300"/>
      <c r="APN2" s="300"/>
      <c r="APO2" s="300"/>
      <c r="APP2" s="300"/>
      <c r="APQ2" s="300"/>
      <c r="APR2" s="300"/>
      <c r="APS2" s="300"/>
      <c r="APT2" s="300"/>
      <c r="APU2" s="300"/>
      <c r="APV2" s="300"/>
      <c r="APW2" s="300"/>
      <c r="APX2" s="300"/>
      <c r="APY2" s="300"/>
      <c r="APZ2" s="300"/>
      <c r="AQA2" s="300"/>
      <c r="AQB2" s="300"/>
      <c r="AQC2" s="300"/>
      <c r="AQD2" s="300"/>
      <c r="AQE2" s="300"/>
      <c r="AQF2" s="300"/>
      <c r="AQG2" s="300"/>
      <c r="AQH2" s="300"/>
      <c r="AQI2" s="300"/>
      <c r="AQJ2" s="300"/>
      <c r="AQK2" s="300"/>
      <c r="AQL2" s="300"/>
      <c r="AQM2" s="300"/>
      <c r="AQN2" s="300"/>
      <c r="AQO2" s="300"/>
      <c r="AQP2" s="300"/>
      <c r="AQQ2" s="300"/>
      <c r="AQR2" s="300"/>
      <c r="AQS2" s="300"/>
      <c r="AQT2" s="300"/>
      <c r="AQU2" s="300"/>
      <c r="AQV2" s="300"/>
      <c r="AQW2" s="300"/>
      <c r="AQX2" s="300"/>
      <c r="AQY2" s="300"/>
      <c r="AQZ2" s="300"/>
      <c r="ARA2" s="300"/>
      <c r="ARB2" s="300"/>
      <c r="ARC2" s="300"/>
      <c r="ARD2" s="300"/>
      <c r="ARE2" s="300"/>
      <c r="ARF2" s="300"/>
      <c r="ARG2" s="300"/>
      <c r="ARH2" s="300"/>
      <c r="ARI2" s="300"/>
      <c r="ARJ2" s="300"/>
      <c r="ARK2" s="300"/>
      <c r="ARL2" s="300"/>
      <c r="ARM2" s="300"/>
      <c r="ARN2" s="300"/>
      <c r="ARO2" s="300"/>
      <c r="ARP2" s="300"/>
      <c r="ARQ2" s="300"/>
      <c r="ARR2" s="300"/>
      <c r="ARS2" s="300"/>
      <c r="ART2" s="300"/>
      <c r="ARU2" s="300"/>
      <c r="ARV2" s="300"/>
      <c r="ARW2" s="300"/>
      <c r="ARX2" s="300"/>
      <c r="ARY2" s="300"/>
      <c r="ARZ2" s="300"/>
      <c r="ASA2" s="300"/>
      <c r="ASB2" s="300"/>
      <c r="ASC2" s="300"/>
      <c r="ASD2" s="300"/>
      <c r="ASE2" s="300"/>
      <c r="ASF2" s="300"/>
      <c r="ASG2" s="300"/>
      <c r="ASH2" s="300"/>
      <c r="ASI2" s="300"/>
      <c r="ASJ2" s="300"/>
      <c r="ASK2" s="300"/>
      <c r="ASL2" s="300"/>
      <c r="ASM2" s="300"/>
      <c r="ASN2" s="300"/>
      <c r="ASO2" s="300"/>
      <c r="ASP2" s="300"/>
      <c r="ASQ2" s="300"/>
      <c r="ASR2" s="300"/>
      <c r="ASS2" s="300"/>
      <c r="AST2" s="300"/>
      <c r="ASU2" s="300"/>
      <c r="ASV2" s="300"/>
      <c r="ASW2" s="300"/>
      <c r="ASX2" s="300"/>
      <c r="ASY2" s="300"/>
      <c r="ASZ2" s="300"/>
      <c r="ATA2" s="300"/>
      <c r="ATB2" s="300"/>
      <c r="ATC2" s="300"/>
      <c r="ATD2" s="300"/>
      <c r="ATE2" s="300"/>
      <c r="ATF2" s="300"/>
      <c r="ATG2" s="300"/>
      <c r="ATH2" s="300"/>
      <c r="ATI2" s="300"/>
      <c r="ATJ2" s="300"/>
      <c r="ATK2" s="300"/>
      <c r="ATL2" s="300"/>
      <c r="ATM2" s="300"/>
      <c r="ATN2" s="300"/>
      <c r="ATO2" s="300"/>
      <c r="ATP2" s="300"/>
      <c r="ATQ2" s="300"/>
      <c r="ATR2" s="300"/>
      <c r="ATS2" s="300"/>
      <c r="ATT2" s="300"/>
      <c r="ATU2" s="300"/>
      <c r="ATV2" s="300"/>
      <c r="ATW2" s="300"/>
      <c r="ATX2" s="300"/>
      <c r="ATY2" s="300"/>
      <c r="ATZ2" s="300"/>
      <c r="AUA2" s="300"/>
      <c r="AUB2" s="300"/>
      <c r="AUC2" s="300"/>
      <c r="AUD2" s="300"/>
      <c r="AUE2" s="300"/>
      <c r="AUF2" s="300"/>
      <c r="AUG2" s="300"/>
      <c r="AUH2" s="300"/>
      <c r="AUI2" s="300"/>
      <c r="AUJ2" s="300"/>
      <c r="AUK2" s="300"/>
      <c r="AUL2" s="300"/>
      <c r="AUM2" s="300"/>
      <c r="AUN2" s="300"/>
      <c r="AUO2" s="300"/>
      <c r="AUP2" s="300"/>
      <c r="AUQ2" s="300"/>
      <c r="AUR2" s="300"/>
      <c r="AUS2" s="300"/>
      <c r="AUT2" s="300"/>
      <c r="AUU2" s="300"/>
      <c r="AUV2" s="300"/>
      <c r="AUW2" s="300"/>
      <c r="AUX2" s="300"/>
      <c r="AUY2" s="300"/>
      <c r="AUZ2" s="300"/>
      <c r="AVA2" s="300"/>
      <c r="AVB2" s="300"/>
      <c r="AVC2" s="300"/>
      <c r="AVD2" s="300"/>
      <c r="AVE2" s="300"/>
      <c r="AVF2" s="300"/>
      <c r="AVG2" s="300"/>
      <c r="AVH2" s="300"/>
      <c r="AVI2" s="300"/>
      <c r="AVJ2" s="300"/>
      <c r="AVK2" s="300"/>
      <c r="AVL2" s="300"/>
      <c r="AVM2" s="300"/>
      <c r="AVN2" s="300"/>
      <c r="AVO2" s="300"/>
      <c r="AVP2" s="300"/>
      <c r="AVQ2" s="300"/>
      <c r="AVR2" s="300"/>
      <c r="AVS2" s="300"/>
      <c r="AVT2" s="300"/>
      <c r="AVU2" s="300"/>
      <c r="AVV2" s="300"/>
      <c r="AVW2" s="300"/>
      <c r="AVX2" s="300"/>
      <c r="AVY2" s="300"/>
      <c r="AVZ2" s="300"/>
      <c r="AWA2" s="300"/>
      <c r="AWB2" s="300"/>
      <c r="AWC2" s="300"/>
      <c r="AWD2" s="300"/>
      <c r="AWE2" s="300"/>
      <c r="AWF2" s="300"/>
      <c r="AWG2" s="300"/>
      <c r="AWH2" s="300"/>
      <c r="AWI2" s="300"/>
      <c r="AWJ2" s="300"/>
      <c r="AWK2" s="300"/>
      <c r="AWL2" s="300"/>
      <c r="AWM2" s="300"/>
      <c r="AWN2" s="300"/>
      <c r="AWO2" s="300"/>
      <c r="AWP2" s="300"/>
      <c r="AWQ2" s="300"/>
      <c r="AWR2" s="300"/>
      <c r="AWS2" s="300"/>
      <c r="AWT2" s="300"/>
      <c r="AWU2" s="300"/>
      <c r="AWV2" s="300"/>
      <c r="AWW2" s="300"/>
      <c r="AWX2" s="300"/>
      <c r="AWY2" s="300"/>
      <c r="AWZ2" s="300"/>
      <c r="AXA2" s="300"/>
      <c r="AXB2" s="300"/>
      <c r="AXC2" s="300"/>
      <c r="AXD2" s="300"/>
      <c r="AXE2" s="300"/>
      <c r="AXF2" s="300"/>
      <c r="AXG2" s="300"/>
      <c r="AXH2" s="300"/>
      <c r="AXI2" s="300"/>
      <c r="AXJ2" s="300"/>
      <c r="AXK2" s="300"/>
      <c r="AXL2" s="300"/>
      <c r="AXM2" s="300"/>
      <c r="AXN2" s="300"/>
      <c r="AXO2" s="300"/>
      <c r="AXP2" s="300"/>
      <c r="AXQ2" s="300"/>
      <c r="AXR2" s="300"/>
      <c r="AXS2" s="300"/>
      <c r="AXT2" s="300"/>
      <c r="AXU2" s="300"/>
      <c r="AXV2" s="300"/>
      <c r="AXW2" s="300"/>
      <c r="AXX2" s="300"/>
      <c r="AXY2" s="300"/>
      <c r="AXZ2" s="300"/>
      <c r="AYA2" s="300"/>
      <c r="AYB2" s="300"/>
      <c r="AYC2" s="300"/>
      <c r="AYD2" s="300"/>
      <c r="AYE2" s="300"/>
      <c r="AYF2" s="300"/>
      <c r="AYG2" s="300"/>
      <c r="AYH2" s="300"/>
      <c r="AYI2" s="300"/>
      <c r="AYJ2" s="300"/>
      <c r="AYK2" s="300"/>
      <c r="AYL2" s="300"/>
      <c r="AYM2" s="300"/>
      <c r="AYN2" s="300"/>
      <c r="AYO2" s="300"/>
      <c r="AYP2" s="300"/>
      <c r="AYQ2" s="300"/>
      <c r="AYR2" s="300"/>
      <c r="AYS2" s="300"/>
      <c r="AYT2" s="300"/>
      <c r="AYU2" s="300"/>
      <c r="AYV2" s="300"/>
      <c r="AYW2" s="300"/>
      <c r="AYX2" s="300"/>
      <c r="AYY2" s="300"/>
      <c r="AYZ2" s="300"/>
      <c r="AZA2" s="300"/>
      <c r="AZB2" s="300"/>
      <c r="AZC2" s="300"/>
      <c r="AZD2" s="300"/>
      <c r="AZE2" s="300"/>
      <c r="AZF2" s="300"/>
      <c r="AZG2" s="300"/>
      <c r="AZH2" s="300"/>
      <c r="AZI2" s="300"/>
      <c r="AZJ2" s="300"/>
      <c r="AZK2" s="300"/>
      <c r="AZL2" s="300"/>
      <c r="AZM2" s="300"/>
      <c r="AZN2" s="300"/>
      <c r="AZO2" s="300"/>
      <c r="AZP2" s="300"/>
      <c r="AZQ2" s="300"/>
      <c r="AZR2" s="300"/>
      <c r="AZS2" s="300"/>
      <c r="AZT2" s="300"/>
      <c r="AZU2" s="300"/>
      <c r="AZV2" s="300"/>
      <c r="AZW2" s="300"/>
      <c r="AZX2" s="300"/>
      <c r="AZY2" s="300"/>
      <c r="AZZ2" s="300"/>
      <c r="BAA2" s="300"/>
      <c r="BAB2" s="300"/>
      <c r="BAC2" s="300"/>
      <c r="BAD2" s="300"/>
      <c r="BAE2" s="300"/>
      <c r="BAF2" s="300"/>
      <c r="BAG2" s="300"/>
      <c r="BAH2" s="300"/>
      <c r="BAI2" s="300"/>
      <c r="BAJ2" s="300"/>
      <c r="BAK2" s="300"/>
      <c r="BAL2" s="300"/>
      <c r="BAM2" s="300"/>
      <c r="BAN2" s="300"/>
      <c r="BAO2" s="300"/>
      <c r="BAP2" s="300"/>
      <c r="BAQ2" s="300"/>
      <c r="BAR2" s="300"/>
      <c r="BAS2" s="300"/>
      <c r="BAT2" s="300"/>
      <c r="BAU2" s="300"/>
      <c r="BAV2" s="300"/>
      <c r="BAW2" s="300"/>
      <c r="BAX2" s="300"/>
      <c r="BAY2" s="300"/>
      <c r="BAZ2" s="300"/>
      <c r="BBA2" s="300"/>
      <c r="BBB2" s="300"/>
      <c r="BBC2" s="300"/>
      <c r="BBD2" s="300"/>
      <c r="BBE2" s="300"/>
      <c r="BBF2" s="300"/>
      <c r="BBG2" s="300"/>
      <c r="BBH2" s="300"/>
      <c r="BBI2" s="300"/>
      <c r="BBJ2" s="300"/>
      <c r="BBK2" s="300"/>
      <c r="BBL2" s="300"/>
      <c r="BBM2" s="300"/>
      <c r="BBN2" s="300"/>
      <c r="BBO2" s="300"/>
      <c r="BBP2" s="300"/>
      <c r="BBQ2" s="300"/>
      <c r="BBR2" s="300"/>
      <c r="BBS2" s="300"/>
      <c r="BBT2" s="300"/>
      <c r="BBU2" s="300"/>
      <c r="BBV2" s="300"/>
      <c r="BBW2" s="300"/>
      <c r="BBX2" s="300"/>
      <c r="BBY2" s="300"/>
      <c r="BBZ2" s="300"/>
      <c r="BCA2" s="300"/>
      <c r="BCB2" s="300"/>
      <c r="BCC2" s="300"/>
      <c r="BCD2" s="300"/>
      <c r="BCE2" s="300"/>
      <c r="BCF2" s="300"/>
      <c r="BCG2" s="300"/>
      <c r="BCH2" s="300"/>
      <c r="BCI2" s="300"/>
      <c r="BCJ2" s="300"/>
      <c r="BCK2" s="300"/>
      <c r="BCL2" s="300"/>
      <c r="BCM2" s="300"/>
      <c r="BCN2" s="300"/>
      <c r="BCO2" s="300"/>
      <c r="BCP2" s="300"/>
      <c r="BCQ2" s="300"/>
      <c r="BCR2" s="300"/>
      <c r="BCS2" s="300"/>
      <c r="BCT2" s="300"/>
      <c r="BCU2" s="300"/>
      <c r="BCV2" s="300"/>
      <c r="BCW2" s="300"/>
      <c r="BCX2" s="300"/>
      <c r="BCY2" s="300"/>
      <c r="BCZ2" s="300"/>
      <c r="BDA2" s="300"/>
      <c r="BDB2" s="300"/>
      <c r="BDC2" s="300"/>
      <c r="BDD2" s="300"/>
      <c r="BDE2" s="300"/>
      <c r="BDF2" s="300"/>
      <c r="BDG2" s="300"/>
      <c r="BDH2" s="300"/>
      <c r="BDI2" s="300"/>
      <c r="BDJ2" s="300"/>
      <c r="BDK2" s="300"/>
      <c r="BDL2" s="300"/>
      <c r="BDM2" s="300"/>
      <c r="BDN2" s="300"/>
      <c r="BDO2" s="300"/>
      <c r="BDP2" s="300"/>
      <c r="BDQ2" s="300"/>
      <c r="BDR2" s="300"/>
      <c r="BDS2" s="300"/>
      <c r="BDT2" s="300"/>
      <c r="BDU2" s="300"/>
      <c r="BDV2" s="300"/>
      <c r="BDW2" s="300"/>
      <c r="BDX2" s="300"/>
      <c r="BDY2" s="300"/>
      <c r="BDZ2" s="300"/>
      <c r="BEA2" s="300"/>
      <c r="BEB2" s="300"/>
      <c r="BEC2" s="300"/>
      <c r="BED2" s="300"/>
      <c r="BEE2" s="300"/>
      <c r="BEF2" s="300"/>
      <c r="BEG2" s="300"/>
      <c r="BEH2" s="300"/>
      <c r="BEI2" s="300"/>
      <c r="BEJ2" s="300"/>
      <c r="BEK2" s="300"/>
      <c r="BEL2" s="300"/>
      <c r="BEM2" s="300"/>
      <c r="BEN2" s="300"/>
      <c r="BEO2" s="300"/>
      <c r="BEP2" s="300"/>
      <c r="BEQ2" s="300"/>
      <c r="BER2" s="300"/>
      <c r="BES2" s="300"/>
      <c r="BET2" s="300"/>
      <c r="BEU2" s="300"/>
      <c r="BEV2" s="300"/>
      <c r="BEW2" s="300"/>
      <c r="BEX2" s="300"/>
      <c r="BEY2" s="300"/>
      <c r="BEZ2" s="300"/>
      <c r="BFA2" s="300"/>
      <c r="BFB2" s="300"/>
      <c r="BFC2" s="300"/>
      <c r="BFD2" s="300"/>
      <c r="BFE2" s="300"/>
      <c r="BFF2" s="300"/>
      <c r="BFG2" s="300"/>
      <c r="BFH2" s="300"/>
      <c r="BFI2" s="300"/>
      <c r="BFJ2" s="300"/>
      <c r="BFK2" s="300"/>
      <c r="BFL2" s="300"/>
      <c r="BFM2" s="300"/>
      <c r="BFN2" s="300"/>
      <c r="BFO2" s="300"/>
      <c r="BFP2" s="300"/>
      <c r="BFQ2" s="300"/>
      <c r="BFR2" s="300"/>
      <c r="BFS2" s="300"/>
      <c r="BFT2" s="300"/>
      <c r="BFU2" s="300"/>
      <c r="BFV2" s="300"/>
      <c r="BFW2" s="300"/>
      <c r="BFX2" s="300"/>
      <c r="BFY2" s="300"/>
      <c r="BFZ2" s="300"/>
      <c r="BGA2" s="300"/>
      <c r="BGB2" s="300"/>
      <c r="BGC2" s="300"/>
      <c r="BGD2" s="300"/>
      <c r="BGE2" s="300"/>
      <c r="BGF2" s="300"/>
      <c r="BGG2" s="300"/>
      <c r="BGH2" s="300"/>
      <c r="BGI2" s="300"/>
      <c r="BGJ2" s="300"/>
      <c r="BGK2" s="300"/>
      <c r="BGL2" s="300"/>
      <c r="BGM2" s="300"/>
      <c r="BGN2" s="300"/>
      <c r="BGO2" s="300"/>
      <c r="BGP2" s="300"/>
      <c r="BGQ2" s="300"/>
      <c r="BGR2" s="300"/>
      <c r="BGS2" s="300"/>
      <c r="BGT2" s="300"/>
      <c r="BGU2" s="300"/>
      <c r="BGV2" s="300"/>
      <c r="BGW2" s="300"/>
      <c r="BGX2" s="300"/>
      <c r="BGY2" s="300"/>
      <c r="BGZ2" s="300"/>
      <c r="BHA2" s="300"/>
      <c r="BHB2" s="300"/>
      <c r="BHC2" s="300"/>
      <c r="BHD2" s="300"/>
      <c r="BHE2" s="300"/>
      <c r="BHF2" s="300"/>
      <c r="BHG2" s="300"/>
      <c r="BHH2" s="300"/>
      <c r="BHI2" s="300"/>
      <c r="BHJ2" s="300"/>
      <c r="BHK2" s="300"/>
      <c r="BHL2" s="300"/>
      <c r="BHM2" s="300"/>
      <c r="BHN2" s="300"/>
      <c r="BHO2" s="300"/>
      <c r="BHP2" s="300"/>
      <c r="BHQ2" s="300"/>
      <c r="BHR2" s="300"/>
      <c r="BHS2" s="300"/>
      <c r="BHT2" s="300"/>
      <c r="BHU2" s="300"/>
      <c r="BHV2" s="300"/>
      <c r="BHW2" s="300"/>
      <c r="BHX2" s="300"/>
      <c r="BHY2" s="300"/>
      <c r="BHZ2" s="300"/>
      <c r="BIA2" s="300"/>
      <c r="BIB2" s="300"/>
      <c r="BIC2" s="300"/>
      <c r="BID2" s="300"/>
      <c r="BIE2" s="300"/>
      <c r="BIF2" s="300"/>
      <c r="BIG2" s="300"/>
      <c r="BIH2" s="300"/>
      <c r="BII2" s="300"/>
      <c r="BIJ2" s="300"/>
      <c r="BIK2" s="300"/>
      <c r="BIL2" s="300"/>
      <c r="BIM2" s="300"/>
      <c r="BIN2" s="300"/>
      <c r="BIO2" s="300"/>
      <c r="BIP2" s="300"/>
      <c r="BIQ2" s="300"/>
      <c r="BIR2" s="300"/>
      <c r="BIS2" s="300"/>
      <c r="BIT2" s="300"/>
      <c r="BIU2" s="300"/>
      <c r="BIV2" s="300"/>
      <c r="BIW2" s="300"/>
      <c r="BIX2" s="300"/>
      <c r="BIY2" s="300"/>
      <c r="BIZ2" s="300"/>
      <c r="BJA2" s="300"/>
      <c r="BJB2" s="300"/>
      <c r="BJC2" s="300"/>
      <c r="BJD2" s="300"/>
      <c r="BJE2" s="300"/>
      <c r="BJF2" s="300"/>
      <c r="BJG2" s="300"/>
      <c r="BJH2" s="300"/>
      <c r="BJI2" s="300"/>
      <c r="BJJ2" s="300"/>
      <c r="BJK2" s="300"/>
      <c r="BJL2" s="300"/>
      <c r="BJM2" s="300"/>
      <c r="BJN2" s="300"/>
      <c r="BJO2" s="300"/>
      <c r="BJP2" s="300"/>
      <c r="BJQ2" s="300"/>
      <c r="BJR2" s="300"/>
      <c r="BJS2" s="300"/>
      <c r="BJT2" s="300"/>
      <c r="BJU2" s="300"/>
      <c r="BJV2" s="300"/>
      <c r="BJW2" s="300"/>
      <c r="BJX2" s="300"/>
      <c r="BJY2" s="300"/>
      <c r="BJZ2" s="300"/>
      <c r="BKA2" s="300"/>
      <c r="BKB2" s="300"/>
      <c r="BKC2" s="300"/>
      <c r="BKD2" s="300"/>
      <c r="BKE2" s="300"/>
      <c r="BKF2" s="300"/>
      <c r="BKG2" s="300"/>
      <c r="BKH2" s="300"/>
      <c r="BKI2" s="300"/>
      <c r="BKJ2" s="300"/>
      <c r="BKK2" s="300"/>
      <c r="BKL2" s="300"/>
      <c r="BKM2" s="300"/>
      <c r="BKN2" s="300"/>
      <c r="BKO2" s="300"/>
      <c r="BKP2" s="300"/>
      <c r="BKQ2" s="300"/>
      <c r="BKR2" s="300"/>
      <c r="BKS2" s="300"/>
      <c r="BKT2" s="300"/>
      <c r="BKU2" s="300"/>
      <c r="BKV2" s="300"/>
      <c r="BKW2" s="300"/>
      <c r="BKX2" s="300"/>
      <c r="BKY2" s="300"/>
      <c r="BKZ2" s="300"/>
      <c r="BLA2" s="300"/>
      <c r="BLB2" s="300"/>
      <c r="BLC2" s="300"/>
      <c r="BLD2" s="300"/>
      <c r="BLE2" s="300"/>
      <c r="BLF2" s="300"/>
      <c r="BLG2" s="300"/>
      <c r="BLH2" s="300"/>
      <c r="BLI2" s="300"/>
      <c r="BLJ2" s="300"/>
      <c r="BLK2" s="300"/>
      <c r="BLL2" s="300"/>
      <c r="BLM2" s="300"/>
      <c r="BLN2" s="300"/>
      <c r="BLO2" s="300"/>
      <c r="BLP2" s="300"/>
      <c r="BLQ2" s="300"/>
      <c r="BLR2" s="300"/>
      <c r="BLS2" s="300"/>
      <c r="BLT2" s="300"/>
      <c r="BLU2" s="300"/>
      <c r="BLV2" s="300"/>
      <c r="BLW2" s="300"/>
      <c r="BLX2" s="300"/>
      <c r="BLY2" s="300"/>
      <c r="BLZ2" s="300"/>
      <c r="BMA2" s="300"/>
      <c r="BMB2" s="300"/>
      <c r="BMC2" s="300"/>
      <c r="BMD2" s="300"/>
      <c r="BME2" s="300"/>
      <c r="BMF2" s="300"/>
      <c r="BMG2" s="300"/>
      <c r="BMH2" s="300"/>
      <c r="BMI2" s="300"/>
      <c r="BMJ2" s="300"/>
      <c r="BMK2" s="300"/>
      <c r="BML2" s="300"/>
      <c r="BMM2" s="300"/>
      <c r="BMN2" s="300"/>
      <c r="BMO2" s="300"/>
      <c r="BMP2" s="300"/>
      <c r="BMQ2" s="300"/>
      <c r="BMR2" s="300"/>
      <c r="BMS2" s="300"/>
      <c r="BMT2" s="300"/>
      <c r="BMU2" s="300"/>
      <c r="BMV2" s="300"/>
      <c r="BMW2" s="300"/>
      <c r="BMX2" s="300"/>
      <c r="BMY2" s="300"/>
      <c r="BMZ2" s="300"/>
      <c r="BNA2" s="300"/>
      <c r="BNB2" s="300"/>
      <c r="BNC2" s="300"/>
      <c r="BND2" s="300"/>
      <c r="BNE2" s="300"/>
      <c r="BNF2" s="300"/>
      <c r="BNG2" s="300"/>
      <c r="BNH2" s="300"/>
      <c r="BNI2" s="300"/>
      <c r="BNJ2" s="300"/>
      <c r="BNK2" s="300"/>
      <c r="BNL2" s="300"/>
      <c r="BNM2" s="300"/>
      <c r="BNN2" s="300"/>
      <c r="BNO2" s="300"/>
      <c r="BNP2" s="300"/>
      <c r="BNQ2" s="300"/>
      <c r="BNR2" s="300"/>
      <c r="BNS2" s="300"/>
      <c r="BNT2" s="300"/>
      <c r="BNU2" s="300"/>
      <c r="BNV2" s="300"/>
      <c r="BNW2" s="300"/>
      <c r="BNX2" s="300"/>
      <c r="BNY2" s="300"/>
      <c r="BNZ2" s="300"/>
      <c r="BOA2" s="300"/>
      <c r="BOB2" s="300"/>
      <c r="BOC2" s="300"/>
      <c r="BOD2" s="300"/>
      <c r="BOE2" s="300"/>
      <c r="BOF2" s="300"/>
      <c r="BOG2" s="300"/>
      <c r="BOH2" s="300"/>
      <c r="BOI2" s="300"/>
      <c r="BOJ2" s="300"/>
      <c r="BOK2" s="300"/>
      <c r="BOL2" s="300"/>
      <c r="BOM2" s="300"/>
      <c r="BON2" s="300"/>
      <c r="BOO2" s="300"/>
      <c r="BOP2" s="300"/>
      <c r="BOQ2" s="300"/>
      <c r="BOR2" s="300"/>
      <c r="BOS2" s="300"/>
      <c r="BOT2" s="300"/>
      <c r="BOU2" s="300"/>
      <c r="BOV2" s="300"/>
      <c r="BOW2" s="300"/>
      <c r="BOX2" s="300"/>
      <c r="BOY2" s="300"/>
      <c r="BOZ2" s="300"/>
      <c r="BPA2" s="300"/>
      <c r="BPB2" s="300"/>
      <c r="BPC2" s="300"/>
      <c r="BPD2" s="300"/>
      <c r="BPE2" s="300"/>
      <c r="BPF2" s="300"/>
      <c r="BPG2" s="300"/>
      <c r="BPH2" s="300"/>
      <c r="BPI2" s="300"/>
      <c r="BPJ2" s="300"/>
      <c r="BPK2" s="300"/>
      <c r="BPL2" s="300"/>
      <c r="BPM2" s="300"/>
      <c r="BPN2" s="300"/>
      <c r="BPO2" s="300"/>
      <c r="BPP2" s="300"/>
      <c r="BPQ2" s="300"/>
      <c r="BPR2" s="300"/>
      <c r="BPS2" s="300"/>
      <c r="BPT2" s="300"/>
      <c r="BPU2" s="300"/>
      <c r="BPV2" s="300"/>
      <c r="BPW2" s="300"/>
      <c r="BPX2" s="300"/>
      <c r="BPY2" s="300"/>
      <c r="BPZ2" s="300"/>
      <c r="BQA2" s="300"/>
      <c r="BQB2" s="300"/>
      <c r="BQC2" s="300"/>
      <c r="BQD2" s="300"/>
      <c r="BQE2" s="300"/>
      <c r="BQF2" s="300"/>
      <c r="BQG2" s="300"/>
      <c r="BQH2" s="300"/>
      <c r="BQI2" s="300"/>
      <c r="BQJ2" s="300"/>
      <c r="BQK2" s="300"/>
      <c r="BQL2" s="300"/>
      <c r="BQM2" s="300"/>
      <c r="BQN2" s="300"/>
      <c r="BQO2" s="300"/>
      <c r="BQP2" s="300"/>
      <c r="BQQ2" s="300"/>
      <c r="BQR2" s="300"/>
      <c r="BQS2" s="300"/>
      <c r="BQT2" s="300"/>
      <c r="BQU2" s="300"/>
      <c r="BQV2" s="300"/>
      <c r="BQW2" s="300"/>
      <c r="BQX2" s="300"/>
      <c r="BQY2" s="300"/>
      <c r="BQZ2" s="300"/>
      <c r="BRA2" s="300"/>
      <c r="BRB2" s="300"/>
      <c r="BRC2" s="300"/>
      <c r="BRD2" s="300"/>
      <c r="BRE2" s="300"/>
      <c r="BRF2" s="300"/>
      <c r="BRG2" s="300"/>
      <c r="BRH2" s="300"/>
      <c r="BRI2" s="300"/>
      <c r="BRJ2" s="300"/>
      <c r="BRK2" s="300"/>
      <c r="BRL2" s="300"/>
      <c r="BRM2" s="300"/>
      <c r="BRN2" s="300"/>
      <c r="BRO2" s="300"/>
      <c r="BRP2" s="300"/>
      <c r="BRQ2" s="300"/>
      <c r="BRR2" s="300"/>
      <c r="BRS2" s="300"/>
      <c r="BRT2" s="300"/>
      <c r="BRU2" s="300"/>
      <c r="BRV2" s="300"/>
      <c r="BRW2" s="300"/>
      <c r="BRX2" s="300"/>
      <c r="BRY2" s="300"/>
      <c r="BRZ2" s="300"/>
      <c r="BSA2" s="300"/>
      <c r="BSB2" s="300"/>
      <c r="BSC2" s="300"/>
      <c r="BSD2" s="300"/>
      <c r="BSE2" s="300"/>
      <c r="BSF2" s="300"/>
      <c r="BSG2" s="300"/>
      <c r="BSH2" s="300"/>
      <c r="BSI2" s="300"/>
      <c r="BSJ2" s="300"/>
      <c r="BSK2" s="300"/>
      <c r="BSL2" s="300"/>
      <c r="BSM2" s="300"/>
      <c r="BSN2" s="300"/>
      <c r="BSO2" s="300"/>
      <c r="BSP2" s="300"/>
      <c r="BSQ2" s="300"/>
      <c r="BSR2" s="300"/>
      <c r="BSS2" s="300"/>
      <c r="BST2" s="300"/>
      <c r="BSU2" s="300"/>
      <c r="BSV2" s="300"/>
      <c r="BSW2" s="300"/>
      <c r="BSX2" s="300"/>
      <c r="BSY2" s="300"/>
      <c r="BSZ2" s="300"/>
      <c r="BTA2" s="300"/>
      <c r="BTB2" s="300"/>
      <c r="BTC2" s="300"/>
      <c r="BTD2" s="300"/>
      <c r="BTE2" s="300"/>
      <c r="BTF2" s="300"/>
      <c r="BTG2" s="300"/>
      <c r="BTH2" s="300"/>
      <c r="BTI2" s="300"/>
      <c r="BTJ2" s="300"/>
      <c r="BTK2" s="300"/>
      <c r="BTL2" s="300"/>
      <c r="BTM2" s="300"/>
      <c r="BTN2" s="300"/>
      <c r="BTO2" s="300"/>
      <c r="BTP2" s="300"/>
      <c r="BTQ2" s="300"/>
      <c r="BTR2" s="300"/>
      <c r="BTS2" s="300"/>
      <c r="BTT2" s="300"/>
      <c r="BTU2" s="300"/>
      <c r="BTV2" s="300"/>
      <c r="BTW2" s="300"/>
      <c r="BTX2" s="300"/>
      <c r="BTY2" s="300"/>
      <c r="BTZ2" s="300"/>
      <c r="BUA2" s="300"/>
      <c r="BUB2" s="300"/>
      <c r="BUC2" s="300"/>
      <c r="BUD2" s="300"/>
      <c r="BUE2" s="300"/>
      <c r="BUF2" s="300"/>
      <c r="BUG2" s="300"/>
      <c r="BUH2" s="300"/>
      <c r="BUI2" s="300"/>
      <c r="BUJ2" s="300"/>
      <c r="BUK2" s="300"/>
      <c r="BUL2" s="300"/>
      <c r="BUM2" s="300"/>
      <c r="BUN2" s="300"/>
      <c r="BUO2" s="300"/>
      <c r="BUP2" s="300"/>
      <c r="BUQ2" s="300"/>
      <c r="BUR2" s="300"/>
      <c r="BUS2" s="300"/>
      <c r="BUT2" s="300"/>
      <c r="BUU2" s="300"/>
      <c r="BUV2" s="300"/>
      <c r="BUW2" s="300"/>
      <c r="BUX2" s="300"/>
      <c r="BUY2" s="300"/>
      <c r="BUZ2" s="300"/>
      <c r="BVA2" s="300"/>
      <c r="BVB2" s="300"/>
      <c r="BVC2" s="300"/>
      <c r="BVD2" s="300"/>
      <c r="BVE2" s="300"/>
      <c r="BVF2" s="300"/>
      <c r="BVG2" s="300"/>
      <c r="BVH2" s="300"/>
      <c r="BVI2" s="300"/>
      <c r="BVJ2" s="300"/>
      <c r="BVK2" s="300"/>
      <c r="BVL2" s="300"/>
      <c r="BVM2" s="300"/>
      <c r="BVN2" s="300"/>
      <c r="BVO2" s="300"/>
      <c r="BVP2" s="300"/>
      <c r="BVQ2" s="300"/>
      <c r="BVR2" s="300"/>
      <c r="BVS2" s="300"/>
      <c r="BVT2" s="300"/>
      <c r="BVU2" s="300"/>
      <c r="BVV2" s="300"/>
      <c r="BVW2" s="300"/>
      <c r="BVX2" s="300"/>
      <c r="BVY2" s="300"/>
      <c r="BVZ2" s="300"/>
      <c r="BWA2" s="300"/>
      <c r="BWB2" s="300"/>
      <c r="BWC2" s="300"/>
      <c r="BWD2" s="300"/>
      <c r="BWE2" s="300"/>
      <c r="BWF2" s="300"/>
      <c r="BWG2" s="300"/>
      <c r="BWH2" s="300"/>
      <c r="BWI2" s="300"/>
      <c r="BWJ2" s="300"/>
      <c r="BWK2" s="300"/>
      <c r="BWL2" s="300"/>
      <c r="BWM2" s="300"/>
      <c r="BWN2" s="300"/>
      <c r="BWO2" s="300"/>
      <c r="BWP2" s="300"/>
      <c r="BWQ2" s="300"/>
      <c r="BWR2" s="300"/>
      <c r="BWS2" s="300"/>
      <c r="BWT2" s="300"/>
      <c r="BWU2" s="300"/>
      <c r="BWV2" s="300"/>
      <c r="BWW2" s="300"/>
      <c r="BWX2" s="300"/>
      <c r="BWY2" s="300"/>
      <c r="BWZ2" s="300"/>
      <c r="BXA2" s="300"/>
      <c r="BXB2" s="300"/>
      <c r="BXC2" s="300"/>
      <c r="BXD2" s="300"/>
      <c r="BXE2" s="300"/>
      <c r="BXF2" s="300"/>
      <c r="BXG2" s="300"/>
      <c r="BXH2" s="300"/>
      <c r="BXI2" s="300"/>
      <c r="BXJ2" s="300"/>
      <c r="BXK2" s="300"/>
      <c r="BXL2" s="300"/>
      <c r="BXM2" s="300"/>
      <c r="BXN2" s="300"/>
      <c r="BXO2" s="300"/>
      <c r="BXP2" s="300"/>
      <c r="BXQ2" s="300"/>
      <c r="BXR2" s="300"/>
      <c r="BXS2" s="300"/>
      <c r="BXT2" s="300"/>
      <c r="BXU2" s="300"/>
      <c r="BXV2" s="300"/>
      <c r="BXW2" s="300"/>
      <c r="BXX2" s="300"/>
      <c r="BXY2" s="300"/>
      <c r="BXZ2" s="300"/>
      <c r="BYA2" s="300"/>
      <c r="BYB2" s="300"/>
      <c r="BYC2" s="300"/>
      <c r="BYD2" s="300"/>
      <c r="BYE2" s="300"/>
      <c r="BYF2" s="300"/>
      <c r="BYG2" s="300"/>
      <c r="BYH2" s="300"/>
      <c r="BYI2" s="300"/>
      <c r="BYJ2" s="300"/>
      <c r="BYK2" s="300"/>
      <c r="BYL2" s="300"/>
      <c r="BYM2" s="300"/>
      <c r="BYN2" s="300"/>
      <c r="BYO2" s="300"/>
      <c r="BYP2" s="300"/>
      <c r="BYQ2" s="300"/>
      <c r="BYR2" s="300"/>
      <c r="BYS2" s="300"/>
      <c r="BYT2" s="300"/>
      <c r="BYU2" s="300"/>
      <c r="BYV2" s="300"/>
      <c r="BYW2" s="300"/>
      <c r="BYX2" s="300"/>
      <c r="BYY2" s="300"/>
      <c r="BYZ2" s="300"/>
      <c r="BZA2" s="300"/>
      <c r="BZB2" s="300"/>
      <c r="BZC2" s="300"/>
      <c r="BZD2" s="300"/>
      <c r="BZE2" s="300"/>
      <c r="BZF2" s="300"/>
      <c r="BZG2" s="300"/>
      <c r="BZH2" s="300"/>
      <c r="BZI2" s="300"/>
      <c r="BZJ2" s="300"/>
      <c r="BZK2" s="300"/>
      <c r="BZL2" s="300"/>
      <c r="BZM2" s="300"/>
      <c r="BZN2" s="300"/>
      <c r="BZO2" s="300"/>
      <c r="BZP2" s="300"/>
      <c r="BZQ2" s="300"/>
      <c r="BZR2" s="300"/>
      <c r="BZS2" s="300"/>
      <c r="BZT2" s="300"/>
      <c r="BZU2" s="300"/>
      <c r="BZV2" s="300"/>
      <c r="BZW2" s="300"/>
      <c r="BZX2" s="300"/>
      <c r="BZY2" s="300"/>
      <c r="BZZ2" s="300"/>
      <c r="CAA2" s="300"/>
      <c r="CAB2" s="300"/>
      <c r="CAC2" s="300"/>
      <c r="CAD2" s="300"/>
      <c r="CAE2" s="300"/>
      <c r="CAF2" s="300"/>
      <c r="CAG2" s="300"/>
      <c r="CAH2" s="300"/>
      <c r="CAI2" s="300"/>
      <c r="CAJ2" s="300"/>
      <c r="CAK2" s="300"/>
      <c r="CAL2" s="300"/>
      <c r="CAM2" s="300"/>
      <c r="CAN2" s="300"/>
      <c r="CAO2" s="300"/>
      <c r="CAP2" s="300"/>
      <c r="CAQ2" s="300"/>
      <c r="CAR2" s="300"/>
      <c r="CAS2" s="300"/>
      <c r="CAT2" s="300"/>
      <c r="CAU2" s="300"/>
      <c r="CAV2" s="300"/>
      <c r="CAW2" s="300"/>
      <c r="CAX2" s="300"/>
      <c r="CAY2" s="300"/>
      <c r="CAZ2" s="300"/>
      <c r="CBA2" s="300"/>
      <c r="CBB2" s="300"/>
      <c r="CBC2" s="300"/>
      <c r="CBD2" s="300"/>
      <c r="CBE2" s="300"/>
      <c r="CBF2" s="300"/>
      <c r="CBG2" s="300"/>
      <c r="CBH2" s="300"/>
      <c r="CBI2" s="300"/>
      <c r="CBJ2" s="300"/>
      <c r="CBK2" s="300"/>
      <c r="CBL2" s="300"/>
      <c r="CBM2" s="300"/>
      <c r="CBN2" s="300"/>
      <c r="CBO2" s="300"/>
      <c r="CBP2" s="300"/>
      <c r="CBQ2" s="300"/>
      <c r="CBR2" s="300"/>
      <c r="CBS2" s="300"/>
      <c r="CBT2" s="300"/>
      <c r="CBU2" s="300"/>
      <c r="CBV2" s="300"/>
      <c r="CBW2" s="300"/>
      <c r="CBX2" s="300"/>
      <c r="CBY2" s="300"/>
      <c r="CBZ2" s="300"/>
      <c r="CCA2" s="300"/>
      <c r="CCB2" s="300"/>
      <c r="CCC2" s="300"/>
      <c r="CCD2" s="300"/>
      <c r="CCE2" s="300"/>
      <c r="CCF2" s="300"/>
      <c r="CCG2" s="300"/>
      <c r="CCH2" s="300"/>
      <c r="CCI2" s="300"/>
      <c r="CCJ2" s="300"/>
      <c r="CCK2" s="300"/>
      <c r="CCL2" s="300"/>
      <c r="CCM2" s="300"/>
      <c r="CCN2" s="300"/>
      <c r="CCO2" s="300"/>
      <c r="CCP2" s="300"/>
      <c r="CCQ2" s="300"/>
      <c r="CCR2" s="300"/>
      <c r="CCS2" s="300"/>
      <c r="CCT2" s="300"/>
      <c r="CCU2" s="300"/>
      <c r="CCV2" s="300"/>
      <c r="CCW2" s="300"/>
      <c r="CCX2" s="300"/>
      <c r="CCY2" s="300"/>
      <c r="CCZ2" s="300"/>
      <c r="CDA2" s="300"/>
      <c r="CDB2" s="300"/>
      <c r="CDC2" s="300"/>
      <c r="CDD2" s="300"/>
      <c r="CDE2" s="300"/>
      <c r="CDF2" s="300"/>
      <c r="CDG2" s="300"/>
      <c r="CDH2" s="300"/>
      <c r="CDI2" s="300"/>
      <c r="CDJ2" s="300"/>
      <c r="CDK2" s="300"/>
      <c r="CDL2" s="300"/>
      <c r="CDM2" s="300"/>
      <c r="CDN2" s="300"/>
      <c r="CDO2" s="300"/>
      <c r="CDP2" s="300"/>
      <c r="CDQ2" s="300"/>
      <c r="CDR2" s="300"/>
      <c r="CDS2" s="300"/>
      <c r="CDT2" s="300"/>
      <c r="CDU2" s="300"/>
      <c r="CDV2" s="300"/>
      <c r="CDW2" s="300"/>
      <c r="CDX2" s="300"/>
      <c r="CDY2" s="300"/>
      <c r="CDZ2" s="300"/>
      <c r="CEA2" s="300"/>
      <c r="CEB2" s="300"/>
      <c r="CEC2" s="300"/>
      <c r="CED2" s="300"/>
      <c r="CEE2" s="300"/>
      <c r="CEF2" s="300"/>
      <c r="CEG2" s="300"/>
      <c r="CEH2" s="300"/>
      <c r="CEI2" s="300"/>
      <c r="CEJ2" s="300"/>
      <c r="CEK2" s="300"/>
      <c r="CEL2" s="300"/>
      <c r="CEM2" s="300"/>
      <c r="CEN2" s="300"/>
      <c r="CEO2" s="300"/>
      <c r="CEP2" s="300"/>
      <c r="CEQ2" s="300"/>
      <c r="CER2" s="300"/>
      <c r="CES2" s="300"/>
      <c r="CET2" s="300"/>
      <c r="CEU2" s="300"/>
      <c r="CEV2" s="300"/>
      <c r="CEW2" s="300"/>
      <c r="CEX2" s="300"/>
      <c r="CEY2" s="300"/>
      <c r="CEZ2" s="300"/>
      <c r="CFA2" s="300"/>
      <c r="CFB2" s="300"/>
      <c r="CFC2" s="300"/>
      <c r="CFD2" s="300"/>
      <c r="CFE2" s="300"/>
      <c r="CFF2" s="300"/>
      <c r="CFG2" s="300"/>
      <c r="CFH2" s="300"/>
      <c r="CFI2" s="300"/>
      <c r="CFJ2" s="300"/>
      <c r="CFK2" s="300"/>
      <c r="CFL2" s="300"/>
      <c r="CFM2" s="300"/>
      <c r="CFN2" s="300"/>
      <c r="CFO2" s="300"/>
      <c r="CFP2" s="300"/>
      <c r="CFQ2" s="300"/>
      <c r="CFR2" s="300"/>
      <c r="CFS2" s="300"/>
      <c r="CFT2" s="300"/>
      <c r="CFU2" s="300"/>
      <c r="CFV2" s="300"/>
      <c r="CFW2" s="300"/>
      <c r="CFX2" s="300"/>
      <c r="CFY2" s="300"/>
      <c r="CFZ2" s="300"/>
      <c r="CGA2" s="300"/>
      <c r="CGB2" s="300"/>
      <c r="CGC2" s="300"/>
      <c r="CGD2" s="300"/>
      <c r="CGE2" s="300"/>
      <c r="CGF2" s="300"/>
      <c r="CGG2" s="300"/>
      <c r="CGH2" s="300"/>
      <c r="CGI2" s="300"/>
      <c r="CGJ2" s="300"/>
      <c r="CGK2" s="300"/>
      <c r="CGL2" s="300"/>
      <c r="CGM2" s="300"/>
      <c r="CGN2" s="300"/>
      <c r="CGO2" s="300"/>
      <c r="CGP2" s="300"/>
      <c r="CGQ2" s="300"/>
      <c r="CGR2" s="300"/>
      <c r="CGS2" s="300"/>
      <c r="CGT2" s="300"/>
      <c r="CGU2" s="300"/>
      <c r="CGV2" s="300"/>
      <c r="CGW2" s="300"/>
      <c r="CGX2" s="300"/>
      <c r="CGY2" s="300"/>
      <c r="CGZ2" s="300"/>
      <c r="CHA2" s="300"/>
      <c r="CHB2" s="300"/>
      <c r="CHC2" s="300"/>
      <c r="CHD2" s="300"/>
      <c r="CHE2" s="300"/>
      <c r="CHF2" s="300"/>
      <c r="CHG2" s="300"/>
      <c r="CHH2" s="300"/>
      <c r="CHI2" s="300"/>
      <c r="CHJ2" s="300"/>
      <c r="CHK2" s="300"/>
      <c r="CHL2" s="300"/>
      <c r="CHM2" s="300"/>
      <c r="CHN2" s="300"/>
      <c r="CHO2" s="300"/>
      <c r="CHP2" s="300"/>
      <c r="CHQ2" s="300"/>
      <c r="CHR2" s="300"/>
      <c r="CHS2" s="300"/>
      <c r="CHT2" s="300"/>
      <c r="CHU2" s="300"/>
      <c r="CHV2" s="300"/>
      <c r="CHW2" s="300"/>
      <c r="CHX2" s="300"/>
      <c r="CHY2" s="300"/>
      <c r="CHZ2" s="300"/>
      <c r="CIA2" s="300"/>
      <c r="CIB2" s="300"/>
      <c r="CIC2" s="300"/>
      <c r="CID2" s="300"/>
      <c r="CIE2" s="300"/>
      <c r="CIF2" s="300"/>
      <c r="CIG2" s="300"/>
      <c r="CIH2" s="300"/>
      <c r="CII2" s="300"/>
      <c r="CIJ2" s="300"/>
      <c r="CIK2" s="300"/>
      <c r="CIL2" s="300"/>
      <c r="CIM2" s="300"/>
      <c r="CIN2" s="300"/>
      <c r="CIO2" s="300"/>
      <c r="CIP2" s="300"/>
      <c r="CIQ2" s="300"/>
      <c r="CIR2" s="300"/>
      <c r="CIS2" s="300"/>
      <c r="CIT2" s="300"/>
      <c r="CIU2" s="300"/>
      <c r="CIV2" s="300"/>
      <c r="CIW2" s="300"/>
      <c r="CIX2" s="300"/>
      <c r="CIY2" s="300"/>
      <c r="CIZ2" s="300"/>
      <c r="CJA2" s="300"/>
      <c r="CJB2" s="300"/>
      <c r="CJC2" s="300"/>
      <c r="CJD2" s="300"/>
      <c r="CJE2" s="300"/>
      <c r="CJF2" s="300"/>
      <c r="CJG2" s="300"/>
      <c r="CJH2" s="300"/>
      <c r="CJI2" s="300"/>
      <c r="CJJ2" s="300"/>
      <c r="CJK2" s="300"/>
      <c r="CJL2" s="300"/>
      <c r="CJM2" s="300"/>
      <c r="CJN2" s="300"/>
      <c r="CJO2" s="300"/>
      <c r="CJP2" s="300"/>
      <c r="CJQ2" s="300"/>
      <c r="CJR2" s="300"/>
      <c r="CJS2" s="300"/>
      <c r="CJT2" s="300"/>
      <c r="CJU2" s="300"/>
      <c r="CJV2" s="300"/>
      <c r="CJW2" s="300"/>
      <c r="CJX2" s="300"/>
      <c r="CJY2" s="300"/>
      <c r="CJZ2" s="300"/>
      <c r="CKA2" s="300"/>
      <c r="CKB2" s="300"/>
      <c r="CKC2" s="300"/>
      <c r="CKD2" s="300"/>
      <c r="CKE2" s="300"/>
      <c r="CKF2" s="300"/>
      <c r="CKG2" s="300"/>
      <c r="CKH2" s="300"/>
      <c r="CKI2" s="300"/>
      <c r="CKJ2" s="300"/>
      <c r="CKK2" s="300"/>
      <c r="CKL2" s="300"/>
      <c r="CKM2" s="300"/>
      <c r="CKN2" s="300"/>
      <c r="CKO2" s="300"/>
      <c r="CKP2" s="300"/>
      <c r="CKQ2" s="300"/>
      <c r="CKR2" s="300"/>
      <c r="CKS2" s="300"/>
      <c r="CKT2" s="300"/>
      <c r="CKU2" s="300"/>
      <c r="CKV2" s="300"/>
      <c r="CKW2" s="300"/>
      <c r="CKX2" s="300"/>
      <c r="CKY2" s="300"/>
      <c r="CKZ2" s="300"/>
      <c r="CLA2" s="300"/>
      <c r="CLB2" s="300"/>
      <c r="CLC2" s="300"/>
      <c r="CLD2" s="300"/>
      <c r="CLE2" s="300"/>
      <c r="CLF2" s="300"/>
      <c r="CLG2" s="300"/>
      <c r="CLH2" s="300"/>
      <c r="CLI2" s="300"/>
      <c r="CLJ2" s="300"/>
      <c r="CLK2" s="300"/>
      <c r="CLL2" s="300"/>
      <c r="CLM2" s="300"/>
      <c r="CLN2" s="300"/>
      <c r="CLO2" s="300"/>
      <c r="CLP2" s="300"/>
      <c r="CLQ2" s="300"/>
      <c r="CLR2" s="300"/>
      <c r="CLS2" s="300"/>
      <c r="CLT2" s="300"/>
      <c r="CLU2" s="300"/>
      <c r="CLV2" s="300"/>
      <c r="CLW2" s="300"/>
      <c r="CLX2" s="300"/>
      <c r="CLY2" s="300"/>
      <c r="CLZ2" s="300"/>
      <c r="CMA2" s="300"/>
      <c r="CMB2" s="300"/>
      <c r="CMC2" s="300"/>
      <c r="CMD2" s="300"/>
      <c r="CME2" s="300"/>
      <c r="CMF2" s="300"/>
      <c r="CMG2" s="300"/>
      <c r="CMH2" s="300"/>
      <c r="CMI2" s="300"/>
      <c r="CMJ2" s="300"/>
      <c r="CMK2" s="300"/>
      <c r="CML2" s="300"/>
      <c r="CMM2" s="300"/>
      <c r="CMN2" s="300"/>
      <c r="CMO2" s="300"/>
      <c r="CMP2" s="300"/>
      <c r="CMQ2" s="300"/>
      <c r="CMR2" s="300"/>
      <c r="CMS2" s="300"/>
      <c r="CMT2" s="300"/>
      <c r="CMU2" s="300"/>
      <c r="CMV2" s="300"/>
      <c r="CMW2" s="300"/>
      <c r="CMX2" s="300"/>
      <c r="CMY2" s="300"/>
      <c r="CMZ2" s="300"/>
      <c r="CNA2" s="300"/>
      <c r="CNB2" s="300"/>
      <c r="CNC2" s="300"/>
      <c r="CND2" s="300"/>
      <c r="CNE2" s="300"/>
      <c r="CNF2" s="300"/>
      <c r="CNG2" s="300"/>
      <c r="CNH2" s="300"/>
      <c r="CNI2" s="300"/>
      <c r="CNJ2" s="300"/>
      <c r="CNK2" s="300"/>
      <c r="CNL2" s="300"/>
      <c r="CNM2" s="300"/>
      <c r="CNN2" s="300"/>
      <c r="CNO2" s="300"/>
      <c r="CNP2" s="300"/>
      <c r="CNQ2" s="300"/>
      <c r="CNR2" s="300"/>
      <c r="CNS2" s="300"/>
      <c r="CNT2" s="300"/>
      <c r="CNU2" s="300"/>
      <c r="CNV2" s="300"/>
      <c r="CNW2" s="300"/>
      <c r="CNX2" s="300"/>
      <c r="CNY2" s="300"/>
      <c r="CNZ2" s="300"/>
      <c r="COA2" s="300"/>
      <c r="COB2" s="300"/>
      <c r="COC2" s="300"/>
      <c r="COD2" s="300"/>
      <c r="COE2" s="300"/>
      <c r="COF2" s="300"/>
      <c r="COG2" s="300"/>
      <c r="COH2" s="300"/>
      <c r="COI2" s="300"/>
      <c r="COJ2" s="300"/>
      <c r="COK2" s="300"/>
      <c r="COL2" s="300"/>
      <c r="COM2" s="300"/>
      <c r="CON2" s="300"/>
      <c r="COO2" s="300"/>
      <c r="COP2" s="300"/>
      <c r="COQ2" s="300"/>
      <c r="COR2" s="300"/>
      <c r="COS2" s="300"/>
      <c r="COT2" s="300"/>
      <c r="COU2" s="300"/>
      <c r="COV2" s="300"/>
      <c r="COW2" s="300"/>
      <c r="COX2" s="300"/>
      <c r="COY2" s="300"/>
      <c r="COZ2" s="300"/>
      <c r="CPA2" s="300"/>
      <c r="CPB2" s="300"/>
      <c r="CPC2" s="300"/>
      <c r="CPD2" s="300"/>
      <c r="CPE2" s="300"/>
      <c r="CPF2" s="300"/>
      <c r="CPG2" s="300"/>
      <c r="CPH2" s="300"/>
      <c r="CPI2" s="300"/>
      <c r="CPJ2" s="300"/>
      <c r="CPK2" s="300"/>
      <c r="CPL2" s="300"/>
      <c r="CPM2" s="300"/>
      <c r="CPN2" s="300"/>
      <c r="CPO2" s="300"/>
      <c r="CPP2" s="300"/>
      <c r="CPQ2" s="300"/>
      <c r="CPR2" s="300"/>
      <c r="CPS2" s="300"/>
      <c r="CPT2" s="300"/>
      <c r="CPU2" s="300"/>
      <c r="CPV2" s="300"/>
      <c r="CPW2" s="300"/>
      <c r="CPX2" s="300"/>
      <c r="CPY2" s="300"/>
      <c r="CPZ2" s="300"/>
      <c r="CQA2" s="300"/>
      <c r="CQB2" s="300"/>
      <c r="CQC2" s="300"/>
      <c r="CQD2" s="300"/>
      <c r="CQE2" s="300"/>
      <c r="CQF2" s="300"/>
      <c r="CQG2" s="300"/>
      <c r="CQH2" s="300"/>
      <c r="CQI2" s="300"/>
      <c r="CQJ2" s="300"/>
      <c r="CQK2" s="300"/>
      <c r="CQL2" s="300"/>
      <c r="CQM2" s="300"/>
      <c r="CQN2" s="300"/>
      <c r="CQO2" s="300"/>
      <c r="CQP2" s="300"/>
      <c r="CQQ2" s="300"/>
      <c r="CQR2" s="300"/>
      <c r="CQS2" s="300"/>
      <c r="CQT2" s="300"/>
      <c r="CQU2" s="300"/>
      <c r="CQV2" s="300"/>
      <c r="CQW2" s="300"/>
      <c r="CQX2" s="300"/>
      <c r="CQY2" s="300"/>
      <c r="CQZ2" s="300"/>
      <c r="CRA2" s="300"/>
      <c r="CRB2" s="300"/>
      <c r="CRC2" s="300"/>
      <c r="CRD2" s="300"/>
      <c r="CRE2" s="300"/>
      <c r="CRF2" s="300"/>
      <c r="CRG2" s="300"/>
      <c r="CRH2" s="300"/>
      <c r="CRI2" s="300"/>
      <c r="CRJ2" s="300"/>
      <c r="CRK2" s="300"/>
      <c r="CRL2" s="300"/>
      <c r="CRM2" s="300"/>
      <c r="CRN2" s="300"/>
      <c r="CRO2" s="300"/>
      <c r="CRP2" s="300"/>
      <c r="CRQ2" s="300"/>
      <c r="CRR2" s="300"/>
      <c r="CRS2" s="300"/>
      <c r="CRT2" s="300"/>
      <c r="CRU2" s="300"/>
      <c r="CRV2" s="300"/>
      <c r="CRW2" s="300"/>
      <c r="CRX2" s="300"/>
      <c r="CRY2" s="300"/>
      <c r="CRZ2" s="300"/>
      <c r="CSA2" s="300"/>
      <c r="CSB2" s="300"/>
      <c r="CSC2" s="300"/>
      <c r="CSD2" s="300"/>
      <c r="CSE2" s="300"/>
      <c r="CSF2" s="300"/>
      <c r="CSG2" s="300"/>
      <c r="CSH2" s="300"/>
      <c r="CSI2" s="300"/>
      <c r="CSJ2" s="300"/>
      <c r="CSK2" s="300"/>
      <c r="CSL2" s="300"/>
      <c r="CSM2" s="300"/>
      <c r="CSN2" s="300"/>
      <c r="CSO2" s="300"/>
      <c r="CSP2" s="300"/>
      <c r="CSQ2" s="300"/>
      <c r="CSR2" s="300"/>
      <c r="CSS2" s="300"/>
      <c r="CST2" s="300"/>
      <c r="CSU2" s="300"/>
      <c r="CSV2" s="300"/>
      <c r="CSW2" s="300"/>
      <c r="CSX2" s="300"/>
      <c r="CSY2" s="300"/>
      <c r="CSZ2" s="300"/>
      <c r="CTA2" s="300"/>
      <c r="CTB2" s="300"/>
      <c r="CTC2" s="300"/>
      <c r="CTD2" s="300"/>
      <c r="CTE2" s="300"/>
      <c r="CTF2" s="300"/>
      <c r="CTG2" s="300"/>
      <c r="CTH2" s="300"/>
      <c r="CTI2" s="300"/>
      <c r="CTJ2" s="300"/>
      <c r="CTK2" s="300"/>
      <c r="CTL2" s="300"/>
      <c r="CTM2" s="300"/>
      <c r="CTN2" s="300"/>
      <c r="CTO2" s="300"/>
      <c r="CTP2" s="300"/>
      <c r="CTQ2" s="300"/>
      <c r="CTR2" s="300"/>
      <c r="CTS2" s="300"/>
      <c r="CTT2" s="300"/>
      <c r="CTU2" s="300"/>
      <c r="CTV2" s="300"/>
      <c r="CTW2" s="300"/>
      <c r="CTX2" s="300"/>
      <c r="CTY2" s="300"/>
      <c r="CTZ2" s="300"/>
      <c r="CUA2" s="300"/>
      <c r="CUB2" s="300"/>
      <c r="CUC2" s="300"/>
      <c r="CUD2" s="300"/>
      <c r="CUE2" s="300"/>
      <c r="CUF2" s="300"/>
      <c r="CUG2" s="300"/>
      <c r="CUH2" s="300"/>
      <c r="CUI2" s="300"/>
      <c r="CUJ2" s="300"/>
      <c r="CUK2" s="300"/>
      <c r="CUL2" s="300"/>
      <c r="CUM2" s="300"/>
      <c r="CUN2" s="300"/>
      <c r="CUO2" s="300"/>
      <c r="CUP2" s="300"/>
      <c r="CUQ2" s="300"/>
      <c r="CUR2" s="300"/>
      <c r="CUS2" s="300"/>
      <c r="CUT2" s="300"/>
      <c r="CUU2" s="300"/>
      <c r="CUV2" s="300"/>
      <c r="CUW2" s="300"/>
      <c r="CUX2" s="300"/>
      <c r="CUY2" s="300"/>
      <c r="CUZ2" s="300"/>
      <c r="CVA2" s="300"/>
      <c r="CVB2" s="300"/>
      <c r="CVC2" s="300"/>
      <c r="CVD2" s="300"/>
      <c r="CVE2" s="300"/>
      <c r="CVF2" s="300"/>
      <c r="CVG2" s="300"/>
      <c r="CVH2" s="300"/>
      <c r="CVI2" s="300"/>
      <c r="CVJ2" s="300"/>
      <c r="CVK2" s="300"/>
      <c r="CVL2" s="300"/>
      <c r="CVM2" s="300"/>
      <c r="CVN2" s="300"/>
      <c r="CVO2" s="300"/>
      <c r="CVP2" s="300"/>
      <c r="CVQ2" s="300"/>
      <c r="CVR2" s="300"/>
      <c r="CVS2" s="300"/>
      <c r="CVT2" s="300"/>
      <c r="CVU2" s="300"/>
      <c r="CVV2" s="300"/>
      <c r="CVW2" s="300"/>
      <c r="CVX2" s="300"/>
      <c r="CVY2" s="300"/>
      <c r="CVZ2" s="300"/>
      <c r="CWA2" s="300"/>
      <c r="CWB2" s="300"/>
      <c r="CWC2" s="300"/>
      <c r="CWD2" s="300"/>
      <c r="CWE2" s="300"/>
      <c r="CWF2" s="300"/>
      <c r="CWG2" s="300"/>
      <c r="CWH2" s="300"/>
      <c r="CWI2" s="300"/>
      <c r="CWJ2" s="300"/>
      <c r="CWK2" s="300"/>
      <c r="CWL2" s="300"/>
      <c r="CWM2" s="300"/>
      <c r="CWN2" s="300"/>
      <c r="CWO2" s="300"/>
      <c r="CWP2" s="300"/>
      <c r="CWQ2" s="300"/>
      <c r="CWR2" s="300"/>
      <c r="CWS2" s="300"/>
      <c r="CWT2" s="300"/>
      <c r="CWU2" s="300"/>
      <c r="CWV2" s="300"/>
      <c r="CWW2" s="300"/>
      <c r="CWX2" s="300"/>
      <c r="CWY2" s="300"/>
      <c r="CWZ2" s="300"/>
      <c r="CXA2" s="300"/>
      <c r="CXB2" s="300"/>
      <c r="CXC2" s="300"/>
      <c r="CXD2" s="300"/>
      <c r="CXE2" s="300"/>
      <c r="CXF2" s="300"/>
      <c r="CXG2" s="300"/>
      <c r="CXH2" s="300"/>
      <c r="CXI2" s="300"/>
      <c r="CXJ2" s="300"/>
      <c r="CXK2" s="300"/>
      <c r="CXL2" s="300"/>
      <c r="CXM2" s="300"/>
      <c r="CXN2" s="300"/>
      <c r="CXO2" s="300"/>
      <c r="CXP2" s="300"/>
      <c r="CXQ2" s="300"/>
      <c r="CXR2" s="300"/>
      <c r="CXS2" s="300"/>
      <c r="CXT2" s="300"/>
      <c r="CXU2" s="300"/>
      <c r="CXV2" s="300"/>
      <c r="CXW2" s="300"/>
      <c r="CXX2" s="300"/>
      <c r="CXY2" s="300"/>
      <c r="CXZ2" s="300"/>
      <c r="CYA2" s="300"/>
      <c r="CYB2" s="300"/>
      <c r="CYC2" s="300"/>
      <c r="CYD2" s="300"/>
      <c r="CYE2" s="300"/>
      <c r="CYF2" s="300"/>
      <c r="CYG2" s="300"/>
      <c r="CYH2" s="300"/>
      <c r="CYI2" s="300"/>
      <c r="CYJ2" s="300"/>
      <c r="CYK2" s="300"/>
      <c r="CYL2" s="300"/>
      <c r="CYM2" s="300"/>
      <c r="CYN2" s="300"/>
      <c r="CYO2" s="300"/>
      <c r="CYP2" s="300"/>
      <c r="CYQ2" s="300"/>
      <c r="CYR2" s="300"/>
      <c r="CYS2" s="300"/>
      <c r="CYT2" s="300"/>
      <c r="CYU2" s="300"/>
      <c r="CYV2" s="300"/>
      <c r="CYW2" s="300"/>
      <c r="CYX2" s="300"/>
      <c r="CYY2" s="300"/>
      <c r="CYZ2" s="300"/>
      <c r="CZA2" s="300"/>
      <c r="CZB2" s="300"/>
      <c r="CZC2" s="300"/>
      <c r="CZD2" s="300"/>
      <c r="CZE2" s="300"/>
      <c r="CZF2" s="300"/>
      <c r="CZG2" s="300"/>
      <c r="CZH2" s="300"/>
      <c r="CZI2" s="300"/>
      <c r="CZJ2" s="300"/>
      <c r="CZK2" s="300"/>
      <c r="CZL2" s="300"/>
      <c r="CZM2" s="300"/>
      <c r="CZN2" s="300"/>
      <c r="CZO2" s="300"/>
      <c r="CZP2" s="300"/>
      <c r="CZQ2" s="300"/>
      <c r="CZR2" s="300"/>
      <c r="CZS2" s="300"/>
      <c r="CZT2" s="300"/>
      <c r="CZU2" s="300"/>
      <c r="CZV2" s="300"/>
      <c r="CZW2" s="300"/>
      <c r="CZX2" s="300"/>
      <c r="CZY2" s="300"/>
      <c r="CZZ2" s="300"/>
      <c r="DAA2" s="300"/>
      <c r="DAB2" s="300"/>
      <c r="DAC2" s="300"/>
      <c r="DAD2" s="300"/>
      <c r="DAE2" s="300"/>
      <c r="DAF2" s="300"/>
      <c r="DAG2" s="300"/>
      <c r="DAH2" s="300"/>
      <c r="DAI2" s="300"/>
      <c r="DAJ2" s="300"/>
      <c r="DAK2" s="300"/>
      <c r="DAL2" s="300"/>
      <c r="DAM2" s="300"/>
      <c r="DAN2" s="300"/>
      <c r="DAO2" s="300"/>
      <c r="DAP2" s="300"/>
      <c r="DAQ2" s="300"/>
      <c r="DAR2" s="300"/>
      <c r="DAS2" s="300"/>
      <c r="DAT2" s="300"/>
      <c r="DAU2" s="300"/>
      <c r="DAV2" s="300"/>
      <c r="DAW2" s="300"/>
      <c r="DAX2" s="300"/>
      <c r="DAY2" s="300"/>
      <c r="DAZ2" s="300"/>
      <c r="DBA2" s="300"/>
      <c r="DBB2" s="300"/>
      <c r="DBC2" s="300"/>
      <c r="DBD2" s="300"/>
      <c r="DBE2" s="300"/>
      <c r="DBF2" s="300"/>
      <c r="DBG2" s="300"/>
      <c r="DBH2" s="300"/>
      <c r="DBI2" s="300"/>
      <c r="DBJ2" s="300"/>
      <c r="DBK2" s="300"/>
      <c r="DBL2" s="300"/>
      <c r="DBM2" s="300"/>
      <c r="DBN2" s="300"/>
      <c r="DBO2" s="300"/>
      <c r="DBP2" s="300"/>
      <c r="DBQ2" s="300"/>
      <c r="DBR2" s="300"/>
      <c r="DBS2" s="300"/>
      <c r="DBT2" s="300"/>
      <c r="DBU2" s="300"/>
      <c r="DBV2" s="300"/>
      <c r="DBW2" s="300"/>
      <c r="DBX2" s="300"/>
      <c r="DBY2" s="300"/>
      <c r="DBZ2" s="300"/>
      <c r="DCA2" s="300"/>
      <c r="DCB2" s="300"/>
      <c r="DCC2" s="300"/>
      <c r="DCD2" s="300"/>
      <c r="DCE2" s="300"/>
      <c r="DCF2" s="300"/>
      <c r="DCG2" s="300"/>
      <c r="DCH2" s="300"/>
      <c r="DCI2" s="300"/>
      <c r="DCJ2" s="300"/>
      <c r="DCK2" s="300"/>
      <c r="DCL2" s="300"/>
      <c r="DCM2" s="300"/>
      <c r="DCN2" s="300"/>
      <c r="DCO2" s="300"/>
      <c r="DCP2" s="300"/>
      <c r="DCQ2" s="300"/>
      <c r="DCR2" s="300"/>
      <c r="DCS2" s="300"/>
      <c r="DCT2" s="300"/>
      <c r="DCU2" s="300"/>
      <c r="DCV2" s="300"/>
      <c r="DCW2" s="300"/>
      <c r="DCX2" s="300"/>
      <c r="DCY2" s="300"/>
      <c r="DCZ2" s="300"/>
      <c r="DDA2" s="300"/>
      <c r="DDB2" s="300"/>
      <c r="DDC2" s="300"/>
      <c r="DDD2" s="300"/>
      <c r="DDE2" s="300"/>
      <c r="DDF2" s="300"/>
      <c r="DDG2" s="300"/>
      <c r="DDH2" s="300"/>
      <c r="DDI2" s="300"/>
      <c r="DDJ2" s="300"/>
      <c r="DDK2" s="300"/>
      <c r="DDL2" s="300"/>
      <c r="DDM2" s="300"/>
      <c r="DDN2" s="300"/>
      <c r="DDO2" s="300"/>
      <c r="DDP2" s="300"/>
      <c r="DDQ2" s="300"/>
      <c r="DDR2" s="300"/>
      <c r="DDS2" s="300"/>
      <c r="DDT2" s="300"/>
      <c r="DDU2" s="300"/>
      <c r="DDV2" s="300"/>
      <c r="DDW2" s="300"/>
      <c r="DDX2" s="300"/>
      <c r="DDY2" s="300"/>
      <c r="DDZ2" s="300"/>
      <c r="DEA2" s="300"/>
      <c r="DEB2" s="300"/>
      <c r="DEC2" s="300"/>
      <c r="DED2" s="300"/>
      <c r="DEE2" s="300"/>
      <c r="DEF2" s="300"/>
      <c r="DEG2" s="300"/>
      <c r="DEH2" s="300"/>
      <c r="DEI2" s="300"/>
      <c r="DEJ2" s="300"/>
      <c r="DEK2" s="300"/>
      <c r="DEL2" s="300"/>
      <c r="DEM2" s="300"/>
      <c r="DEN2" s="300"/>
      <c r="DEO2" s="300"/>
      <c r="DEP2" s="300"/>
      <c r="DEQ2" s="300"/>
      <c r="DER2" s="300"/>
      <c r="DES2" s="300"/>
      <c r="DET2" s="300"/>
      <c r="DEU2" s="300"/>
      <c r="DEV2" s="300"/>
      <c r="DEW2" s="300"/>
      <c r="DEX2" s="300"/>
      <c r="DEY2" s="300"/>
      <c r="DEZ2" s="300"/>
      <c r="DFA2" s="300"/>
      <c r="DFB2" s="300"/>
      <c r="DFC2" s="300"/>
      <c r="DFD2" s="300"/>
      <c r="DFE2" s="300"/>
      <c r="DFF2" s="300"/>
      <c r="DFG2" s="300"/>
      <c r="DFH2" s="300"/>
      <c r="DFI2" s="300"/>
      <c r="DFJ2" s="300"/>
      <c r="DFK2" s="300"/>
      <c r="DFL2" s="300"/>
      <c r="DFM2" s="300"/>
      <c r="DFN2" s="300"/>
      <c r="DFO2" s="300"/>
      <c r="DFP2" s="300"/>
      <c r="DFQ2" s="300"/>
      <c r="DFR2" s="300"/>
      <c r="DFS2" s="300"/>
      <c r="DFT2" s="300"/>
      <c r="DFU2" s="300"/>
      <c r="DFV2" s="300"/>
      <c r="DFW2" s="300"/>
      <c r="DFX2" s="300"/>
      <c r="DFY2" s="300"/>
      <c r="DFZ2" s="300"/>
      <c r="DGA2" s="300"/>
      <c r="DGB2" s="300"/>
      <c r="DGC2" s="300"/>
      <c r="DGD2" s="300"/>
      <c r="DGE2" s="300"/>
      <c r="DGF2" s="300"/>
      <c r="DGG2" s="300"/>
      <c r="DGH2" s="300"/>
      <c r="DGI2" s="300"/>
      <c r="DGJ2" s="300"/>
      <c r="DGK2" s="300"/>
      <c r="DGL2" s="300"/>
      <c r="DGM2" s="300"/>
      <c r="DGN2" s="300"/>
      <c r="DGO2" s="300"/>
      <c r="DGP2" s="300"/>
      <c r="DGQ2" s="300"/>
      <c r="DGR2" s="300"/>
      <c r="DGS2" s="300"/>
      <c r="DGT2" s="300"/>
      <c r="DGU2" s="300"/>
      <c r="DGV2" s="300"/>
      <c r="DGW2" s="300"/>
      <c r="DGX2" s="300"/>
      <c r="DGY2" s="300"/>
      <c r="DGZ2" s="300"/>
      <c r="DHA2" s="300"/>
      <c r="DHB2" s="300"/>
      <c r="DHC2" s="300"/>
      <c r="DHD2" s="300"/>
      <c r="DHE2" s="300"/>
      <c r="DHF2" s="300"/>
      <c r="DHG2" s="300"/>
      <c r="DHH2" s="300"/>
      <c r="DHI2" s="300"/>
      <c r="DHJ2" s="300"/>
      <c r="DHK2" s="300"/>
      <c r="DHL2" s="300"/>
      <c r="DHM2" s="300"/>
      <c r="DHN2" s="300"/>
      <c r="DHO2" s="300"/>
      <c r="DHP2" s="300"/>
      <c r="DHQ2" s="300"/>
      <c r="DHR2" s="300"/>
      <c r="DHS2" s="300"/>
      <c r="DHT2" s="300"/>
      <c r="DHU2" s="300"/>
      <c r="DHV2" s="300"/>
      <c r="DHW2" s="300"/>
      <c r="DHX2" s="300"/>
      <c r="DHY2" s="300"/>
      <c r="DHZ2" s="300"/>
      <c r="DIA2" s="300"/>
      <c r="DIB2" s="300"/>
      <c r="DIC2" s="300"/>
      <c r="DID2" s="300"/>
      <c r="DIE2" s="300"/>
      <c r="DIF2" s="300"/>
      <c r="DIG2" s="300"/>
      <c r="DIH2" s="300"/>
      <c r="DII2" s="300"/>
      <c r="DIJ2" s="300"/>
      <c r="DIK2" s="300"/>
      <c r="DIL2" s="300"/>
      <c r="DIM2" s="300"/>
      <c r="DIN2" s="300"/>
      <c r="DIO2" s="300"/>
      <c r="DIP2" s="300"/>
      <c r="DIQ2" s="300"/>
      <c r="DIR2" s="300"/>
      <c r="DIS2" s="300"/>
      <c r="DIT2" s="300"/>
      <c r="DIU2" s="300"/>
      <c r="DIV2" s="300"/>
      <c r="DIW2" s="300"/>
      <c r="DIX2" s="300"/>
      <c r="DIY2" s="300"/>
      <c r="DIZ2" s="300"/>
      <c r="DJA2" s="300"/>
      <c r="DJB2" s="300"/>
      <c r="DJC2" s="300"/>
      <c r="DJD2" s="300"/>
      <c r="DJE2" s="300"/>
      <c r="DJF2" s="300"/>
      <c r="DJG2" s="300"/>
      <c r="DJH2" s="300"/>
      <c r="DJI2" s="300"/>
      <c r="DJJ2" s="300"/>
      <c r="DJK2" s="300"/>
      <c r="DJL2" s="300"/>
      <c r="DJM2" s="300"/>
      <c r="DJN2" s="300"/>
      <c r="DJO2" s="300"/>
      <c r="DJP2" s="300"/>
      <c r="DJQ2" s="300"/>
      <c r="DJR2" s="300"/>
      <c r="DJS2" s="300"/>
      <c r="DJT2" s="300"/>
      <c r="DJU2" s="300"/>
      <c r="DJV2" s="300"/>
      <c r="DJW2" s="300"/>
      <c r="DJX2" s="300"/>
      <c r="DJY2" s="300"/>
      <c r="DJZ2" s="300"/>
      <c r="DKA2" s="300"/>
      <c r="DKB2" s="300"/>
      <c r="DKC2" s="300"/>
      <c r="DKD2" s="300"/>
      <c r="DKE2" s="300"/>
      <c r="DKF2" s="300"/>
      <c r="DKG2" s="300"/>
      <c r="DKH2" s="300"/>
      <c r="DKI2" s="300"/>
      <c r="DKJ2" s="300"/>
      <c r="DKK2" s="300"/>
      <c r="DKL2" s="300"/>
      <c r="DKM2" s="300"/>
      <c r="DKN2" s="300"/>
      <c r="DKO2" s="300"/>
      <c r="DKP2" s="300"/>
      <c r="DKQ2" s="300"/>
      <c r="DKR2" s="300"/>
      <c r="DKS2" s="300"/>
      <c r="DKT2" s="300"/>
      <c r="DKU2" s="300"/>
      <c r="DKV2" s="300"/>
      <c r="DKW2" s="300"/>
      <c r="DKX2" s="300"/>
      <c r="DKY2" s="300"/>
      <c r="DKZ2" s="300"/>
      <c r="DLA2" s="300"/>
      <c r="DLB2" s="300"/>
      <c r="DLC2" s="300"/>
      <c r="DLD2" s="300"/>
      <c r="DLE2" s="300"/>
      <c r="DLF2" s="300"/>
      <c r="DLG2" s="300"/>
      <c r="DLH2" s="300"/>
      <c r="DLI2" s="300"/>
      <c r="DLJ2" s="300"/>
      <c r="DLK2" s="300"/>
      <c r="DLL2" s="300"/>
      <c r="DLM2" s="300"/>
      <c r="DLN2" s="300"/>
      <c r="DLO2" s="300"/>
      <c r="DLP2" s="300"/>
      <c r="DLQ2" s="300"/>
      <c r="DLR2" s="300"/>
      <c r="DLS2" s="300"/>
      <c r="DLT2" s="300"/>
      <c r="DLU2" s="300"/>
      <c r="DLV2" s="300"/>
      <c r="DLW2" s="300"/>
      <c r="DLX2" s="300"/>
      <c r="DLY2" s="300"/>
      <c r="DLZ2" s="300"/>
      <c r="DMA2" s="300"/>
      <c r="DMB2" s="300"/>
      <c r="DMC2" s="300"/>
      <c r="DMD2" s="300"/>
      <c r="DME2" s="300"/>
      <c r="DMF2" s="300"/>
      <c r="DMG2" s="300"/>
      <c r="DMH2" s="300"/>
      <c r="DMI2" s="300"/>
      <c r="DMJ2" s="300"/>
      <c r="DMK2" s="300"/>
      <c r="DML2" s="300"/>
      <c r="DMM2" s="300"/>
      <c r="DMN2" s="300"/>
      <c r="DMO2" s="300"/>
      <c r="DMP2" s="300"/>
      <c r="DMQ2" s="300"/>
      <c r="DMR2" s="300"/>
      <c r="DMS2" s="300"/>
      <c r="DMT2" s="300"/>
      <c r="DMU2" s="300"/>
      <c r="DMV2" s="300"/>
      <c r="DMW2" s="300"/>
      <c r="DMX2" s="300"/>
      <c r="DMY2" s="300"/>
      <c r="DMZ2" s="300"/>
      <c r="DNA2" s="300"/>
      <c r="DNB2" s="300"/>
      <c r="DNC2" s="300"/>
      <c r="DND2" s="300"/>
      <c r="DNE2" s="300"/>
      <c r="DNF2" s="300"/>
      <c r="DNG2" s="300"/>
      <c r="DNH2" s="300"/>
      <c r="DNI2" s="300"/>
      <c r="DNJ2" s="300"/>
      <c r="DNK2" s="300"/>
      <c r="DNL2" s="300"/>
      <c r="DNM2" s="300"/>
      <c r="DNN2" s="300"/>
      <c r="DNO2" s="300"/>
      <c r="DNP2" s="300"/>
      <c r="DNQ2" s="300"/>
      <c r="DNR2" s="300"/>
      <c r="DNS2" s="300"/>
      <c r="DNT2" s="300"/>
      <c r="DNU2" s="300"/>
      <c r="DNV2" s="300"/>
      <c r="DNW2" s="300"/>
      <c r="DNX2" s="300"/>
      <c r="DNY2" s="300"/>
      <c r="DNZ2" s="300"/>
      <c r="DOA2" s="300"/>
      <c r="DOB2" s="300"/>
      <c r="DOC2" s="300"/>
      <c r="DOD2" s="300"/>
      <c r="DOE2" s="300"/>
      <c r="DOF2" s="300"/>
      <c r="DOG2" s="300"/>
      <c r="DOH2" s="300"/>
      <c r="DOI2" s="300"/>
      <c r="DOJ2" s="300"/>
      <c r="DOK2" s="300"/>
      <c r="DOL2" s="300"/>
      <c r="DOM2" s="300"/>
      <c r="DON2" s="300"/>
      <c r="DOO2" s="300"/>
      <c r="DOP2" s="300"/>
      <c r="DOQ2" s="300"/>
      <c r="DOR2" s="300"/>
      <c r="DOS2" s="300"/>
      <c r="DOT2" s="300"/>
      <c r="DOU2" s="300"/>
      <c r="DOV2" s="300"/>
      <c r="DOW2" s="300"/>
      <c r="DOX2" s="300"/>
      <c r="DOY2" s="300"/>
      <c r="DOZ2" s="300"/>
      <c r="DPA2" s="300"/>
      <c r="DPB2" s="300"/>
      <c r="DPC2" s="300"/>
      <c r="DPD2" s="300"/>
      <c r="DPE2" s="300"/>
      <c r="DPF2" s="300"/>
      <c r="DPG2" s="300"/>
      <c r="DPH2" s="300"/>
      <c r="DPI2" s="300"/>
      <c r="DPJ2" s="300"/>
      <c r="DPK2" s="300"/>
      <c r="DPL2" s="300"/>
      <c r="DPM2" s="300"/>
      <c r="DPN2" s="300"/>
      <c r="DPO2" s="300"/>
      <c r="DPP2" s="300"/>
      <c r="DPQ2" s="300"/>
      <c r="DPR2" s="300"/>
      <c r="DPS2" s="300"/>
      <c r="DPT2" s="300"/>
      <c r="DPU2" s="300"/>
      <c r="DPV2" s="300"/>
      <c r="DPW2" s="300"/>
      <c r="DPX2" s="300"/>
      <c r="DPY2" s="300"/>
      <c r="DPZ2" s="300"/>
      <c r="DQA2" s="300"/>
      <c r="DQB2" s="300"/>
      <c r="DQC2" s="300"/>
      <c r="DQD2" s="300"/>
      <c r="DQE2" s="300"/>
      <c r="DQF2" s="300"/>
      <c r="DQG2" s="300"/>
      <c r="DQH2" s="300"/>
      <c r="DQI2" s="300"/>
      <c r="DQJ2" s="300"/>
      <c r="DQK2" s="300"/>
      <c r="DQL2" s="300"/>
      <c r="DQM2" s="300"/>
      <c r="DQN2" s="300"/>
      <c r="DQO2" s="300"/>
      <c r="DQP2" s="300"/>
      <c r="DQQ2" s="300"/>
      <c r="DQR2" s="300"/>
      <c r="DQS2" s="300"/>
      <c r="DQT2" s="300"/>
      <c r="DQU2" s="300"/>
      <c r="DQV2" s="300"/>
      <c r="DQW2" s="300"/>
      <c r="DQX2" s="300"/>
      <c r="DQY2" s="300"/>
      <c r="DQZ2" s="300"/>
      <c r="DRA2" s="300"/>
      <c r="DRB2" s="300"/>
      <c r="DRC2" s="300"/>
      <c r="DRD2" s="300"/>
      <c r="DRE2" s="300"/>
      <c r="DRF2" s="300"/>
      <c r="DRG2" s="300"/>
      <c r="DRH2" s="300"/>
      <c r="DRI2" s="300"/>
      <c r="DRJ2" s="300"/>
      <c r="DRK2" s="300"/>
      <c r="DRL2" s="300"/>
      <c r="DRM2" s="300"/>
      <c r="DRN2" s="300"/>
      <c r="DRO2" s="300"/>
      <c r="DRP2" s="300"/>
      <c r="DRQ2" s="300"/>
      <c r="DRR2" s="300"/>
      <c r="DRS2" s="300"/>
      <c r="DRT2" s="300"/>
      <c r="DRU2" s="300"/>
      <c r="DRV2" s="300"/>
      <c r="DRW2" s="300"/>
      <c r="DRX2" s="300"/>
      <c r="DRY2" s="300"/>
      <c r="DRZ2" s="300"/>
      <c r="DSA2" s="300"/>
      <c r="DSB2" s="300"/>
      <c r="DSC2" s="300"/>
      <c r="DSD2" s="300"/>
      <c r="DSE2" s="300"/>
      <c r="DSF2" s="300"/>
      <c r="DSG2" s="300"/>
      <c r="DSH2" s="300"/>
      <c r="DSI2" s="300"/>
      <c r="DSJ2" s="300"/>
      <c r="DSK2" s="300"/>
      <c r="DSL2" s="300"/>
      <c r="DSM2" s="300"/>
      <c r="DSN2" s="300"/>
      <c r="DSO2" s="300"/>
      <c r="DSP2" s="300"/>
      <c r="DSQ2" s="300"/>
      <c r="DSR2" s="300"/>
      <c r="DSS2" s="300"/>
      <c r="DST2" s="300"/>
      <c r="DSU2" s="300"/>
      <c r="DSV2" s="300"/>
      <c r="DSW2" s="300"/>
      <c r="DSX2" s="300"/>
      <c r="DSY2" s="300"/>
      <c r="DSZ2" s="300"/>
      <c r="DTA2" s="300"/>
      <c r="DTB2" s="300"/>
      <c r="DTC2" s="300"/>
      <c r="DTD2" s="300"/>
      <c r="DTE2" s="300"/>
      <c r="DTF2" s="300"/>
      <c r="DTG2" s="300"/>
      <c r="DTH2" s="300"/>
      <c r="DTI2" s="300"/>
      <c r="DTJ2" s="300"/>
      <c r="DTK2" s="300"/>
      <c r="DTL2" s="300"/>
      <c r="DTM2" s="300"/>
      <c r="DTN2" s="300"/>
      <c r="DTO2" s="300"/>
      <c r="DTP2" s="300"/>
      <c r="DTQ2" s="300"/>
      <c r="DTR2" s="300"/>
      <c r="DTS2" s="300"/>
      <c r="DTT2" s="300"/>
      <c r="DTU2" s="300"/>
      <c r="DTV2" s="300"/>
      <c r="DTW2" s="300"/>
      <c r="DTX2" s="300"/>
      <c r="DTY2" s="300"/>
      <c r="DTZ2" s="300"/>
      <c r="DUA2" s="300"/>
      <c r="DUB2" s="300"/>
      <c r="DUC2" s="300"/>
      <c r="DUD2" s="300"/>
      <c r="DUE2" s="300"/>
      <c r="DUF2" s="300"/>
      <c r="DUG2" s="300"/>
      <c r="DUH2" s="300"/>
      <c r="DUI2" s="300"/>
      <c r="DUJ2" s="300"/>
      <c r="DUK2" s="300"/>
      <c r="DUL2" s="300"/>
      <c r="DUM2" s="300"/>
      <c r="DUN2" s="300"/>
      <c r="DUO2" s="300"/>
      <c r="DUP2" s="300"/>
      <c r="DUQ2" s="300"/>
      <c r="DUR2" s="300"/>
      <c r="DUS2" s="300"/>
      <c r="DUT2" s="300"/>
      <c r="DUU2" s="300"/>
      <c r="DUV2" s="300"/>
      <c r="DUW2" s="300"/>
      <c r="DUX2" s="300"/>
      <c r="DUY2" s="300"/>
      <c r="DUZ2" s="300"/>
      <c r="DVA2" s="300"/>
      <c r="DVB2" s="300"/>
      <c r="DVC2" s="300"/>
      <c r="DVD2" s="300"/>
      <c r="DVE2" s="300"/>
      <c r="DVF2" s="300"/>
      <c r="DVG2" s="300"/>
      <c r="DVH2" s="300"/>
      <c r="DVI2" s="300"/>
      <c r="DVJ2" s="300"/>
      <c r="DVK2" s="300"/>
      <c r="DVL2" s="300"/>
      <c r="DVM2" s="300"/>
      <c r="DVN2" s="300"/>
      <c r="DVO2" s="300"/>
      <c r="DVP2" s="300"/>
      <c r="DVQ2" s="300"/>
      <c r="DVR2" s="300"/>
      <c r="DVS2" s="300"/>
      <c r="DVT2" s="300"/>
      <c r="DVU2" s="300"/>
      <c r="DVV2" s="300"/>
      <c r="DVW2" s="300"/>
      <c r="DVX2" s="300"/>
      <c r="DVY2" s="300"/>
      <c r="DVZ2" s="300"/>
      <c r="DWA2" s="300"/>
      <c r="DWB2" s="300"/>
      <c r="DWC2" s="300"/>
      <c r="DWD2" s="300"/>
      <c r="DWE2" s="300"/>
      <c r="DWF2" s="300"/>
      <c r="DWG2" s="300"/>
      <c r="DWH2" s="300"/>
      <c r="DWI2" s="300"/>
      <c r="DWJ2" s="300"/>
      <c r="DWK2" s="300"/>
      <c r="DWL2" s="300"/>
      <c r="DWM2" s="300"/>
      <c r="DWN2" s="300"/>
      <c r="DWO2" s="300"/>
      <c r="DWP2" s="300"/>
      <c r="DWQ2" s="300"/>
      <c r="DWR2" s="300"/>
      <c r="DWS2" s="300"/>
      <c r="DWT2" s="300"/>
      <c r="DWU2" s="300"/>
      <c r="DWV2" s="300"/>
      <c r="DWW2" s="300"/>
      <c r="DWX2" s="300"/>
      <c r="DWY2" s="300"/>
      <c r="DWZ2" s="300"/>
      <c r="DXA2" s="300"/>
      <c r="DXB2" s="300"/>
      <c r="DXC2" s="300"/>
      <c r="DXD2" s="300"/>
      <c r="DXE2" s="300"/>
      <c r="DXF2" s="300"/>
      <c r="DXG2" s="300"/>
      <c r="DXH2" s="300"/>
      <c r="DXI2" s="300"/>
      <c r="DXJ2" s="300"/>
      <c r="DXK2" s="300"/>
      <c r="DXL2" s="300"/>
      <c r="DXM2" s="300"/>
      <c r="DXN2" s="300"/>
      <c r="DXO2" s="300"/>
      <c r="DXP2" s="300"/>
      <c r="DXQ2" s="300"/>
      <c r="DXR2" s="300"/>
      <c r="DXS2" s="300"/>
      <c r="DXT2" s="300"/>
      <c r="DXU2" s="300"/>
      <c r="DXV2" s="300"/>
      <c r="DXW2" s="300"/>
      <c r="DXX2" s="300"/>
      <c r="DXY2" s="300"/>
      <c r="DXZ2" s="300"/>
      <c r="DYA2" s="300"/>
      <c r="DYB2" s="300"/>
      <c r="DYC2" s="300"/>
      <c r="DYD2" s="300"/>
      <c r="DYE2" s="300"/>
      <c r="DYF2" s="300"/>
      <c r="DYG2" s="300"/>
      <c r="DYH2" s="300"/>
      <c r="DYI2" s="300"/>
      <c r="DYJ2" s="300"/>
      <c r="DYK2" s="300"/>
      <c r="DYL2" s="300"/>
      <c r="DYM2" s="300"/>
      <c r="DYN2" s="300"/>
      <c r="DYO2" s="300"/>
      <c r="DYP2" s="300"/>
      <c r="DYQ2" s="300"/>
      <c r="DYR2" s="300"/>
      <c r="DYS2" s="300"/>
      <c r="DYT2" s="300"/>
      <c r="DYU2" s="300"/>
      <c r="DYV2" s="300"/>
      <c r="DYW2" s="300"/>
      <c r="DYX2" s="300"/>
      <c r="DYY2" s="300"/>
      <c r="DYZ2" s="300"/>
      <c r="DZA2" s="300"/>
      <c r="DZB2" s="300"/>
      <c r="DZC2" s="300"/>
      <c r="DZD2" s="300"/>
      <c r="DZE2" s="300"/>
      <c r="DZF2" s="300"/>
      <c r="DZG2" s="300"/>
      <c r="DZH2" s="300"/>
      <c r="DZI2" s="300"/>
      <c r="DZJ2" s="300"/>
      <c r="DZK2" s="300"/>
      <c r="DZL2" s="300"/>
      <c r="DZM2" s="300"/>
      <c r="DZN2" s="300"/>
      <c r="DZO2" s="300"/>
      <c r="DZP2" s="300"/>
      <c r="DZQ2" s="300"/>
      <c r="DZR2" s="300"/>
      <c r="DZS2" s="300"/>
      <c r="DZT2" s="300"/>
      <c r="DZU2" s="300"/>
      <c r="DZV2" s="300"/>
      <c r="DZW2" s="300"/>
      <c r="DZX2" s="300"/>
      <c r="DZY2" s="300"/>
      <c r="DZZ2" s="300"/>
      <c r="EAA2" s="300"/>
      <c r="EAB2" s="300"/>
      <c r="EAC2" s="300"/>
      <c r="EAD2" s="300"/>
      <c r="EAE2" s="300"/>
      <c r="EAF2" s="300"/>
      <c r="EAG2" s="300"/>
      <c r="EAH2" s="300"/>
      <c r="EAI2" s="300"/>
      <c r="EAJ2" s="300"/>
      <c r="EAK2" s="300"/>
      <c r="EAL2" s="300"/>
      <c r="EAM2" s="300"/>
      <c r="EAN2" s="300"/>
      <c r="EAO2" s="300"/>
      <c r="EAP2" s="300"/>
      <c r="EAQ2" s="300"/>
      <c r="EAR2" s="300"/>
      <c r="EAS2" s="300"/>
      <c r="EAT2" s="300"/>
      <c r="EAU2" s="300"/>
      <c r="EAV2" s="300"/>
      <c r="EAW2" s="300"/>
      <c r="EAX2" s="300"/>
      <c r="EAY2" s="300"/>
      <c r="EAZ2" s="300"/>
      <c r="EBA2" s="300"/>
      <c r="EBB2" s="300"/>
      <c r="EBC2" s="300"/>
      <c r="EBD2" s="300"/>
      <c r="EBE2" s="300"/>
      <c r="EBF2" s="300"/>
      <c r="EBG2" s="300"/>
      <c r="EBH2" s="300"/>
      <c r="EBI2" s="300"/>
      <c r="EBJ2" s="300"/>
      <c r="EBK2" s="300"/>
      <c r="EBL2" s="300"/>
      <c r="EBM2" s="300"/>
      <c r="EBN2" s="300"/>
      <c r="EBO2" s="300"/>
      <c r="EBP2" s="300"/>
      <c r="EBQ2" s="300"/>
      <c r="EBR2" s="300"/>
      <c r="EBS2" s="300"/>
      <c r="EBT2" s="300"/>
      <c r="EBU2" s="300"/>
      <c r="EBV2" s="300"/>
      <c r="EBW2" s="300"/>
      <c r="EBX2" s="300"/>
      <c r="EBY2" s="300"/>
      <c r="EBZ2" s="300"/>
      <c r="ECA2" s="300"/>
      <c r="ECB2" s="300"/>
      <c r="ECC2" s="300"/>
      <c r="ECD2" s="300"/>
      <c r="ECE2" s="300"/>
      <c r="ECF2" s="300"/>
      <c r="ECG2" s="300"/>
      <c r="ECH2" s="300"/>
      <c r="ECI2" s="300"/>
      <c r="ECJ2" s="300"/>
      <c r="ECK2" s="300"/>
      <c r="ECL2" s="300"/>
      <c r="ECM2" s="300"/>
      <c r="ECN2" s="300"/>
      <c r="ECO2" s="300"/>
      <c r="ECP2" s="300"/>
      <c r="ECQ2" s="300"/>
      <c r="ECR2" s="300"/>
      <c r="ECS2" s="300"/>
      <c r="ECT2" s="300"/>
      <c r="ECU2" s="300"/>
      <c r="ECV2" s="300"/>
      <c r="ECW2" s="300"/>
      <c r="ECX2" s="300"/>
      <c r="ECY2" s="300"/>
      <c r="ECZ2" s="300"/>
      <c r="EDA2" s="300"/>
      <c r="EDB2" s="300"/>
      <c r="EDC2" s="300"/>
      <c r="EDD2" s="300"/>
      <c r="EDE2" s="300"/>
      <c r="EDF2" s="300"/>
      <c r="EDG2" s="300"/>
      <c r="EDH2" s="300"/>
      <c r="EDI2" s="300"/>
      <c r="EDJ2" s="300"/>
      <c r="EDK2" s="300"/>
      <c r="EDL2" s="300"/>
      <c r="EDM2" s="300"/>
      <c r="EDN2" s="300"/>
      <c r="EDO2" s="300"/>
      <c r="EDP2" s="300"/>
      <c r="EDQ2" s="300"/>
      <c r="EDR2" s="300"/>
      <c r="EDS2" s="300"/>
      <c r="EDT2" s="300"/>
      <c r="EDU2" s="300"/>
      <c r="EDV2" s="300"/>
      <c r="EDW2" s="300"/>
      <c r="EDX2" s="300"/>
      <c r="EDY2" s="300"/>
      <c r="EDZ2" s="300"/>
      <c r="EEA2" s="300"/>
      <c r="EEB2" s="300"/>
      <c r="EEC2" s="300"/>
      <c r="EED2" s="300"/>
      <c r="EEE2" s="300"/>
      <c r="EEF2" s="300"/>
      <c r="EEG2" s="300"/>
      <c r="EEH2" s="300"/>
      <c r="EEI2" s="300"/>
      <c r="EEJ2" s="300"/>
      <c r="EEK2" s="300"/>
      <c r="EEL2" s="300"/>
      <c r="EEM2" s="300"/>
      <c r="EEN2" s="300"/>
      <c r="EEO2" s="300"/>
      <c r="EEP2" s="300"/>
      <c r="EEQ2" s="300"/>
      <c r="EER2" s="300"/>
      <c r="EES2" s="300"/>
      <c r="EET2" s="300"/>
      <c r="EEU2" s="300"/>
      <c r="EEV2" s="300"/>
      <c r="EEW2" s="300"/>
      <c r="EEX2" s="300"/>
      <c r="EEY2" s="300"/>
      <c r="EEZ2" s="300"/>
      <c r="EFA2" s="300"/>
      <c r="EFB2" s="300"/>
      <c r="EFC2" s="300"/>
      <c r="EFD2" s="300"/>
      <c r="EFE2" s="300"/>
      <c r="EFF2" s="300"/>
      <c r="EFG2" s="300"/>
      <c r="EFH2" s="300"/>
      <c r="EFI2" s="300"/>
      <c r="EFJ2" s="300"/>
      <c r="EFK2" s="300"/>
      <c r="EFL2" s="300"/>
      <c r="EFM2" s="300"/>
      <c r="EFN2" s="300"/>
      <c r="EFO2" s="300"/>
      <c r="EFP2" s="300"/>
      <c r="EFQ2" s="300"/>
      <c r="EFR2" s="300"/>
      <c r="EFS2" s="300"/>
      <c r="EFT2" s="300"/>
      <c r="EFU2" s="300"/>
      <c r="EFV2" s="300"/>
      <c r="EFW2" s="300"/>
      <c r="EFX2" s="300"/>
      <c r="EFY2" s="300"/>
      <c r="EFZ2" s="300"/>
      <c r="EGA2" s="300"/>
      <c r="EGB2" s="300"/>
      <c r="EGC2" s="300"/>
      <c r="EGD2" s="300"/>
      <c r="EGE2" s="300"/>
      <c r="EGF2" s="300"/>
      <c r="EGG2" s="300"/>
      <c r="EGH2" s="300"/>
      <c r="EGI2" s="300"/>
      <c r="EGJ2" s="300"/>
      <c r="EGK2" s="300"/>
      <c r="EGL2" s="300"/>
      <c r="EGM2" s="300"/>
      <c r="EGN2" s="300"/>
      <c r="EGO2" s="300"/>
      <c r="EGP2" s="300"/>
      <c r="EGQ2" s="300"/>
      <c r="EGR2" s="300"/>
      <c r="EGS2" s="300"/>
      <c r="EGT2" s="300"/>
      <c r="EGU2" s="300"/>
      <c r="EGV2" s="300"/>
      <c r="EGW2" s="300"/>
      <c r="EGX2" s="300"/>
      <c r="EGY2" s="300"/>
      <c r="EGZ2" s="300"/>
      <c r="EHA2" s="300"/>
      <c r="EHB2" s="300"/>
      <c r="EHC2" s="300"/>
      <c r="EHD2" s="300"/>
      <c r="EHE2" s="300"/>
      <c r="EHF2" s="300"/>
      <c r="EHG2" s="300"/>
      <c r="EHH2" s="300"/>
      <c r="EHI2" s="300"/>
      <c r="EHJ2" s="300"/>
      <c r="EHK2" s="300"/>
      <c r="EHL2" s="300"/>
      <c r="EHM2" s="300"/>
      <c r="EHN2" s="300"/>
      <c r="EHO2" s="300"/>
      <c r="EHP2" s="300"/>
      <c r="EHQ2" s="300"/>
      <c r="EHR2" s="300"/>
      <c r="EHS2" s="300"/>
      <c r="EHT2" s="300"/>
      <c r="EHU2" s="300"/>
      <c r="EHV2" s="300"/>
      <c r="EHW2" s="300"/>
      <c r="EHX2" s="300"/>
      <c r="EHY2" s="300"/>
      <c r="EHZ2" s="300"/>
      <c r="EIA2" s="300"/>
      <c r="EIB2" s="300"/>
      <c r="EIC2" s="300"/>
      <c r="EID2" s="300"/>
      <c r="EIE2" s="300"/>
      <c r="EIF2" s="300"/>
      <c r="EIG2" s="300"/>
      <c r="EIH2" s="300"/>
      <c r="EII2" s="300"/>
      <c r="EIJ2" s="300"/>
      <c r="EIK2" s="300"/>
      <c r="EIL2" s="300"/>
      <c r="EIM2" s="300"/>
      <c r="EIN2" s="300"/>
      <c r="EIO2" s="300"/>
      <c r="EIP2" s="300"/>
      <c r="EIQ2" s="300"/>
      <c r="EIR2" s="300"/>
      <c r="EIS2" s="300"/>
      <c r="EIT2" s="300"/>
      <c r="EIU2" s="300"/>
      <c r="EIV2" s="300"/>
      <c r="EIW2" s="300"/>
      <c r="EIX2" s="300"/>
      <c r="EIY2" s="300"/>
      <c r="EIZ2" s="300"/>
      <c r="EJA2" s="300"/>
      <c r="EJB2" s="300"/>
      <c r="EJC2" s="300"/>
      <c r="EJD2" s="300"/>
      <c r="EJE2" s="300"/>
      <c r="EJF2" s="300"/>
      <c r="EJG2" s="300"/>
      <c r="EJH2" s="300"/>
      <c r="EJI2" s="300"/>
      <c r="EJJ2" s="300"/>
      <c r="EJK2" s="300"/>
      <c r="EJL2" s="300"/>
      <c r="EJM2" s="300"/>
      <c r="EJN2" s="300"/>
      <c r="EJO2" s="300"/>
      <c r="EJP2" s="300"/>
      <c r="EJQ2" s="300"/>
      <c r="EJR2" s="300"/>
      <c r="EJS2" s="300"/>
      <c r="EJT2" s="300"/>
      <c r="EJU2" s="300"/>
      <c r="EJV2" s="300"/>
      <c r="EJW2" s="300"/>
      <c r="EJX2" s="300"/>
      <c r="EJY2" s="300"/>
      <c r="EJZ2" s="300"/>
      <c r="EKA2" s="300"/>
      <c r="EKB2" s="300"/>
      <c r="EKC2" s="300"/>
      <c r="EKD2" s="300"/>
      <c r="EKE2" s="300"/>
      <c r="EKF2" s="300"/>
      <c r="EKG2" s="300"/>
      <c r="EKH2" s="300"/>
      <c r="EKI2" s="300"/>
      <c r="EKJ2" s="300"/>
      <c r="EKK2" s="300"/>
      <c r="EKL2" s="300"/>
      <c r="EKM2" s="300"/>
      <c r="EKN2" s="300"/>
      <c r="EKO2" s="300"/>
      <c r="EKP2" s="300"/>
      <c r="EKQ2" s="300"/>
      <c r="EKR2" s="300"/>
      <c r="EKS2" s="300"/>
      <c r="EKT2" s="300"/>
      <c r="EKU2" s="300"/>
      <c r="EKV2" s="300"/>
      <c r="EKW2" s="300"/>
      <c r="EKX2" s="300"/>
      <c r="EKY2" s="300"/>
      <c r="EKZ2" s="300"/>
      <c r="ELA2" s="300"/>
      <c r="ELB2" s="300"/>
      <c r="ELC2" s="300"/>
      <c r="ELD2" s="300"/>
      <c r="ELE2" s="300"/>
      <c r="ELF2" s="300"/>
      <c r="ELG2" s="300"/>
      <c r="ELH2" s="300"/>
      <c r="ELI2" s="300"/>
      <c r="ELJ2" s="300"/>
      <c r="ELK2" s="300"/>
      <c r="ELL2" s="300"/>
      <c r="ELM2" s="300"/>
      <c r="ELN2" s="300"/>
      <c r="ELO2" s="300"/>
      <c r="ELP2" s="300"/>
      <c r="ELQ2" s="300"/>
      <c r="ELR2" s="300"/>
      <c r="ELS2" s="300"/>
      <c r="ELT2" s="300"/>
      <c r="ELU2" s="300"/>
      <c r="ELV2" s="300"/>
      <c r="ELW2" s="300"/>
      <c r="ELX2" s="300"/>
      <c r="ELY2" s="300"/>
      <c r="ELZ2" s="300"/>
      <c r="EMA2" s="300"/>
      <c r="EMB2" s="300"/>
      <c r="EMC2" s="300"/>
      <c r="EMD2" s="300"/>
      <c r="EME2" s="300"/>
      <c r="EMF2" s="300"/>
      <c r="EMG2" s="300"/>
      <c r="EMH2" s="300"/>
      <c r="EMI2" s="300"/>
      <c r="EMJ2" s="300"/>
      <c r="EMK2" s="300"/>
      <c r="EML2" s="300"/>
      <c r="EMM2" s="300"/>
      <c r="EMN2" s="300"/>
      <c r="EMO2" s="300"/>
      <c r="EMP2" s="300"/>
      <c r="EMQ2" s="300"/>
      <c r="EMR2" s="300"/>
      <c r="EMS2" s="300"/>
      <c r="EMT2" s="300"/>
      <c r="EMU2" s="300"/>
      <c r="EMV2" s="300"/>
      <c r="EMW2" s="300"/>
      <c r="EMX2" s="300"/>
      <c r="EMY2" s="300"/>
      <c r="EMZ2" s="300"/>
      <c r="ENA2" s="300"/>
      <c r="ENB2" s="300"/>
      <c r="ENC2" s="300"/>
      <c r="END2" s="300"/>
      <c r="ENE2" s="300"/>
      <c r="ENF2" s="300"/>
      <c r="ENG2" s="300"/>
      <c r="ENH2" s="300"/>
      <c r="ENI2" s="300"/>
      <c r="ENJ2" s="300"/>
      <c r="ENK2" s="300"/>
      <c r="ENL2" s="300"/>
      <c r="ENM2" s="300"/>
      <c r="ENN2" s="300"/>
      <c r="ENO2" s="300"/>
      <c r="ENP2" s="300"/>
      <c r="ENQ2" s="300"/>
      <c r="ENR2" s="300"/>
      <c r="ENS2" s="300"/>
      <c r="ENT2" s="300"/>
      <c r="ENU2" s="300"/>
      <c r="ENV2" s="300"/>
      <c r="ENW2" s="300"/>
      <c r="ENX2" s="300"/>
      <c r="ENY2" s="300"/>
      <c r="ENZ2" s="300"/>
      <c r="EOA2" s="300"/>
      <c r="EOB2" s="300"/>
      <c r="EOC2" s="300"/>
      <c r="EOD2" s="300"/>
      <c r="EOE2" s="300"/>
      <c r="EOF2" s="300"/>
      <c r="EOG2" s="300"/>
      <c r="EOH2" s="300"/>
      <c r="EOI2" s="300"/>
      <c r="EOJ2" s="300"/>
      <c r="EOK2" s="300"/>
      <c r="EOL2" s="300"/>
      <c r="EOM2" s="300"/>
      <c r="EON2" s="300"/>
      <c r="EOO2" s="300"/>
      <c r="EOP2" s="300"/>
      <c r="EOQ2" s="300"/>
      <c r="EOR2" s="300"/>
      <c r="EOS2" s="300"/>
      <c r="EOT2" s="300"/>
      <c r="EOU2" s="300"/>
      <c r="EOV2" s="300"/>
      <c r="EOW2" s="300"/>
      <c r="EOX2" s="300"/>
      <c r="EOY2" s="300"/>
      <c r="EOZ2" s="300"/>
      <c r="EPA2" s="300"/>
      <c r="EPB2" s="300"/>
      <c r="EPC2" s="300"/>
      <c r="EPD2" s="300"/>
      <c r="EPE2" s="300"/>
      <c r="EPF2" s="300"/>
      <c r="EPG2" s="300"/>
      <c r="EPH2" s="300"/>
      <c r="EPI2" s="300"/>
      <c r="EPJ2" s="300"/>
      <c r="EPK2" s="300"/>
      <c r="EPL2" s="300"/>
      <c r="EPM2" s="300"/>
      <c r="EPN2" s="300"/>
      <c r="EPO2" s="300"/>
      <c r="EPP2" s="300"/>
      <c r="EPQ2" s="300"/>
      <c r="EPR2" s="300"/>
      <c r="EPS2" s="300"/>
      <c r="EPT2" s="300"/>
      <c r="EPU2" s="300"/>
      <c r="EPV2" s="300"/>
      <c r="EPW2" s="300"/>
      <c r="EPX2" s="300"/>
      <c r="EPY2" s="300"/>
      <c r="EPZ2" s="300"/>
      <c r="EQA2" s="300"/>
      <c r="EQB2" s="300"/>
      <c r="EQC2" s="300"/>
      <c r="EQD2" s="300"/>
      <c r="EQE2" s="300"/>
      <c r="EQF2" s="300"/>
      <c r="EQG2" s="300"/>
      <c r="EQH2" s="300"/>
      <c r="EQI2" s="300"/>
      <c r="EQJ2" s="300"/>
      <c r="EQK2" s="300"/>
      <c r="EQL2" s="300"/>
      <c r="EQM2" s="300"/>
      <c r="EQN2" s="300"/>
      <c r="EQO2" s="300"/>
      <c r="EQP2" s="300"/>
      <c r="EQQ2" s="300"/>
      <c r="EQR2" s="300"/>
      <c r="EQS2" s="300"/>
      <c r="EQT2" s="300"/>
      <c r="EQU2" s="300"/>
      <c r="EQV2" s="300"/>
      <c r="EQW2" s="300"/>
      <c r="EQX2" s="300"/>
      <c r="EQY2" s="300"/>
      <c r="EQZ2" s="300"/>
      <c r="ERA2" s="300"/>
      <c r="ERB2" s="300"/>
      <c r="ERC2" s="300"/>
      <c r="ERD2" s="300"/>
      <c r="ERE2" s="300"/>
      <c r="ERF2" s="300"/>
      <c r="ERG2" s="300"/>
      <c r="ERH2" s="300"/>
      <c r="ERI2" s="300"/>
      <c r="ERJ2" s="300"/>
      <c r="ERK2" s="300"/>
      <c r="ERL2" s="300"/>
      <c r="ERM2" s="300"/>
      <c r="ERN2" s="300"/>
      <c r="ERO2" s="300"/>
      <c r="ERP2" s="300"/>
      <c r="ERQ2" s="300"/>
      <c r="ERR2" s="300"/>
      <c r="ERS2" s="300"/>
      <c r="ERT2" s="300"/>
      <c r="ERU2" s="300"/>
      <c r="ERV2" s="300"/>
      <c r="ERW2" s="300"/>
      <c r="ERX2" s="300"/>
      <c r="ERY2" s="300"/>
      <c r="ERZ2" s="300"/>
      <c r="ESA2" s="300"/>
      <c r="ESB2" s="300"/>
      <c r="ESC2" s="300"/>
      <c r="ESD2" s="300"/>
      <c r="ESE2" s="300"/>
      <c r="ESF2" s="300"/>
      <c r="ESG2" s="300"/>
      <c r="ESH2" s="300"/>
      <c r="ESI2" s="300"/>
      <c r="ESJ2" s="300"/>
      <c r="ESK2" s="300"/>
      <c r="ESL2" s="300"/>
      <c r="ESM2" s="300"/>
      <c r="ESN2" s="300"/>
      <c r="ESO2" s="300"/>
      <c r="ESP2" s="300"/>
      <c r="ESQ2" s="300"/>
      <c r="ESR2" s="300"/>
      <c r="ESS2" s="300"/>
      <c r="EST2" s="300"/>
      <c r="ESU2" s="300"/>
      <c r="ESV2" s="300"/>
      <c r="ESW2" s="300"/>
      <c r="ESX2" s="300"/>
      <c r="ESY2" s="300"/>
      <c r="ESZ2" s="300"/>
      <c r="ETA2" s="300"/>
      <c r="ETB2" s="300"/>
      <c r="ETC2" s="300"/>
      <c r="ETD2" s="300"/>
      <c r="ETE2" s="300"/>
      <c r="ETF2" s="300"/>
      <c r="ETG2" s="300"/>
      <c r="ETH2" s="300"/>
      <c r="ETI2" s="300"/>
      <c r="ETJ2" s="300"/>
      <c r="ETK2" s="300"/>
      <c r="ETL2" s="300"/>
      <c r="ETM2" s="300"/>
      <c r="ETN2" s="300"/>
      <c r="ETO2" s="300"/>
      <c r="ETP2" s="300"/>
      <c r="ETQ2" s="300"/>
      <c r="ETR2" s="300"/>
      <c r="ETS2" s="300"/>
      <c r="ETT2" s="300"/>
      <c r="ETU2" s="300"/>
      <c r="ETV2" s="300"/>
      <c r="ETW2" s="300"/>
      <c r="ETX2" s="300"/>
      <c r="ETY2" s="300"/>
      <c r="ETZ2" s="300"/>
      <c r="EUA2" s="300"/>
      <c r="EUB2" s="300"/>
      <c r="EUC2" s="300"/>
      <c r="EUD2" s="300"/>
      <c r="EUE2" s="300"/>
      <c r="EUF2" s="300"/>
      <c r="EUG2" s="300"/>
      <c r="EUH2" s="300"/>
      <c r="EUI2" s="300"/>
      <c r="EUJ2" s="300"/>
      <c r="EUK2" s="300"/>
      <c r="EUL2" s="300"/>
      <c r="EUM2" s="300"/>
      <c r="EUN2" s="300"/>
      <c r="EUO2" s="300"/>
      <c r="EUP2" s="300"/>
      <c r="EUQ2" s="300"/>
      <c r="EUR2" s="300"/>
      <c r="EUS2" s="300"/>
      <c r="EUT2" s="300"/>
      <c r="EUU2" s="300"/>
      <c r="EUV2" s="300"/>
      <c r="EUW2" s="300"/>
      <c r="EUX2" s="300"/>
      <c r="EUY2" s="300"/>
      <c r="EUZ2" s="300"/>
      <c r="EVA2" s="300"/>
      <c r="EVB2" s="300"/>
      <c r="EVC2" s="300"/>
      <c r="EVD2" s="300"/>
      <c r="EVE2" s="300"/>
      <c r="EVF2" s="300"/>
      <c r="EVG2" s="300"/>
      <c r="EVH2" s="300"/>
      <c r="EVI2" s="300"/>
      <c r="EVJ2" s="300"/>
      <c r="EVK2" s="300"/>
      <c r="EVL2" s="300"/>
      <c r="EVM2" s="300"/>
      <c r="EVN2" s="300"/>
      <c r="EVO2" s="300"/>
      <c r="EVP2" s="300"/>
      <c r="EVQ2" s="300"/>
      <c r="EVR2" s="300"/>
      <c r="EVS2" s="300"/>
      <c r="EVT2" s="300"/>
      <c r="EVU2" s="300"/>
      <c r="EVV2" s="300"/>
      <c r="EVW2" s="300"/>
      <c r="EVX2" s="300"/>
      <c r="EVY2" s="300"/>
      <c r="EVZ2" s="300"/>
      <c r="EWA2" s="300"/>
      <c r="EWB2" s="300"/>
      <c r="EWC2" s="300"/>
      <c r="EWD2" s="300"/>
      <c r="EWE2" s="300"/>
      <c r="EWF2" s="300"/>
      <c r="EWG2" s="300"/>
      <c r="EWH2" s="300"/>
      <c r="EWI2" s="300"/>
      <c r="EWJ2" s="300"/>
      <c r="EWK2" s="300"/>
      <c r="EWL2" s="300"/>
      <c r="EWM2" s="300"/>
      <c r="EWN2" s="300"/>
      <c r="EWO2" s="300"/>
      <c r="EWP2" s="300"/>
      <c r="EWQ2" s="300"/>
      <c r="EWR2" s="300"/>
      <c r="EWS2" s="300"/>
      <c r="EWT2" s="300"/>
      <c r="EWU2" s="300"/>
      <c r="EWV2" s="300"/>
      <c r="EWW2" s="300"/>
      <c r="EWX2" s="300"/>
      <c r="EWY2" s="300"/>
      <c r="EWZ2" s="300"/>
      <c r="EXA2" s="300"/>
      <c r="EXB2" s="300"/>
      <c r="EXC2" s="300"/>
      <c r="EXD2" s="300"/>
      <c r="EXE2" s="300"/>
      <c r="EXF2" s="300"/>
      <c r="EXG2" s="300"/>
      <c r="EXH2" s="300"/>
      <c r="EXI2" s="300"/>
      <c r="EXJ2" s="300"/>
      <c r="EXK2" s="300"/>
      <c r="EXL2" s="300"/>
      <c r="EXM2" s="300"/>
      <c r="EXN2" s="300"/>
      <c r="EXO2" s="300"/>
      <c r="EXP2" s="300"/>
      <c r="EXQ2" s="300"/>
      <c r="EXR2" s="300"/>
      <c r="EXS2" s="300"/>
      <c r="EXT2" s="300"/>
      <c r="EXU2" s="300"/>
      <c r="EXV2" s="300"/>
      <c r="EXW2" s="300"/>
      <c r="EXX2" s="300"/>
      <c r="EXY2" s="300"/>
      <c r="EXZ2" s="300"/>
      <c r="EYA2" s="300"/>
      <c r="EYB2" s="300"/>
      <c r="EYC2" s="300"/>
      <c r="EYD2" s="300"/>
      <c r="EYE2" s="300"/>
      <c r="EYF2" s="300"/>
      <c r="EYG2" s="300"/>
      <c r="EYH2" s="300"/>
      <c r="EYI2" s="300"/>
      <c r="EYJ2" s="300"/>
      <c r="EYK2" s="300"/>
      <c r="EYL2" s="300"/>
      <c r="EYM2" s="300"/>
      <c r="EYN2" s="300"/>
      <c r="EYO2" s="300"/>
      <c r="EYP2" s="300"/>
      <c r="EYQ2" s="300"/>
      <c r="EYR2" s="300"/>
      <c r="EYS2" s="300"/>
      <c r="EYT2" s="300"/>
      <c r="EYU2" s="300"/>
      <c r="EYV2" s="300"/>
      <c r="EYW2" s="300"/>
      <c r="EYX2" s="300"/>
      <c r="EYY2" s="300"/>
      <c r="EYZ2" s="300"/>
      <c r="EZA2" s="300"/>
      <c r="EZB2" s="300"/>
      <c r="EZC2" s="300"/>
      <c r="EZD2" s="300"/>
      <c r="EZE2" s="300"/>
      <c r="EZF2" s="300"/>
      <c r="EZG2" s="300"/>
      <c r="EZH2" s="300"/>
      <c r="EZI2" s="300"/>
      <c r="EZJ2" s="300"/>
      <c r="EZK2" s="300"/>
      <c r="EZL2" s="300"/>
      <c r="EZM2" s="300"/>
      <c r="EZN2" s="300"/>
      <c r="EZO2" s="300"/>
      <c r="EZP2" s="300"/>
      <c r="EZQ2" s="300"/>
      <c r="EZR2" s="300"/>
      <c r="EZS2" s="300"/>
      <c r="EZT2" s="300"/>
      <c r="EZU2" s="300"/>
      <c r="EZV2" s="300"/>
      <c r="EZW2" s="300"/>
      <c r="EZX2" s="300"/>
      <c r="EZY2" s="300"/>
      <c r="EZZ2" s="300"/>
      <c r="FAA2" s="300"/>
      <c r="FAB2" s="300"/>
      <c r="FAC2" s="300"/>
      <c r="FAD2" s="300"/>
      <c r="FAE2" s="300"/>
      <c r="FAF2" s="300"/>
      <c r="FAG2" s="300"/>
      <c r="FAH2" s="300"/>
      <c r="FAI2" s="300"/>
      <c r="FAJ2" s="300"/>
      <c r="FAK2" s="300"/>
      <c r="FAL2" s="300"/>
      <c r="FAM2" s="300"/>
      <c r="FAN2" s="300"/>
      <c r="FAO2" s="300"/>
      <c r="FAP2" s="300"/>
      <c r="FAQ2" s="300"/>
      <c r="FAR2" s="300"/>
      <c r="FAS2" s="300"/>
      <c r="FAT2" s="300"/>
      <c r="FAU2" s="300"/>
      <c r="FAV2" s="300"/>
      <c r="FAW2" s="300"/>
      <c r="FAX2" s="300"/>
      <c r="FAY2" s="300"/>
      <c r="FAZ2" s="300"/>
      <c r="FBA2" s="300"/>
      <c r="FBB2" s="300"/>
      <c r="FBC2" s="300"/>
      <c r="FBD2" s="300"/>
      <c r="FBE2" s="300"/>
      <c r="FBF2" s="300"/>
      <c r="FBG2" s="300"/>
      <c r="FBH2" s="300"/>
      <c r="FBI2" s="300"/>
      <c r="FBJ2" s="300"/>
      <c r="FBK2" s="300"/>
      <c r="FBL2" s="300"/>
      <c r="FBM2" s="300"/>
      <c r="FBN2" s="300"/>
      <c r="FBO2" s="300"/>
      <c r="FBP2" s="300"/>
      <c r="FBQ2" s="300"/>
      <c r="FBR2" s="300"/>
      <c r="FBS2" s="300"/>
      <c r="FBT2" s="300"/>
      <c r="FBU2" s="300"/>
      <c r="FBV2" s="300"/>
      <c r="FBW2" s="300"/>
      <c r="FBX2" s="300"/>
      <c r="FBY2" s="300"/>
      <c r="FBZ2" s="300"/>
      <c r="FCA2" s="300"/>
      <c r="FCB2" s="300"/>
      <c r="FCC2" s="300"/>
      <c r="FCD2" s="300"/>
      <c r="FCE2" s="300"/>
      <c r="FCF2" s="300"/>
      <c r="FCG2" s="300"/>
      <c r="FCH2" s="300"/>
      <c r="FCI2" s="300"/>
      <c r="FCJ2" s="300"/>
      <c r="FCK2" s="300"/>
      <c r="FCL2" s="300"/>
      <c r="FCM2" s="300"/>
      <c r="FCN2" s="300"/>
      <c r="FCO2" s="300"/>
      <c r="FCP2" s="300"/>
      <c r="FCQ2" s="300"/>
      <c r="FCR2" s="300"/>
      <c r="FCS2" s="300"/>
      <c r="FCT2" s="300"/>
      <c r="FCU2" s="300"/>
      <c r="FCV2" s="300"/>
      <c r="FCW2" s="300"/>
      <c r="FCX2" s="300"/>
      <c r="FCY2" s="300"/>
      <c r="FCZ2" s="300"/>
      <c r="FDA2" s="300"/>
      <c r="FDB2" s="300"/>
      <c r="FDC2" s="300"/>
      <c r="FDD2" s="300"/>
      <c r="FDE2" s="300"/>
      <c r="FDF2" s="300"/>
      <c r="FDG2" s="300"/>
      <c r="FDH2" s="300"/>
      <c r="FDI2" s="300"/>
      <c r="FDJ2" s="300"/>
      <c r="FDK2" s="300"/>
      <c r="FDL2" s="300"/>
      <c r="FDM2" s="300"/>
      <c r="FDN2" s="300"/>
      <c r="FDO2" s="300"/>
      <c r="FDP2" s="300"/>
      <c r="FDQ2" s="300"/>
      <c r="FDR2" s="300"/>
      <c r="FDS2" s="300"/>
      <c r="FDT2" s="300"/>
      <c r="FDU2" s="300"/>
      <c r="FDV2" s="300"/>
      <c r="FDW2" s="300"/>
      <c r="FDX2" s="300"/>
      <c r="FDY2" s="300"/>
      <c r="FDZ2" s="300"/>
      <c r="FEA2" s="300"/>
      <c r="FEB2" s="300"/>
      <c r="FEC2" s="300"/>
      <c r="FED2" s="300"/>
      <c r="FEE2" s="300"/>
      <c r="FEF2" s="300"/>
      <c r="FEG2" s="300"/>
      <c r="FEH2" s="300"/>
      <c r="FEI2" s="300"/>
      <c r="FEJ2" s="300"/>
      <c r="FEK2" s="300"/>
      <c r="FEL2" s="300"/>
      <c r="FEM2" s="300"/>
      <c r="FEN2" s="300"/>
      <c r="FEO2" s="300"/>
      <c r="FEP2" s="300"/>
      <c r="FEQ2" s="300"/>
      <c r="FER2" s="300"/>
      <c r="FES2" s="300"/>
      <c r="FET2" s="300"/>
      <c r="FEU2" s="300"/>
      <c r="FEV2" s="300"/>
      <c r="FEW2" s="300"/>
      <c r="FEX2" s="300"/>
      <c r="FEY2" s="300"/>
      <c r="FEZ2" s="300"/>
      <c r="FFA2" s="300"/>
      <c r="FFB2" s="300"/>
      <c r="FFC2" s="300"/>
      <c r="FFD2" s="300"/>
      <c r="FFE2" s="300"/>
      <c r="FFF2" s="300"/>
      <c r="FFG2" s="300"/>
      <c r="FFH2" s="300"/>
      <c r="FFI2" s="300"/>
      <c r="FFJ2" s="300"/>
      <c r="FFK2" s="300"/>
      <c r="FFL2" s="300"/>
      <c r="FFM2" s="300"/>
      <c r="FFN2" s="300"/>
      <c r="FFO2" s="300"/>
      <c r="FFP2" s="300"/>
      <c r="FFQ2" s="300"/>
      <c r="FFR2" s="300"/>
      <c r="FFS2" s="300"/>
      <c r="FFT2" s="300"/>
      <c r="FFU2" s="300"/>
      <c r="FFV2" s="300"/>
      <c r="FFW2" s="300"/>
      <c r="FFX2" s="300"/>
      <c r="FFY2" s="300"/>
      <c r="FFZ2" s="300"/>
      <c r="FGA2" s="300"/>
      <c r="FGB2" s="300"/>
      <c r="FGC2" s="300"/>
      <c r="FGD2" s="300"/>
      <c r="FGE2" s="300"/>
      <c r="FGF2" s="300"/>
      <c r="FGG2" s="300"/>
      <c r="FGH2" s="300"/>
      <c r="FGI2" s="300"/>
      <c r="FGJ2" s="300"/>
      <c r="FGK2" s="300"/>
      <c r="FGL2" s="300"/>
      <c r="FGM2" s="300"/>
      <c r="FGN2" s="300"/>
      <c r="FGO2" s="300"/>
      <c r="FGP2" s="300"/>
      <c r="FGQ2" s="300"/>
      <c r="FGR2" s="300"/>
      <c r="FGS2" s="300"/>
      <c r="FGT2" s="300"/>
      <c r="FGU2" s="300"/>
      <c r="FGV2" s="300"/>
      <c r="FGW2" s="300"/>
      <c r="FGX2" s="300"/>
      <c r="FGY2" s="300"/>
      <c r="FGZ2" s="300"/>
      <c r="FHA2" s="300"/>
      <c r="FHB2" s="300"/>
      <c r="FHC2" s="300"/>
      <c r="FHD2" s="300"/>
      <c r="FHE2" s="300"/>
      <c r="FHF2" s="300"/>
      <c r="FHG2" s="300"/>
      <c r="FHH2" s="300"/>
      <c r="FHI2" s="300"/>
      <c r="FHJ2" s="300"/>
      <c r="FHK2" s="300"/>
      <c r="FHL2" s="300"/>
      <c r="FHM2" s="300"/>
      <c r="FHN2" s="300"/>
      <c r="FHO2" s="300"/>
      <c r="FHP2" s="300"/>
      <c r="FHQ2" s="300"/>
      <c r="FHR2" s="300"/>
      <c r="FHS2" s="300"/>
      <c r="FHT2" s="300"/>
      <c r="FHU2" s="300"/>
      <c r="FHV2" s="300"/>
      <c r="FHW2" s="300"/>
      <c r="FHX2" s="300"/>
      <c r="FHY2" s="300"/>
      <c r="FHZ2" s="300"/>
      <c r="FIA2" s="300"/>
      <c r="FIB2" s="300"/>
      <c r="FIC2" s="300"/>
      <c r="FID2" s="300"/>
      <c r="FIE2" s="300"/>
      <c r="FIF2" s="300"/>
      <c r="FIG2" s="300"/>
      <c r="FIH2" s="300"/>
      <c r="FII2" s="300"/>
      <c r="FIJ2" s="300"/>
      <c r="FIK2" s="300"/>
      <c r="FIL2" s="300"/>
      <c r="FIM2" s="300"/>
      <c r="FIN2" s="300"/>
      <c r="FIO2" s="300"/>
      <c r="FIP2" s="300"/>
      <c r="FIQ2" s="300"/>
      <c r="FIR2" s="300"/>
      <c r="FIS2" s="300"/>
      <c r="FIT2" s="300"/>
      <c r="FIU2" s="300"/>
      <c r="FIV2" s="300"/>
      <c r="FIW2" s="300"/>
      <c r="FIX2" s="300"/>
      <c r="FIY2" s="300"/>
      <c r="FIZ2" s="300"/>
      <c r="FJA2" s="300"/>
      <c r="FJB2" s="300"/>
      <c r="FJC2" s="300"/>
      <c r="FJD2" s="300"/>
      <c r="FJE2" s="300"/>
      <c r="FJF2" s="300"/>
      <c r="FJG2" s="300"/>
      <c r="FJH2" s="300"/>
      <c r="FJI2" s="300"/>
      <c r="FJJ2" s="300"/>
      <c r="FJK2" s="300"/>
      <c r="FJL2" s="300"/>
      <c r="FJM2" s="300"/>
      <c r="FJN2" s="300"/>
      <c r="FJO2" s="300"/>
      <c r="FJP2" s="300"/>
      <c r="FJQ2" s="300"/>
      <c r="FJR2" s="300"/>
      <c r="FJS2" s="300"/>
      <c r="FJT2" s="300"/>
      <c r="FJU2" s="300"/>
      <c r="FJV2" s="300"/>
      <c r="FJW2" s="300"/>
      <c r="FJX2" s="300"/>
      <c r="FJY2" s="300"/>
      <c r="FJZ2" s="300"/>
      <c r="FKA2" s="300"/>
      <c r="FKB2" s="300"/>
      <c r="FKC2" s="300"/>
      <c r="FKD2" s="300"/>
      <c r="FKE2" s="300"/>
      <c r="FKF2" s="300"/>
      <c r="FKG2" s="300"/>
      <c r="FKH2" s="300"/>
      <c r="FKI2" s="300"/>
      <c r="FKJ2" s="300"/>
      <c r="FKK2" s="300"/>
      <c r="FKL2" s="300"/>
      <c r="FKM2" s="300"/>
      <c r="FKN2" s="300"/>
      <c r="FKO2" s="300"/>
      <c r="FKP2" s="300"/>
      <c r="FKQ2" s="300"/>
      <c r="FKR2" s="300"/>
      <c r="FKS2" s="300"/>
      <c r="FKT2" s="300"/>
      <c r="FKU2" s="300"/>
      <c r="FKV2" s="300"/>
      <c r="FKW2" s="300"/>
      <c r="FKX2" s="300"/>
      <c r="FKY2" s="300"/>
      <c r="FKZ2" s="300"/>
      <c r="FLA2" s="300"/>
      <c r="FLB2" s="300"/>
      <c r="FLC2" s="300"/>
      <c r="FLD2" s="300"/>
      <c r="FLE2" s="300"/>
      <c r="FLF2" s="300"/>
      <c r="FLG2" s="300"/>
      <c r="FLH2" s="300"/>
      <c r="FLI2" s="300"/>
      <c r="FLJ2" s="300"/>
      <c r="FLK2" s="300"/>
      <c r="FLL2" s="300"/>
      <c r="FLM2" s="300"/>
      <c r="FLN2" s="300"/>
      <c r="FLO2" s="300"/>
      <c r="FLP2" s="300"/>
      <c r="FLQ2" s="300"/>
      <c r="FLR2" s="300"/>
      <c r="FLS2" s="300"/>
      <c r="FLT2" s="300"/>
      <c r="FLU2" s="300"/>
      <c r="FLV2" s="300"/>
      <c r="FLW2" s="300"/>
      <c r="FLX2" s="300"/>
      <c r="FLY2" s="300"/>
      <c r="FLZ2" s="300"/>
      <c r="FMA2" s="300"/>
      <c r="FMB2" s="300"/>
      <c r="FMC2" s="300"/>
      <c r="FMD2" s="300"/>
      <c r="FME2" s="300"/>
      <c r="FMF2" s="300"/>
      <c r="FMG2" s="300"/>
      <c r="FMH2" s="300"/>
      <c r="FMI2" s="300"/>
      <c r="FMJ2" s="300"/>
      <c r="FMK2" s="300"/>
      <c r="FML2" s="300"/>
      <c r="FMM2" s="300"/>
      <c r="FMN2" s="300"/>
      <c r="FMO2" s="300"/>
      <c r="FMP2" s="300"/>
      <c r="FMQ2" s="300"/>
      <c r="FMR2" s="300"/>
      <c r="FMS2" s="300"/>
      <c r="FMT2" s="300"/>
      <c r="FMU2" s="300"/>
      <c r="FMV2" s="300"/>
      <c r="FMW2" s="300"/>
      <c r="FMX2" s="300"/>
      <c r="FMY2" s="300"/>
      <c r="FMZ2" s="300"/>
      <c r="FNA2" s="300"/>
      <c r="FNB2" s="300"/>
      <c r="FNC2" s="300"/>
      <c r="FND2" s="300"/>
      <c r="FNE2" s="300"/>
      <c r="FNF2" s="300"/>
      <c r="FNG2" s="300"/>
      <c r="FNH2" s="300"/>
      <c r="FNI2" s="300"/>
      <c r="FNJ2" s="300"/>
      <c r="FNK2" s="300"/>
      <c r="FNL2" s="300"/>
      <c r="FNM2" s="300"/>
      <c r="FNN2" s="300"/>
      <c r="FNO2" s="300"/>
      <c r="FNP2" s="300"/>
      <c r="FNQ2" s="300"/>
      <c r="FNR2" s="300"/>
      <c r="FNS2" s="300"/>
      <c r="FNT2" s="300"/>
      <c r="FNU2" s="300"/>
      <c r="FNV2" s="300"/>
      <c r="FNW2" s="300"/>
      <c r="FNX2" s="300"/>
      <c r="FNY2" s="300"/>
      <c r="FNZ2" s="300"/>
      <c r="FOA2" s="300"/>
      <c r="FOB2" s="300"/>
      <c r="FOC2" s="300"/>
      <c r="FOD2" s="300"/>
      <c r="FOE2" s="300"/>
      <c r="FOF2" s="300"/>
      <c r="FOG2" s="300"/>
      <c r="FOH2" s="300"/>
      <c r="FOI2" s="300"/>
      <c r="FOJ2" s="300"/>
      <c r="FOK2" s="300"/>
      <c r="FOL2" s="300"/>
      <c r="FOM2" s="300"/>
      <c r="FON2" s="300"/>
      <c r="FOO2" s="300"/>
      <c r="FOP2" s="300"/>
      <c r="FOQ2" s="300"/>
      <c r="FOR2" s="300"/>
      <c r="FOS2" s="300"/>
      <c r="FOT2" s="300"/>
      <c r="FOU2" s="300"/>
      <c r="FOV2" s="300"/>
      <c r="FOW2" s="300"/>
      <c r="FOX2" s="300"/>
      <c r="FOY2" s="300"/>
      <c r="FOZ2" s="300"/>
      <c r="FPA2" s="300"/>
      <c r="FPB2" s="300"/>
      <c r="FPC2" s="300"/>
      <c r="FPD2" s="300"/>
      <c r="FPE2" s="300"/>
      <c r="FPF2" s="300"/>
      <c r="FPG2" s="300"/>
      <c r="FPH2" s="300"/>
      <c r="FPI2" s="300"/>
      <c r="FPJ2" s="300"/>
      <c r="FPK2" s="300"/>
      <c r="FPL2" s="300"/>
      <c r="FPM2" s="300"/>
      <c r="FPN2" s="300"/>
      <c r="FPO2" s="300"/>
      <c r="FPP2" s="300"/>
      <c r="FPQ2" s="300"/>
      <c r="FPR2" s="300"/>
      <c r="FPS2" s="300"/>
      <c r="FPT2" s="300"/>
      <c r="FPU2" s="300"/>
      <c r="FPV2" s="300"/>
      <c r="FPW2" s="300"/>
      <c r="FPX2" s="300"/>
      <c r="FPY2" s="300"/>
      <c r="FPZ2" s="300"/>
      <c r="FQA2" s="300"/>
      <c r="FQB2" s="300"/>
      <c r="FQC2" s="300"/>
      <c r="FQD2" s="300"/>
      <c r="FQE2" s="300"/>
      <c r="FQF2" s="300"/>
      <c r="FQG2" s="300"/>
      <c r="FQH2" s="300"/>
      <c r="FQI2" s="300"/>
      <c r="FQJ2" s="300"/>
      <c r="FQK2" s="300"/>
      <c r="FQL2" s="300"/>
      <c r="FQM2" s="300"/>
      <c r="FQN2" s="300"/>
      <c r="FQO2" s="300"/>
      <c r="FQP2" s="300"/>
      <c r="FQQ2" s="300"/>
      <c r="FQR2" s="300"/>
      <c r="FQS2" s="300"/>
      <c r="FQT2" s="300"/>
      <c r="FQU2" s="300"/>
      <c r="FQV2" s="300"/>
      <c r="FQW2" s="300"/>
      <c r="FQX2" s="300"/>
      <c r="FQY2" s="300"/>
      <c r="FQZ2" s="300"/>
      <c r="FRA2" s="300"/>
      <c r="FRB2" s="300"/>
      <c r="FRC2" s="300"/>
      <c r="FRD2" s="300"/>
      <c r="FRE2" s="300"/>
      <c r="FRF2" s="300"/>
      <c r="FRG2" s="300"/>
      <c r="FRH2" s="300"/>
      <c r="FRI2" s="300"/>
      <c r="FRJ2" s="300"/>
      <c r="FRK2" s="300"/>
      <c r="FRL2" s="300"/>
      <c r="FRM2" s="300"/>
      <c r="FRN2" s="300"/>
      <c r="FRO2" s="300"/>
      <c r="FRP2" s="300"/>
      <c r="FRQ2" s="300"/>
      <c r="FRR2" s="300"/>
      <c r="FRS2" s="300"/>
      <c r="FRT2" s="300"/>
      <c r="FRU2" s="300"/>
      <c r="FRV2" s="300"/>
      <c r="FRW2" s="300"/>
      <c r="FRX2" s="300"/>
      <c r="FRY2" s="300"/>
      <c r="FRZ2" s="300"/>
      <c r="FSA2" s="300"/>
      <c r="FSB2" s="300"/>
      <c r="FSC2" s="300"/>
      <c r="FSD2" s="300"/>
      <c r="FSE2" s="300"/>
      <c r="FSF2" s="300"/>
      <c r="FSG2" s="300"/>
      <c r="FSH2" s="300"/>
      <c r="FSI2" s="300"/>
      <c r="FSJ2" s="300"/>
      <c r="FSK2" s="300"/>
      <c r="FSL2" s="300"/>
      <c r="FSM2" s="300"/>
      <c r="FSN2" s="300"/>
      <c r="FSO2" s="300"/>
      <c r="FSP2" s="300"/>
      <c r="FSQ2" s="300"/>
      <c r="FSR2" s="300"/>
      <c r="FSS2" s="300"/>
      <c r="FST2" s="300"/>
      <c r="FSU2" s="300"/>
      <c r="FSV2" s="300"/>
      <c r="FSW2" s="300"/>
      <c r="FSX2" s="300"/>
      <c r="FSY2" s="300"/>
      <c r="FSZ2" s="300"/>
      <c r="FTA2" s="300"/>
      <c r="FTB2" s="300"/>
      <c r="FTC2" s="300"/>
      <c r="FTD2" s="300"/>
      <c r="FTE2" s="300"/>
      <c r="FTF2" s="300"/>
      <c r="FTG2" s="300"/>
      <c r="FTH2" s="300"/>
      <c r="FTI2" s="300"/>
      <c r="FTJ2" s="300"/>
      <c r="FTK2" s="300"/>
      <c r="FTL2" s="300"/>
      <c r="FTM2" s="300"/>
      <c r="FTN2" s="300"/>
      <c r="FTO2" s="300"/>
      <c r="FTP2" s="300"/>
      <c r="FTQ2" s="300"/>
      <c r="FTR2" s="300"/>
      <c r="FTS2" s="300"/>
      <c r="FTT2" s="300"/>
      <c r="FTU2" s="300"/>
      <c r="FTV2" s="300"/>
      <c r="FTW2" s="300"/>
      <c r="FTX2" s="300"/>
      <c r="FTY2" s="300"/>
      <c r="FTZ2" s="300"/>
      <c r="FUA2" s="300"/>
      <c r="FUB2" s="300"/>
      <c r="FUC2" s="300"/>
      <c r="FUD2" s="300"/>
      <c r="FUE2" s="300"/>
      <c r="FUF2" s="300"/>
      <c r="FUG2" s="300"/>
      <c r="FUH2" s="300"/>
      <c r="FUI2" s="300"/>
      <c r="FUJ2" s="300"/>
      <c r="FUK2" s="300"/>
      <c r="FUL2" s="300"/>
      <c r="FUM2" s="300"/>
      <c r="FUN2" s="300"/>
      <c r="FUO2" s="300"/>
      <c r="FUP2" s="300"/>
      <c r="FUQ2" s="300"/>
      <c r="FUR2" s="300"/>
      <c r="FUS2" s="300"/>
      <c r="FUT2" s="300"/>
      <c r="FUU2" s="300"/>
      <c r="FUV2" s="300"/>
      <c r="FUW2" s="300"/>
      <c r="FUX2" s="300"/>
      <c r="FUY2" s="300"/>
      <c r="FUZ2" s="300"/>
      <c r="FVA2" s="300"/>
      <c r="FVB2" s="300"/>
      <c r="FVC2" s="300"/>
      <c r="FVD2" s="300"/>
      <c r="FVE2" s="300"/>
      <c r="FVF2" s="300"/>
      <c r="FVG2" s="300"/>
      <c r="FVH2" s="300"/>
      <c r="FVI2" s="300"/>
      <c r="FVJ2" s="300"/>
      <c r="FVK2" s="300"/>
      <c r="FVL2" s="300"/>
      <c r="FVM2" s="300"/>
      <c r="FVN2" s="300"/>
      <c r="FVO2" s="300"/>
      <c r="FVP2" s="300"/>
      <c r="FVQ2" s="300"/>
      <c r="FVR2" s="300"/>
      <c r="FVS2" s="300"/>
      <c r="FVT2" s="300"/>
      <c r="FVU2" s="300"/>
      <c r="FVV2" s="300"/>
      <c r="FVW2" s="300"/>
      <c r="FVX2" s="300"/>
      <c r="FVY2" s="300"/>
      <c r="FVZ2" s="300"/>
      <c r="FWA2" s="300"/>
      <c r="FWB2" s="300"/>
      <c r="FWC2" s="300"/>
      <c r="FWD2" s="300"/>
      <c r="FWE2" s="300"/>
      <c r="FWF2" s="300"/>
      <c r="FWG2" s="300"/>
      <c r="FWH2" s="300"/>
      <c r="FWI2" s="300"/>
      <c r="FWJ2" s="300"/>
      <c r="FWK2" s="300"/>
      <c r="FWL2" s="300"/>
      <c r="FWM2" s="300"/>
      <c r="FWN2" s="300"/>
      <c r="FWO2" s="300"/>
      <c r="FWP2" s="300"/>
      <c r="FWQ2" s="300"/>
      <c r="FWR2" s="300"/>
      <c r="FWS2" s="300"/>
      <c r="FWT2" s="300"/>
      <c r="FWU2" s="300"/>
      <c r="FWV2" s="300"/>
      <c r="FWW2" s="300"/>
      <c r="FWX2" s="300"/>
      <c r="FWY2" s="300"/>
      <c r="FWZ2" s="300"/>
      <c r="FXA2" s="300"/>
      <c r="FXB2" s="300"/>
      <c r="FXC2" s="300"/>
      <c r="FXD2" s="300"/>
      <c r="FXE2" s="300"/>
      <c r="FXF2" s="300"/>
      <c r="FXG2" s="300"/>
      <c r="FXH2" s="300"/>
      <c r="FXI2" s="300"/>
      <c r="FXJ2" s="300"/>
      <c r="FXK2" s="300"/>
      <c r="FXL2" s="300"/>
      <c r="FXM2" s="300"/>
      <c r="FXN2" s="300"/>
      <c r="FXO2" s="300"/>
      <c r="FXP2" s="300"/>
      <c r="FXQ2" s="300"/>
      <c r="FXR2" s="300"/>
      <c r="FXS2" s="300"/>
      <c r="FXT2" s="300"/>
      <c r="FXU2" s="300"/>
      <c r="FXV2" s="300"/>
      <c r="FXW2" s="300"/>
      <c r="FXX2" s="300"/>
      <c r="FXY2" s="300"/>
      <c r="FXZ2" s="300"/>
      <c r="FYA2" s="300"/>
      <c r="FYB2" s="300"/>
      <c r="FYC2" s="300"/>
      <c r="FYD2" s="300"/>
      <c r="FYE2" s="300"/>
      <c r="FYF2" s="300"/>
      <c r="FYG2" s="300"/>
      <c r="FYH2" s="300"/>
      <c r="FYI2" s="300"/>
      <c r="FYJ2" s="300"/>
      <c r="FYK2" s="300"/>
      <c r="FYL2" s="300"/>
      <c r="FYM2" s="300"/>
      <c r="FYN2" s="300"/>
      <c r="FYO2" s="300"/>
      <c r="FYP2" s="300"/>
      <c r="FYQ2" s="300"/>
      <c r="FYR2" s="300"/>
      <c r="FYS2" s="300"/>
      <c r="FYT2" s="300"/>
      <c r="FYU2" s="300"/>
      <c r="FYV2" s="300"/>
      <c r="FYW2" s="300"/>
      <c r="FYX2" s="300"/>
      <c r="FYY2" s="300"/>
      <c r="FYZ2" s="300"/>
      <c r="FZA2" s="300"/>
      <c r="FZB2" s="300"/>
      <c r="FZC2" s="300"/>
      <c r="FZD2" s="300"/>
      <c r="FZE2" s="300"/>
      <c r="FZF2" s="300"/>
      <c r="FZG2" s="300"/>
      <c r="FZH2" s="300"/>
      <c r="FZI2" s="300"/>
      <c r="FZJ2" s="300"/>
      <c r="FZK2" s="300"/>
      <c r="FZL2" s="300"/>
      <c r="FZM2" s="300"/>
      <c r="FZN2" s="300"/>
      <c r="FZO2" s="300"/>
      <c r="FZP2" s="300"/>
      <c r="FZQ2" s="300"/>
      <c r="FZR2" s="300"/>
      <c r="FZS2" s="300"/>
      <c r="FZT2" s="300"/>
      <c r="FZU2" s="300"/>
      <c r="FZV2" s="300"/>
      <c r="FZW2" s="300"/>
      <c r="FZX2" s="300"/>
      <c r="FZY2" s="300"/>
      <c r="FZZ2" s="300"/>
      <c r="GAA2" s="300"/>
      <c r="GAB2" s="300"/>
      <c r="GAC2" s="300"/>
      <c r="GAD2" s="300"/>
      <c r="GAE2" s="300"/>
      <c r="GAF2" s="300"/>
      <c r="GAG2" s="300"/>
      <c r="GAH2" s="300"/>
      <c r="GAI2" s="300"/>
      <c r="GAJ2" s="300"/>
      <c r="GAK2" s="300"/>
      <c r="GAL2" s="300"/>
      <c r="GAM2" s="300"/>
      <c r="GAN2" s="300"/>
      <c r="GAO2" s="300"/>
      <c r="GAP2" s="300"/>
      <c r="GAQ2" s="300"/>
      <c r="GAR2" s="300"/>
      <c r="GAS2" s="300"/>
      <c r="GAT2" s="300"/>
      <c r="GAU2" s="300"/>
      <c r="GAV2" s="300"/>
      <c r="GAW2" s="300"/>
      <c r="GAX2" s="300"/>
      <c r="GAY2" s="300"/>
      <c r="GAZ2" s="300"/>
      <c r="GBA2" s="300"/>
      <c r="GBB2" s="300"/>
      <c r="GBC2" s="300"/>
      <c r="GBD2" s="300"/>
      <c r="GBE2" s="300"/>
      <c r="GBF2" s="300"/>
      <c r="GBG2" s="300"/>
      <c r="GBH2" s="300"/>
      <c r="GBI2" s="300"/>
      <c r="GBJ2" s="300"/>
      <c r="GBK2" s="300"/>
      <c r="GBL2" s="300"/>
      <c r="GBM2" s="300"/>
      <c r="GBN2" s="300"/>
      <c r="GBO2" s="300"/>
      <c r="GBP2" s="300"/>
      <c r="GBQ2" s="300"/>
      <c r="GBR2" s="300"/>
      <c r="GBS2" s="300"/>
      <c r="GBT2" s="300"/>
      <c r="GBU2" s="300"/>
      <c r="GBV2" s="300"/>
      <c r="GBW2" s="300"/>
      <c r="GBX2" s="300"/>
      <c r="GBY2" s="300"/>
      <c r="GBZ2" s="300"/>
      <c r="GCA2" s="300"/>
      <c r="GCB2" s="300"/>
      <c r="GCC2" s="300"/>
      <c r="GCD2" s="300"/>
      <c r="GCE2" s="300"/>
      <c r="GCF2" s="300"/>
      <c r="GCG2" s="300"/>
      <c r="GCH2" s="300"/>
      <c r="GCI2" s="300"/>
      <c r="GCJ2" s="300"/>
      <c r="GCK2" s="300"/>
      <c r="GCL2" s="300"/>
      <c r="GCM2" s="300"/>
      <c r="GCN2" s="300"/>
      <c r="GCO2" s="300"/>
      <c r="GCP2" s="300"/>
      <c r="GCQ2" s="300"/>
      <c r="GCR2" s="300"/>
      <c r="GCS2" s="300"/>
      <c r="GCT2" s="300"/>
      <c r="GCU2" s="300"/>
      <c r="GCV2" s="300"/>
      <c r="GCW2" s="300"/>
      <c r="GCX2" s="300"/>
      <c r="GCY2" s="300"/>
      <c r="GCZ2" s="300"/>
      <c r="GDA2" s="300"/>
      <c r="GDB2" s="300"/>
      <c r="GDC2" s="300"/>
      <c r="GDD2" s="300"/>
      <c r="GDE2" s="300"/>
      <c r="GDF2" s="300"/>
      <c r="GDG2" s="300"/>
      <c r="GDH2" s="300"/>
      <c r="GDI2" s="300"/>
      <c r="GDJ2" s="300"/>
      <c r="GDK2" s="300"/>
      <c r="GDL2" s="300"/>
      <c r="GDM2" s="300"/>
      <c r="GDN2" s="300"/>
      <c r="GDO2" s="300"/>
      <c r="GDP2" s="300"/>
      <c r="GDQ2" s="300"/>
      <c r="GDR2" s="300"/>
      <c r="GDS2" s="300"/>
      <c r="GDT2" s="300"/>
      <c r="GDU2" s="300"/>
      <c r="GDV2" s="300"/>
      <c r="GDW2" s="300"/>
      <c r="GDX2" s="300"/>
      <c r="GDY2" s="300"/>
      <c r="GDZ2" s="300"/>
      <c r="GEA2" s="300"/>
      <c r="GEB2" s="300"/>
      <c r="GEC2" s="300"/>
      <c r="GED2" s="300"/>
      <c r="GEE2" s="300"/>
      <c r="GEF2" s="300"/>
      <c r="GEG2" s="300"/>
      <c r="GEH2" s="300"/>
      <c r="GEI2" s="300"/>
      <c r="GEJ2" s="300"/>
      <c r="GEK2" s="300"/>
      <c r="GEL2" s="300"/>
      <c r="GEM2" s="300"/>
      <c r="GEN2" s="300"/>
      <c r="GEO2" s="300"/>
      <c r="GEP2" s="300"/>
      <c r="GEQ2" s="300"/>
      <c r="GER2" s="300"/>
      <c r="GES2" s="300"/>
      <c r="GET2" s="300"/>
      <c r="GEU2" s="300"/>
      <c r="GEV2" s="300"/>
      <c r="GEW2" s="300"/>
      <c r="GEX2" s="300"/>
      <c r="GEY2" s="300"/>
      <c r="GEZ2" s="300"/>
      <c r="GFA2" s="300"/>
      <c r="GFB2" s="300"/>
      <c r="GFC2" s="300"/>
      <c r="GFD2" s="300"/>
      <c r="GFE2" s="300"/>
      <c r="GFF2" s="300"/>
      <c r="GFG2" s="300"/>
      <c r="GFH2" s="300"/>
      <c r="GFI2" s="300"/>
      <c r="GFJ2" s="300"/>
      <c r="GFK2" s="300"/>
      <c r="GFL2" s="300"/>
      <c r="GFM2" s="300"/>
      <c r="GFN2" s="300"/>
      <c r="GFO2" s="300"/>
      <c r="GFP2" s="300"/>
      <c r="GFQ2" s="300"/>
      <c r="GFR2" s="300"/>
      <c r="GFS2" s="300"/>
      <c r="GFT2" s="300"/>
      <c r="GFU2" s="300"/>
      <c r="GFV2" s="300"/>
      <c r="GFW2" s="300"/>
      <c r="GFX2" s="300"/>
      <c r="GFY2" s="300"/>
      <c r="GFZ2" s="300"/>
      <c r="GGA2" s="300"/>
      <c r="GGB2" s="300"/>
      <c r="GGC2" s="300"/>
      <c r="GGD2" s="300"/>
      <c r="GGE2" s="300"/>
      <c r="GGF2" s="300"/>
      <c r="GGG2" s="300"/>
      <c r="GGH2" s="300"/>
      <c r="GGI2" s="300"/>
      <c r="GGJ2" s="300"/>
      <c r="GGK2" s="300"/>
      <c r="GGL2" s="300"/>
      <c r="GGM2" s="300"/>
      <c r="GGN2" s="300"/>
      <c r="GGO2" s="300"/>
      <c r="GGP2" s="300"/>
      <c r="GGQ2" s="300"/>
      <c r="GGR2" s="300"/>
      <c r="GGS2" s="300"/>
      <c r="GGT2" s="300"/>
      <c r="GGU2" s="300"/>
      <c r="GGV2" s="300"/>
      <c r="GGW2" s="300"/>
      <c r="GGX2" s="300"/>
      <c r="GGY2" s="300"/>
      <c r="GGZ2" s="300"/>
      <c r="GHA2" s="300"/>
      <c r="GHB2" s="300"/>
      <c r="GHC2" s="300"/>
      <c r="GHD2" s="300"/>
      <c r="GHE2" s="300"/>
      <c r="GHF2" s="300"/>
      <c r="GHG2" s="300"/>
      <c r="GHH2" s="300"/>
      <c r="GHI2" s="300"/>
      <c r="GHJ2" s="300"/>
      <c r="GHK2" s="300"/>
      <c r="GHL2" s="300"/>
      <c r="GHM2" s="300"/>
      <c r="GHN2" s="300"/>
      <c r="GHO2" s="300"/>
      <c r="GHP2" s="300"/>
      <c r="GHQ2" s="300"/>
      <c r="GHR2" s="300"/>
      <c r="GHS2" s="300"/>
      <c r="GHT2" s="300"/>
      <c r="GHU2" s="300"/>
      <c r="GHV2" s="300"/>
      <c r="GHW2" s="300"/>
      <c r="GHX2" s="300"/>
      <c r="GHY2" s="300"/>
      <c r="GHZ2" s="300"/>
      <c r="GIA2" s="300"/>
      <c r="GIB2" s="300"/>
      <c r="GIC2" s="300"/>
      <c r="GID2" s="300"/>
      <c r="GIE2" s="300"/>
      <c r="GIF2" s="300"/>
      <c r="GIG2" s="300"/>
      <c r="GIH2" s="300"/>
      <c r="GII2" s="300"/>
      <c r="GIJ2" s="300"/>
      <c r="GIK2" s="300"/>
      <c r="GIL2" s="300"/>
      <c r="GIM2" s="300"/>
      <c r="GIN2" s="300"/>
      <c r="GIO2" s="300"/>
      <c r="GIP2" s="300"/>
      <c r="GIQ2" s="300"/>
      <c r="GIR2" s="300"/>
      <c r="GIS2" s="300"/>
      <c r="GIT2" s="300"/>
      <c r="GIU2" s="300"/>
      <c r="GIV2" s="300"/>
      <c r="GIW2" s="300"/>
      <c r="GIX2" s="300"/>
      <c r="GIY2" s="300"/>
      <c r="GIZ2" s="300"/>
      <c r="GJA2" s="300"/>
      <c r="GJB2" s="300"/>
      <c r="GJC2" s="300"/>
      <c r="GJD2" s="300"/>
      <c r="GJE2" s="300"/>
      <c r="GJF2" s="300"/>
      <c r="GJG2" s="300"/>
      <c r="GJH2" s="300"/>
      <c r="GJI2" s="300"/>
      <c r="GJJ2" s="300"/>
      <c r="GJK2" s="300"/>
      <c r="GJL2" s="300"/>
      <c r="GJM2" s="300"/>
      <c r="GJN2" s="300"/>
      <c r="GJO2" s="300"/>
      <c r="GJP2" s="300"/>
      <c r="GJQ2" s="300"/>
      <c r="GJR2" s="300"/>
      <c r="GJS2" s="300"/>
      <c r="GJT2" s="300"/>
      <c r="GJU2" s="300"/>
      <c r="GJV2" s="300"/>
      <c r="GJW2" s="300"/>
      <c r="GJX2" s="300"/>
      <c r="GJY2" s="300"/>
      <c r="GJZ2" s="300"/>
      <c r="GKA2" s="300"/>
      <c r="GKB2" s="300"/>
      <c r="GKC2" s="300"/>
      <c r="GKD2" s="300"/>
      <c r="GKE2" s="300"/>
      <c r="GKF2" s="300"/>
      <c r="GKG2" s="300"/>
      <c r="GKH2" s="300"/>
      <c r="GKI2" s="300"/>
      <c r="GKJ2" s="300"/>
      <c r="GKK2" s="300"/>
      <c r="GKL2" s="300"/>
      <c r="GKM2" s="300"/>
      <c r="GKN2" s="300"/>
      <c r="GKO2" s="300"/>
      <c r="GKP2" s="300"/>
      <c r="GKQ2" s="300"/>
      <c r="GKR2" s="300"/>
      <c r="GKS2" s="300"/>
      <c r="GKT2" s="300"/>
      <c r="GKU2" s="300"/>
      <c r="GKV2" s="300"/>
      <c r="GKW2" s="300"/>
      <c r="GKX2" s="300"/>
      <c r="GKY2" s="300"/>
      <c r="GKZ2" s="300"/>
      <c r="GLA2" s="300"/>
      <c r="GLB2" s="300"/>
      <c r="GLC2" s="300"/>
      <c r="GLD2" s="300"/>
      <c r="GLE2" s="300"/>
      <c r="GLF2" s="300"/>
      <c r="GLG2" s="300"/>
      <c r="GLH2" s="300"/>
      <c r="GLI2" s="300"/>
      <c r="GLJ2" s="300"/>
      <c r="GLK2" s="300"/>
      <c r="GLL2" s="300"/>
      <c r="GLM2" s="300"/>
      <c r="GLN2" s="300"/>
      <c r="GLO2" s="300"/>
      <c r="GLP2" s="300"/>
      <c r="GLQ2" s="300"/>
      <c r="GLR2" s="300"/>
      <c r="GLS2" s="300"/>
      <c r="GLT2" s="300"/>
      <c r="GLU2" s="300"/>
      <c r="GLV2" s="300"/>
      <c r="GLW2" s="300"/>
      <c r="GLX2" s="300"/>
      <c r="GLY2" s="300"/>
      <c r="GLZ2" s="300"/>
      <c r="GMA2" s="300"/>
      <c r="GMB2" s="300"/>
      <c r="GMC2" s="300"/>
      <c r="GMD2" s="300"/>
      <c r="GME2" s="300"/>
      <c r="GMF2" s="300"/>
      <c r="GMG2" s="300"/>
      <c r="GMH2" s="300"/>
      <c r="GMI2" s="300"/>
      <c r="GMJ2" s="300"/>
      <c r="GMK2" s="300"/>
      <c r="GML2" s="300"/>
      <c r="GMM2" s="300"/>
      <c r="GMN2" s="300"/>
      <c r="GMO2" s="300"/>
      <c r="GMP2" s="300"/>
      <c r="GMQ2" s="300"/>
      <c r="GMR2" s="300"/>
      <c r="GMS2" s="300"/>
      <c r="GMT2" s="300"/>
      <c r="GMU2" s="300"/>
      <c r="GMV2" s="300"/>
      <c r="GMW2" s="300"/>
      <c r="GMX2" s="300"/>
      <c r="GMY2" s="300"/>
      <c r="GMZ2" s="300"/>
      <c r="GNA2" s="300"/>
      <c r="GNB2" s="300"/>
      <c r="GNC2" s="300"/>
      <c r="GND2" s="300"/>
      <c r="GNE2" s="300"/>
      <c r="GNF2" s="300"/>
      <c r="GNG2" s="300"/>
      <c r="GNH2" s="300"/>
      <c r="GNI2" s="300"/>
      <c r="GNJ2" s="300"/>
      <c r="GNK2" s="300"/>
      <c r="GNL2" s="300"/>
      <c r="GNM2" s="300"/>
      <c r="GNN2" s="300"/>
      <c r="GNO2" s="300"/>
      <c r="GNP2" s="300"/>
      <c r="GNQ2" s="300"/>
      <c r="GNR2" s="300"/>
      <c r="GNS2" s="300"/>
      <c r="GNT2" s="300"/>
      <c r="GNU2" s="300"/>
      <c r="GNV2" s="300"/>
      <c r="GNW2" s="300"/>
      <c r="GNX2" s="300"/>
      <c r="GNY2" s="300"/>
      <c r="GNZ2" s="300"/>
      <c r="GOA2" s="300"/>
      <c r="GOB2" s="300"/>
      <c r="GOC2" s="300"/>
      <c r="GOD2" s="300"/>
      <c r="GOE2" s="300"/>
      <c r="GOF2" s="300"/>
      <c r="GOG2" s="300"/>
      <c r="GOH2" s="300"/>
      <c r="GOI2" s="300"/>
      <c r="GOJ2" s="300"/>
      <c r="GOK2" s="300"/>
      <c r="GOL2" s="300"/>
      <c r="GOM2" s="300"/>
      <c r="GON2" s="300"/>
      <c r="GOO2" s="300"/>
      <c r="GOP2" s="300"/>
      <c r="GOQ2" s="300"/>
      <c r="GOR2" s="300"/>
      <c r="GOS2" s="300"/>
      <c r="GOT2" s="300"/>
      <c r="GOU2" s="300"/>
      <c r="GOV2" s="300"/>
      <c r="GOW2" s="300"/>
      <c r="GOX2" s="300"/>
      <c r="GOY2" s="300"/>
      <c r="GOZ2" s="300"/>
      <c r="GPA2" s="300"/>
      <c r="GPB2" s="300"/>
      <c r="GPC2" s="300"/>
      <c r="GPD2" s="300"/>
      <c r="GPE2" s="300"/>
      <c r="GPF2" s="300"/>
      <c r="GPG2" s="300"/>
      <c r="GPH2" s="300"/>
      <c r="GPI2" s="300"/>
      <c r="GPJ2" s="300"/>
      <c r="GPK2" s="300"/>
      <c r="GPL2" s="300"/>
      <c r="GPM2" s="300"/>
      <c r="GPN2" s="300"/>
      <c r="GPO2" s="300"/>
      <c r="GPP2" s="300"/>
      <c r="GPQ2" s="300"/>
      <c r="GPR2" s="300"/>
      <c r="GPS2" s="300"/>
      <c r="GPT2" s="300"/>
      <c r="GPU2" s="300"/>
      <c r="GPV2" s="300"/>
      <c r="GPW2" s="300"/>
      <c r="GPX2" s="300"/>
      <c r="GPY2" s="300"/>
      <c r="GPZ2" s="300"/>
      <c r="GQA2" s="300"/>
      <c r="GQB2" s="300"/>
      <c r="GQC2" s="300"/>
      <c r="GQD2" s="300"/>
      <c r="GQE2" s="300"/>
      <c r="GQF2" s="300"/>
      <c r="GQG2" s="300"/>
      <c r="GQH2" s="300"/>
      <c r="GQI2" s="300"/>
      <c r="GQJ2" s="300"/>
      <c r="GQK2" s="300"/>
      <c r="GQL2" s="300"/>
      <c r="GQM2" s="300"/>
      <c r="GQN2" s="300"/>
      <c r="GQO2" s="300"/>
      <c r="GQP2" s="300"/>
      <c r="GQQ2" s="300"/>
      <c r="GQR2" s="300"/>
      <c r="GQS2" s="300"/>
      <c r="GQT2" s="300"/>
      <c r="GQU2" s="300"/>
      <c r="GQV2" s="300"/>
      <c r="GQW2" s="300"/>
      <c r="GQX2" s="300"/>
      <c r="GQY2" s="300"/>
      <c r="GQZ2" s="300"/>
      <c r="GRA2" s="300"/>
      <c r="GRB2" s="300"/>
      <c r="GRC2" s="300"/>
      <c r="GRD2" s="300"/>
      <c r="GRE2" s="300"/>
      <c r="GRF2" s="300"/>
      <c r="GRG2" s="300"/>
      <c r="GRH2" s="300"/>
      <c r="GRI2" s="300"/>
      <c r="GRJ2" s="300"/>
      <c r="GRK2" s="300"/>
      <c r="GRL2" s="300"/>
      <c r="GRM2" s="300"/>
      <c r="GRN2" s="300"/>
      <c r="GRO2" s="300"/>
      <c r="GRP2" s="300"/>
      <c r="GRQ2" s="300"/>
      <c r="GRR2" s="300"/>
      <c r="GRS2" s="300"/>
      <c r="GRT2" s="300"/>
      <c r="GRU2" s="300"/>
      <c r="GRV2" s="300"/>
      <c r="GRW2" s="300"/>
      <c r="GRX2" s="300"/>
      <c r="GRY2" s="300"/>
      <c r="GRZ2" s="300"/>
      <c r="GSA2" s="300"/>
      <c r="GSB2" s="300"/>
      <c r="GSC2" s="300"/>
      <c r="GSD2" s="300"/>
      <c r="GSE2" s="300"/>
      <c r="GSF2" s="300"/>
      <c r="GSG2" s="300"/>
      <c r="GSH2" s="300"/>
      <c r="GSI2" s="300"/>
      <c r="GSJ2" s="300"/>
      <c r="GSK2" s="300"/>
      <c r="GSL2" s="300"/>
      <c r="GSM2" s="300"/>
      <c r="GSN2" s="300"/>
      <c r="GSO2" s="300"/>
      <c r="GSP2" s="300"/>
      <c r="GSQ2" s="300"/>
      <c r="GSR2" s="300"/>
      <c r="GSS2" s="300"/>
      <c r="GST2" s="300"/>
      <c r="GSU2" s="300"/>
      <c r="GSV2" s="300"/>
      <c r="GSW2" s="300"/>
      <c r="GSX2" s="300"/>
      <c r="GSY2" s="300"/>
      <c r="GSZ2" s="300"/>
      <c r="GTA2" s="300"/>
      <c r="GTB2" s="300"/>
      <c r="GTC2" s="300"/>
      <c r="GTD2" s="300"/>
      <c r="GTE2" s="300"/>
      <c r="GTF2" s="300"/>
      <c r="GTG2" s="300"/>
      <c r="GTH2" s="300"/>
      <c r="GTI2" s="300"/>
      <c r="GTJ2" s="300"/>
      <c r="GTK2" s="300"/>
      <c r="GTL2" s="300"/>
      <c r="GTM2" s="300"/>
      <c r="GTN2" s="300"/>
      <c r="GTO2" s="300"/>
      <c r="GTP2" s="300"/>
      <c r="GTQ2" s="300"/>
      <c r="GTR2" s="300"/>
      <c r="GTS2" s="300"/>
      <c r="GTT2" s="300"/>
      <c r="GTU2" s="300"/>
      <c r="GTV2" s="300"/>
      <c r="GTW2" s="300"/>
      <c r="GTX2" s="300"/>
      <c r="GTY2" s="300"/>
      <c r="GTZ2" s="300"/>
      <c r="GUA2" s="300"/>
      <c r="GUB2" s="300"/>
      <c r="GUC2" s="300"/>
      <c r="GUD2" s="300"/>
      <c r="GUE2" s="300"/>
      <c r="GUF2" s="300"/>
      <c r="GUG2" s="300"/>
      <c r="GUH2" s="300"/>
      <c r="GUI2" s="300"/>
      <c r="GUJ2" s="300"/>
      <c r="GUK2" s="300"/>
      <c r="GUL2" s="300"/>
      <c r="GUM2" s="300"/>
      <c r="GUN2" s="300"/>
      <c r="GUO2" s="300"/>
      <c r="GUP2" s="300"/>
      <c r="GUQ2" s="300"/>
      <c r="GUR2" s="300"/>
      <c r="GUS2" s="300"/>
      <c r="GUT2" s="300"/>
      <c r="GUU2" s="300"/>
      <c r="GUV2" s="300"/>
      <c r="GUW2" s="300"/>
      <c r="GUX2" s="300"/>
      <c r="GUY2" s="300"/>
      <c r="GUZ2" s="300"/>
      <c r="GVA2" s="300"/>
      <c r="GVB2" s="300"/>
      <c r="GVC2" s="300"/>
      <c r="GVD2" s="300"/>
      <c r="GVE2" s="300"/>
      <c r="GVF2" s="300"/>
      <c r="GVG2" s="300"/>
      <c r="GVH2" s="300"/>
      <c r="GVI2" s="300"/>
      <c r="GVJ2" s="300"/>
      <c r="GVK2" s="300"/>
      <c r="GVL2" s="300"/>
      <c r="GVM2" s="300"/>
      <c r="GVN2" s="300"/>
      <c r="GVO2" s="300"/>
      <c r="GVP2" s="300"/>
      <c r="GVQ2" s="300"/>
      <c r="GVR2" s="300"/>
      <c r="GVS2" s="300"/>
      <c r="GVT2" s="300"/>
      <c r="GVU2" s="300"/>
      <c r="GVV2" s="300"/>
      <c r="GVW2" s="300"/>
      <c r="GVX2" s="300"/>
      <c r="GVY2" s="300"/>
      <c r="GVZ2" s="300"/>
      <c r="GWA2" s="300"/>
      <c r="GWB2" s="300"/>
      <c r="GWC2" s="300"/>
      <c r="GWD2" s="300"/>
      <c r="GWE2" s="300"/>
      <c r="GWF2" s="300"/>
      <c r="GWG2" s="300"/>
      <c r="GWH2" s="300"/>
      <c r="GWI2" s="300"/>
      <c r="GWJ2" s="300"/>
      <c r="GWK2" s="300"/>
      <c r="GWL2" s="300"/>
      <c r="GWM2" s="300"/>
      <c r="GWN2" s="300"/>
      <c r="GWO2" s="300"/>
      <c r="GWP2" s="300"/>
      <c r="GWQ2" s="300"/>
      <c r="GWR2" s="300"/>
      <c r="GWS2" s="300"/>
      <c r="GWT2" s="300"/>
      <c r="GWU2" s="300"/>
      <c r="GWV2" s="300"/>
      <c r="GWW2" s="300"/>
      <c r="GWX2" s="300"/>
      <c r="GWY2" s="300"/>
      <c r="GWZ2" s="300"/>
      <c r="GXA2" s="300"/>
      <c r="GXB2" s="300"/>
      <c r="GXC2" s="300"/>
      <c r="GXD2" s="300"/>
      <c r="GXE2" s="300"/>
      <c r="GXF2" s="300"/>
      <c r="GXG2" s="300"/>
      <c r="GXH2" s="300"/>
      <c r="GXI2" s="300"/>
      <c r="GXJ2" s="300"/>
      <c r="GXK2" s="300"/>
      <c r="GXL2" s="300"/>
      <c r="GXM2" s="300"/>
      <c r="GXN2" s="300"/>
      <c r="GXO2" s="300"/>
      <c r="GXP2" s="300"/>
      <c r="GXQ2" s="300"/>
      <c r="GXR2" s="300"/>
      <c r="GXS2" s="300"/>
      <c r="GXT2" s="300"/>
      <c r="GXU2" s="300"/>
      <c r="GXV2" s="300"/>
      <c r="GXW2" s="300"/>
      <c r="GXX2" s="300"/>
      <c r="GXY2" s="300"/>
      <c r="GXZ2" s="300"/>
      <c r="GYA2" s="300"/>
      <c r="GYB2" s="300"/>
      <c r="GYC2" s="300"/>
      <c r="GYD2" s="300"/>
      <c r="GYE2" s="300"/>
      <c r="GYF2" s="300"/>
      <c r="GYG2" s="300"/>
      <c r="GYH2" s="300"/>
      <c r="GYI2" s="300"/>
      <c r="GYJ2" s="300"/>
      <c r="GYK2" s="300"/>
      <c r="GYL2" s="300"/>
      <c r="GYM2" s="300"/>
      <c r="GYN2" s="300"/>
      <c r="GYO2" s="300"/>
      <c r="GYP2" s="300"/>
      <c r="GYQ2" s="300"/>
      <c r="GYR2" s="300"/>
      <c r="GYS2" s="300"/>
      <c r="GYT2" s="300"/>
      <c r="GYU2" s="300"/>
      <c r="GYV2" s="300"/>
      <c r="GYW2" s="300"/>
      <c r="GYX2" s="300"/>
      <c r="GYY2" s="300"/>
      <c r="GYZ2" s="300"/>
      <c r="GZA2" s="300"/>
      <c r="GZB2" s="300"/>
      <c r="GZC2" s="300"/>
      <c r="GZD2" s="300"/>
      <c r="GZE2" s="300"/>
      <c r="GZF2" s="300"/>
      <c r="GZG2" s="300"/>
      <c r="GZH2" s="300"/>
      <c r="GZI2" s="300"/>
      <c r="GZJ2" s="300"/>
      <c r="GZK2" s="300"/>
      <c r="GZL2" s="300"/>
      <c r="GZM2" s="300"/>
      <c r="GZN2" s="300"/>
      <c r="GZO2" s="300"/>
      <c r="GZP2" s="300"/>
      <c r="GZQ2" s="300"/>
      <c r="GZR2" s="300"/>
      <c r="GZS2" s="300"/>
      <c r="GZT2" s="300"/>
      <c r="GZU2" s="300"/>
      <c r="GZV2" s="300"/>
      <c r="GZW2" s="300"/>
      <c r="GZX2" s="300"/>
      <c r="GZY2" s="300"/>
      <c r="GZZ2" s="300"/>
      <c r="HAA2" s="300"/>
      <c r="HAB2" s="300"/>
      <c r="HAC2" s="300"/>
      <c r="HAD2" s="300"/>
      <c r="HAE2" s="300"/>
      <c r="HAF2" s="300"/>
      <c r="HAG2" s="300"/>
      <c r="HAH2" s="300"/>
      <c r="HAI2" s="300"/>
      <c r="HAJ2" s="300"/>
      <c r="HAK2" s="300"/>
      <c r="HAL2" s="300"/>
      <c r="HAM2" s="300"/>
      <c r="HAN2" s="300"/>
      <c r="HAO2" s="300"/>
      <c r="HAP2" s="300"/>
      <c r="HAQ2" s="300"/>
      <c r="HAR2" s="300"/>
      <c r="HAS2" s="300"/>
      <c r="HAT2" s="300"/>
      <c r="HAU2" s="300"/>
      <c r="HAV2" s="300"/>
      <c r="HAW2" s="300"/>
      <c r="HAX2" s="300"/>
      <c r="HAY2" s="300"/>
      <c r="HAZ2" s="300"/>
      <c r="HBA2" s="300"/>
      <c r="HBB2" s="300"/>
      <c r="HBC2" s="300"/>
      <c r="HBD2" s="300"/>
      <c r="HBE2" s="300"/>
      <c r="HBF2" s="300"/>
      <c r="HBG2" s="300"/>
      <c r="HBH2" s="300"/>
      <c r="HBI2" s="300"/>
      <c r="HBJ2" s="300"/>
      <c r="HBK2" s="300"/>
      <c r="HBL2" s="300"/>
      <c r="HBM2" s="300"/>
      <c r="HBN2" s="300"/>
      <c r="HBO2" s="300"/>
      <c r="HBP2" s="300"/>
      <c r="HBQ2" s="300"/>
      <c r="HBR2" s="300"/>
      <c r="HBS2" s="300"/>
      <c r="HBT2" s="300"/>
      <c r="HBU2" s="300"/>
      <c r="HBV2" s="300"/>
      <c r="HBW2" s="300"/>
      <c r="HBX2" s="300"/>
      <c r="HBY2" s="300"/>
      <c r="HBZ2" s="300"/>
      <c r="HCA2" s="300"/>
      <c r="HCB2" s="300"/>
      <c r="HCC2" s="300"/>
      <c r="HCD2" s="300"/>
      <c r="HCE2" s="300"/>
      <c r="HCF2" s="300"/>
      <c r="HCG2" s="300"/>
      <c r="HCH2" s="300"/>
      <c r="HCI2" s="300"/>
      <c r="HCJ2" s="300"/>
      <c r="HCK2" s="300"/>
      <c r="HCL2" s="300"/>
      <c r="HCM2" s="300"/>
      <c r="HCN2" s="300"/>
      <c r="HCO2" s="300"/>
      <c r="HCP2" s="300"/>
      <c r="HCQ2" s="300"/>
      <c r="HCR2" s="300"/>
      <c r="HCS2" s="300"/>
      <c r="HCT2" s="300"/>
      <c r="HCU2" s="300"/>
      <c r="HCV2" s="300"/>
      <c r="HCW2" s="300"/>
      <c r="HCX2" s="300"/>
      <c r="HCY2" s="300"/>
      <c r="HCZ2" s="300"/>
      <c r="HDA2" s="300"/>
      <c r="HDB2" s="300"/>
      <c r="HDC2" s="300"/>
      <c r="HDD2" s="300"/>
      <c r="HDE2" s="300"/>
      <c r="HDF2" s="300"/>
      <c r="HDG2" s="300"/>
      <c r="HDH2" s="300"/>
      <c r="HDI2" s="300"/>
      <c r="HDJ2" s="300"/>
      <c r="HDK2" s="300"/>
      <c r="HDL2" s="300"/>
      <c r="HDM2" s="300"/>
      <c r="HDN2" s="300"/>
      <c r="HDO2" s="300"/>
      <c r="HDP2" s="300"/>
      <c r="HDQ2" s="300"/>
      <c r="HDR2" s="300"/>
      <c r="HDS2" s="300"/>
      <c r="HDT2" s="300"/>
      <c r="HDU2" s="300"/>
      <c r="HDV2" s="300"/>
      <c r="HDW2" s="300"/>
      <c r="HDX2" s="300"/>
      <c r="HDY2" s="300"/>
      <c r="HDZ2" s="300"/>
      <c r="HEA2" s="300"/>
      <c r="HEB2" s="300"/>
      <c r="HEC2" s="300"/>
      <c r="HED2" s="300"/>
      <c r="HEE2" s="300"/>
      <c r="HEF2" s="300"/>
      <c r="HEG2" s="300"/>
      <c r="HEH2" s="300"/>
      <c r="HEI2" s="300"/>
      <c r="HEJ2" s="300"/>
      <c r="HEK2" s="300"/>
      <c r="HEL2" s="300"/>
      <c r="HEM2" s="300"/>
      <c r="HEN2" s="300"/>
      <c r="HEO2" s="300"/>
      <c r="HEP2" s="300"/>
      <c r="HEQ2" s="300"/>
      <c r="HER2" s="300"/>
      <c r="HES2" s="300"/>
      <c r="HET2" s="300"/>
      <c r="HEU2" s="300"/>
      <c r="HEV2" s="300"/>
      <c r="HEW2" s="300"/>
      <c r="HEX2" s="300"/>
      <c r="HEY2" s="300"/>
      <c r="HEZ2" s="300"/>
      <c r="HFA2" s="300"/>
      <c r="HFB2" s="300"/>
      <c r="HFC2" s="300"/>
      <c r="HFD2" s="300"/>
      <c r="HFE2" s="300"/>
      <c r="HFF2" s="300"/>
      <c r="HFG2" s="300"/>
      <c r="HFH2" s="300"/>
      <c r="HFI2" s="300"/>
      <c r="HFJ2" s="300"/>
      <c r="HFK2" s="300"/>
      <c r="HFL2" s="300"/>
      <c r="HFM2" s="300"/>
      <c r="HFN2" s="300"/>
      <c r="HFO2" s="300"/>
      <c r="HFP2" s="300"/>
      <c r="HFQ2" s="300"/>
      <c r="HFR2" s="300"/>
      <c r="HFS2" s="300"/>
      <c r="HFT2" s="300"/>
      <c r="HFU2" s="300"/>
      <c r="HFV2" s="300"/>
      <c r="HFW2" s="300"/>
      <c r="HFX2" s="300"/>
      <c r="HFY2" s="300"/>
      <c r="HFZ2" s="300"/>
      <c r="HGA2" s="300"/>
      <c r="HGB2" s="300"/>
      <c r="HGC2" s="300"/>
      <c r="HGD2" s="300"/>
      <c r="HGE2" s="300"/>
      <c r="HGF2" s="300"/>
      <c r="HGG2" s="300"/>
      <c r="HGH2" s="300"/>
      <c r="HGI2" s="300"/>
      <c r="HGJ2" s="300"/>
      <c r="HGK2" s="300"/>
      <c r="HGL2" s="300"/>
      <c r="HGM2" s="300"/>
      <c r="HGN2" s="300"/>
      <c r="HGO2" s="300"/>
      <c r="HGP2" s="300"/>
      <c r="HGQ2" s="300"/>
      <c r="HGR2" s="300"/>
      <c r="HGS2" s="300"/>
      <c r="HGT2" s="300"/>
      <c r="HGU2" s="300"/>
      <c r="HGV2" s="300"/>
      <c r="HGW2" s="300"/>
      <c r="HGX2" s="300"/>
      <c r="HGY2" s="300"/>
      <c r="HGZ2" s="300"/>
      <c r="HHA2" s="300"/>
      <c r="HHB2" s="300"/>
      <c r="HHC2" s="300"/>
      <c r="HHD2" s="300"/>
      <c r="HHE2" s="300"/>
      <c r="HHF2" s="300"/>
      <c r="HHG2" s="300"/>
      <c r="HHH2" s="300"/>
      <c r="HHI2" s="300"/>
      <c r="HHJ2" s="300"/>
      <c r="HHK2" s="300"/>
      <c r="HHL2" s="300"/>
      <c r="HHM2" s="300"/>
      <c r="HHN2" s="300"/>
      <c r="HHO2" s="300"/>
      <c r="HHP2" s="300"/>
      <c r="HHQ2" s="300"/>
      <c r="HHR2" s="300"/>
      <c r="HHS2" s="300"/>
      <c r="HHT2" s="300"/>
      <c r="HHU2" s="300"/>
      <c r="HHV2" s="300"/>
      <c r="HHW2" s="300"/>
      <c r="HHX2" s="300"/>
      <c r="HHY2" s="300"/>
      <c r="HHZ2" s="300"/>
      <c r="HIA2" s="300"/>
      <c r="HIB2" s="300"/>
      <c r="HIC2" s="300"/>
      <c r="HID2" s="300"/>
      <c r="HIE2" s="300"/>
      <c r="HIF2" s="300"/>
      <c r="HIG2" s="300"/>
      <c r="HIH2" s="300"/>
      <c r="HII2" s="300"/>
      <c r="HIJ2" s="300"/>
      <c r="HIK2" s="300"/>
      <c r="HIL2" s="300"/>
      <c r="HIM2" s="300"/>
      <c r="HIN2" s="300"/>
      <c r="HIO2" s="300"/>
      <c r="HIP2" s="300"/>
      <c r="HIQ2" s="300"/>
      <c r="HIR2" s="300"/>
      <c r="HIS2" s="300"/>
      <c r="HIT2" s="300"/>
      <c r="HIU2" s="300"/>
      <c r="HIV2" s="300"/>
      <c r="HIW2" s="300"/>
      <c r="HIX2" s="300"/>
      <c r="HIY2" s="300"/>
      <c r="HIZ2" s="300"/>
      <c r="HJA2" s="300"/>
      <c r="HJB2" s="300"/>
      <c r="HJC2" s="300"/>
      <c r="HJD2" s="300"/>
      <c r="HJE2" s="300"/>
      <c r="HJF2" s="300"/>
      <c r="HJG2" s="300"/>
      <c r="HJH2" s="300"/>
      <c r="HJI2" s="300"/>
      <c r="HJJ2" s="300"/>
      <c r="HJK2" s="300"/>
      <c r="HJL2" s="300"/>
      <c r="HJM2" s="300"/>
      <c r="HJN2" s="300"/>
      <c r="HJO2" s="300"/>
      <c r="HJP2" s="300"/>
      <c r="HJQ2" s="300"/>
      <c r="HJR2" s="300"/>
      <c r="HJS2" s="300"/>
      <c r="HJT2" s="300"/>
      <c r="HJU2" s="300"/>
      <c r="HJV2" s="300"/>
      <c r="HJW2" s="300"/>
      <c r="HJX2" s="300"/>
      <c r="HJY2" s="300"/>
      <c r="HJZ2" s="300"/>
      <c r="HKA2" s="300"/>
      <c r="HKB2" s="300"/>
      <c r="HKC2" s="300"/>
      <c r="HKD2" s="300"/>
      <c r="HKE2" s="300"/>
      <c r="HKF2" s="300"/>
      <c r="HKG2" s="300"/>
      <c r="HKH2" s="300"/>
      <c r="HKI2" s="300"/>
      <c r="HKJ2" s="300"/>
      <c r="HKK2" s="300"/>
      <c r="HKL2" s="300"/>
      <c r="HKM2" s="300"/>
      <c r="HKN2" s="300"/>
      <c r="HKO2" s="300"/>
      <c r="HKP2" s="300"/>
      <c r="HKQ2" s="300"/>
      <c r="HKR2" s="300"/>
      <c r="HKS2" s="300"/>
      <c r="HKT2" s="300"/>
      <c r="HKU2" s="300"/>
      <c r="HKV2" s="300"/>
      <c r="HKW2" s="300"/>
      <c r="HKX2" s="300"/>
      <c r="HKY2" s="300"/>
      <c r="HKZ2" s="300"/>
      <c r="HLA2" s="300"/>
      <c r="HLB2" s="300"/>
      <c r="HLC2" s="300"/>
      <c r="HLD2" s="300"/>
      <c r="HLE2" s="300"/>
      <c r="HLF2" s="300"/>
      <c r="HLG2" s="300"/>
      <c r="HLH2" s="300"/>
      <c r="HLI2" s="300"/>
      <c r="HLJ2" s="300"/>
      <c r="HLK2" s="300"/>
      <c r="HLL2" s="300"/>
      <c r="HLM2" s="300"/>
      <c r="HLN2" s="300"/>
      <c r="HLO2" s="300"/>
      <c r="HLP2" s="300"/>
      <c r="HLQ2" s="300"/>
      <c r="HLR2" s="300"/>
      <c r="HLS2" s="300"/>
      <c r="HLT2" s="300"/>
      <c r="HLU2" s="300"/>
      <c r="HLV2" s="300"/>
      <c r="HLW2" s="300"/>
      <c r="HLX2" s="300"/>
      <c r="HLY2" s="300"/>
      <c r="HLZ2" s="300"/>
      <c r="HMA2" s="300"/>
      <c r="HMB2" s="300"/>
      <c r="HMC2" s="300"/>
      <c r="HMD2" s="300"/>
      <c r="HME2" s="300"/>
      <c r="HMF2" s="300"/>
      <c r="HMG2" s="300"/>
      <c r="HMH2" s="300"/>
      <c r="HMI2" s="300"/>
      <c r="HMJ2" s="300"/>
      <c r="HMK2" s="300"/>
      <c r="HML2" s="300"/>
      <c r="HMM2" s="300"/>
      <c r="HMN2" s="300"/>
      <c r="HMO2" s="300"/>
      <c r="HMP2" s="300"/>
      <c r="HMQ2" s="300"/>
      <c r="HMR2" s="300"/>
      <c r="HMS2" s="300"/>
      <c r="HMT2" s="300"/>
      <c r="HMU2" s="300"/>
      <c r="HMV2" s="300"/>
      <c r="HMW2" s="300"/>
      <c r="HMX2" s="300"/>
      <c r="HMY2" s="300"/>
      <c r="HMZ2" s="300"/>
      <c r="HNA2" s="300"/>
      <c r="HNB2" s="300"/>
      <c r="HNC2" s="300"/>
      <c r="HND2" s="300"/>
      <c r="HNE2" s="300"/>
      <c r="HNF2" s="300"/>
      <c r="HNG2" s="300"/>
      <c r="HNH2" s="300"/>
      <c r="HNI2" s="300"/>
      <c r="HNJ2" s="300"/>
      <c r="HNK2" s="300"/>
      <c r="HNL2" s="300"/>
      <c r="HNM2" s="300"/>
      <c r="HNN2" s="300"/>
      <c r="HNO2" s="300"/>
      <c r="HNP2" s="300"/>
      <c r="HNQ2" s="300"/>
      <c r="HNR2" s="300"/>
      <c r="HNS2" s="300"/>
      <c r="HNT2" s="300"/>
      <c r="HNU2" s="300"/>
      <c r="HNV2" s="300"/>
      <c r="HNW2" s="300"/>
      <c r="HNX2" s="300"/>
      <c r="HNY2" s="300"/>
      <c r="HNZ2" s="300"/>
      <c r="HOA2" s="300"/>
      <c r="HOB2" s="300"/>
      <c r="HOC2" s="300"/>
      <c r="HOD2" s="300"/>
      <c r="HOE2" s="300"/>
      <c r="HOF2" s="300"/>
      <c r="HOG2" s="300"/>
      <c r="HOH2" s="300"/>
      <c r="HOI2" s="300"/>
      <c r="HOJ2" s="300"/>
      <c r="HOK2" s="300"/>
      <c r="HOL2" s="300"/>
      <c r="HOM2" s="300"/>
      <c r="HON2" s="300"/>
      <c r="HOO2" s="300"/>
      <c r="HOP2" s="300"/>
      <c r="HOQ2" s="300"/>
      <c r="HOR2" s="300"/>
      <c r="HOS2" s="300"/>
      <c r="HOT2" s="300"/>
      <c r="HOU2" s="300"/>
      <c r="HOV2" s="300"/>
      <c r="HOW2" s="300"/>
      <c r="HOX2" s="300"/>
      <c r="HOY2" s="300"/>
      <c r="HOZ2" s="300"/>
      <c r="HPA2" s="300"/>
      <c r="HPB2" s="300"/>
      <c r="HPC2" s="300"/>
      <c r="HPD2" s="300"/>
      <c r="HPE2" s="300"/>
      <c r="HPF2" s="300"/>
      <c r="HPG2" s="300"/>
      <c r="HPH2" s="300"/>
      <c r="HPI2" s="300"/>
      <c r="HPJ2" s="300"/>
      <c r="HPK2" s="300"/>
      <c r="HPL2" s="300"/>
      <c r="HPM2" s="300"/>
      <c r="HPN2" s="300"/>
      <c r="HPO2" s="300"/>
      <c r="HPP2" s="300"/>
      <c r="HPQ2" s="300"/>
      <c r="HPR2" s="300"/>
      <c r="HPS2" s="300"/>
      <c r="HPT2" s="300"/>
      <c r="HPU2" s="300"/>
      <c r="HPV2" s="300"/>
      <c r="HPW2" s="300"/>
      <c r="HPX2" s="300"/>
      <c r="HPY2" s="300"/>
      <c r="HPZ2" s="300"/>
      <c r="HQA2" s="300"/>
      <c r="HQB2" s="300"/>
      <c r="HQC2" s="300"/>
      <c r="HQD2" s="300"/>
      <c r="HQE2" s="300"/>
      <c r="HQF2" s="300"/>
      <c r="HQG2" s="300"/>
      <c r="HQH2" s="300"/>
      <c r="HQI2" s="300"/>
      <c r="HQJ2" s="300"/>
      <c r="HQK2" s="300"/>
      <c r="HQL2" s="300"/>
      <c r="HQM2" s="300"/>
      <c r="HQN2" s="300"/>
      <c r="HQO2" s="300"/>
      <c r="HQP2" s="300"/>
      <c r="HQQ2" s="300"/>
      <c r="HQR2" s="300"/>
      <c r="HQS2" s="300"/>
      <c r="HQT2" s="300"/>
      <c r="HQU2" s="300"/>
      <c r="HQV2" s="300"/>
      <c r="HQW2" s="300"/>
      <c r="HQX2" s="300"/>
      <c r="HQY2" s="300"/>
      <c r="HQZ2" s="300"/>
      <c r="HRA2" s="300"/>
      <c r="HRB2" s="300"/>
      <c r="HRC2" s="300"/>
      <c r="HRD2" s="300"/>
      <c r="HRE2" s="300"/>
      <c r="HRF2" s="300"/>
      <c r="HRG2" s="300"/>
      <c r="HRH2" s="300"/>
      <c r="HRI2" s="300"/>
      <c r="HRJ2" s="300"/>
      <c r="HRK2" s="300"/>
      <c r="HRL2" s="300"/>
      <c r="HRM2" s="300"/>
      <c r="HRN2" s="300"/>
      <c r="HRO2" s="300"/>
      <c r="HRP2" s="300"/>
      <c r="HRQ2" s="300"/>
      <c r="HRR2" s="300"/>
      <c r="HRS2" s="300"/>
      <c r="HRT2" s="300"/>
      <c r="HRU2" s="300"/>
      <c r="HRV2" s="300"/>
      <c r="HRW2" s="300"/>
      <c r="HRX2" s="300"/>
      <c r="HRY2" s="300"/>
      <c r="HRZ2" s="300"/>
      <c r="HSA2" s="300"/>
      <c r="HSB2" s="300"/>
      <c r="HSC2" s="300"/>
      <c r="HSD2" s="300"/>
      <c r="HSE2" s="300"/>
      <c r="HSF2" s="300"/>
      <c r="HSG2" s="300"/>
      <c r="HSH2" s="300"/>
      <c r="HSI2" s="300"/>
      <c r="HSJ2" s="300"/>
      <c r="HSK2" s="300"/>
      <c r="HSL2" s="300"/>
      <c r="HSM2" s="300"/>
      <c r="HSN2" s="300"/>
      <c r="HSO2" s="300"/>
      <c r="HSP2" s="300"/>
      <c r="HSQ2" s="300"/>
      <c r="HSR2" s="300"/>
      <c r="HSS2" s="300"/>
      <c r="HST2" s="300"/>
      <c r="HSU2" s="300"/>
      <c r="HSV2" s="300"/>
      <c r="HSW2" s="300"/>
      <c r="HSX2" s="300"/>
      <c r="HSY2" s="300"/>
      <c r="HSZ2" s="300"/>
      <c r="HTA2" s="300"/>
      <c r="HTB2" s="300"/>
      <c r="HTC2" s="300"/>
      <c r="HTD2" s="300"/>
      <c r="HTE2" s="300"/>
      <c r="HTF2" s="300"/>
      <c r="HTG2" s="300"/>
      <c r="HTH2" s="300"/>
      <c r="HTI2" s="300"/>
      <c r="HTJ2" s="300"/>
      <c r="HTK2" s="300"/>
      <c r="HTL2" s="300"/>
      <c r="HTM2" s="300"/>
      <c r="HTN2" s="300"/>
      <c r="HTO2" s="300"/>
      <c r="HTP2" s="300"/>
      <c r="HTQ2" s="300"/>
      <c r="HTR2" s="300"/>
      <c r="HTS2" s="300"/>
      <c r="HTT2" s="300"/>
      <c r="HTU2" s="300"/>
      <c r="HTV2" s="300"/>
      <c r="HTW2" s="300"/>
      <c r="HTX2" s="300"/>
      <c r="HTY2" s="300"/>
      <c r="HTZ2" s="300"/>
      <c r="HUA2" s="300"/>
      <c r="HUB2" s="300"/>
      <c r="HUC2" s="300"/>
      <c r="HUD2" s="300"/>
      <c r="HUE2" s="300"/>
      <c r="HUF2" s="300"/>
      <c r="HUG2" s="300"/>
      <c r="HUH2" s="300"/>
      <c r="HUI2" s="300"/>
      <c r="HUJ2" s="300"/>
      <c r="HUK2" s="300"/>
      <c r="HUL2" s="300"/>
      <c r="HUM2" s="300"/>
      <c r="HUN2" s="300"/>
      <c r="HUO2" s="300"/>
      <c r="HUP2" s="300"/>
      <c r="HUQ2" s="300"/>
      <c r="HUR2" s="300"/>
      <c r="HUS2" s="300"/>
      <c r="HUT2" s="300"/>
      <c r="HUU2" s="300"/>
      <c r="HUV2" s="300"/>
      <c r="HUW2" s="300"/>
      <c r="HUX2" s="300"/>
      <c r="HUY2" s="300"/>
      <c r="HUZ2" s="300"/>
      <c r="HVA2" s="300"/>
      <c r="HVB2" s="300"/>
      <c r="HVC2" s="300"/>
      <c r="HVD2" s="300"/>
      <c r="HVE2" s="300"/>
      <c r="HVF2" s="300"/>
      <c r="HVG2" s="300"/>
      <c r="HVH2" s="300"/>
      <c r="HVI2" s="300"/>
      <c r="HVJ2" s="300"/>
      <c r="HVK2" s="300"/>
      <c r="HVL2" s="300"/>
      <c r="HVM2" s="300"/>
      <c r="HVN2" s="300"/>
      <c r="HVO2" s="300"/>
      <c r="HVP2" s="300"/>
      <c r="HVQ2" s="300"/>
      <c r="HVR2" s="300"/>
      <c r="HVS2" s="300"/>
      <c r="HVT2" s="300"/>
      <c r="HVU2" s="300"/>
      <c r="HVV2" s="300"/>
      <c r="HVW2" s="300"/>
      <c r="HVX2" s="300"/>
      <c r="HVY2" s="300"/>
      <c r="HVZ2" s="300"/>
      <c r="HWA2" s="300"/>
      <c r="HWB2" s="300"/>
      <c r="HWC2" s="300"/>
      <c r="HWD2" s="300"/>
      <c r="HWE2" s="300"/>
      <c r="HWF2" s="300"/>
      <c r="HWG2" s="300"/>
      <c r="HWH2" s="300"/>
      <c r="HWI2" s="300"/>
      <c r="HWJ2" s="300"/>
      <c r="HWK2" s="300"/>
      <c r="HWL2" s="300"/>
      <c r="HWM2" s="300"/>
      <c r="HWN2" s="300"/>
      <c r="HWO2" s="300"/>
      <c r="HWP2" s="300"/>
      <c r="HWQ2" s="300"/>
      <c r="HWR2" s="300"/>
      <c r="HWS2" s="300"/>
      <c r="HWT2" s="300"/>
      <c r="HWU2" s="300"/>
      <c r="HWV2" s="300"/>
      <c r="HWW2" s="300"/>
      <c r="HWX2" s="300"/>
      <c r="HWY2" s="300"/>
      <c r="HWZ2" s="300"/>
      <c r="HXA2" s="300"/>
      <c r="HXB2" s="300"/>
      <c r="HXC2" s="300"/>
      <c r="HXD2" s="300"/>
      <c r="HXE2" s="300"/>
      <c r="HXF2" s="300"/>
      <c r="HXG2" s="300"/>
      <c r="HXH2" s="300"/>
      <c r="HXI2" s="300"/>
      <c r="HXJ2" s="300"/>
      <c r="HXK2" s="300"/>
      <c r="HXL2" s="300"/>
      <c r="HXM2" s="300"/>
      <c r="HXN2" s="300"/>
      <c r="HXO2" s="300"/>
      <c r="HXP2" s="300"/>
      <c r="HXQ2" s="300"/>
      <c r="HXR2" s="300"/>
      <c r="HXS2" s="300"/>
      <c r="HXT2" s="300"/>
      <c r="HXU2" s="300"/>
      <c r="HXV2" s="300"/>
      <c r="HXW2" s="300"/>
      <c r="HXX2" s="300"/>
      <c r="HXY2" s="300"/>
      <c r="HXZ2" s="300"/>
      <c r="HYA2" s="300"/>
      <c r="HYB2" s="300"/>
      <c r="HYC2" s="300"/>
      <c r="HYD2" s="300"/>
      <c r="HYE2" s="300"/>
      <c r="HYF2" s="300"/>
      <c r="HYG2" s="300"/>
      <c r="HYH2" s="300"/>
      <c r="HYI2" s="300"/>
      <c r="HYJ2" s="300"/>
      <c r="HYK2" s="300"/>
      <c r="HYL2" s="300"/>
      <c r="HYM2" s="300"/>
      <c r="HYN2" s="300"/>
      <c r="HYO2" s="300"/>
      <c r="HYP2" s="300"/>
      <c r="HYQ2" s="300"/>
      <c r="HYR2" s="300"/>
      <c r="HYS2" s="300"/>
      <c r="HYT2" s="300"/>
      <c r="HYU2" s="300"/>
      <c r="HYV2" s="300"/>
      <c r="HYW2" s="300"/>
      <c r="HYX2" s="300"/>
      <c r="HYY2" s="300"/>
      <c r="HYZ2" s="300"/>
      <c r="HZA2" s="300"/>
      <c r="HZB2" s="300"/>
      <c r="HZC2" s="300"/>
      <c r="HZD2" s="300"/>
      <c r="HZE2" s="300"/>
      <c r="HZF2" s="300"/>
      <c r="HZG2" s="300"/>
      <c r="HZH2" s="300"/>
      <c r="HZI2" s="300"/>
      <c r="HZJ2" s="300"/>
      <c r="HZK2" s="300"/>
      <c r="HZL2" s="300"/>
      <c r="HZM2" s="300"/>
      <c r="HZN2" s="300"/>
      <c r="HZO2" s="300"/>
      <c r="HZP2" s="300"/>
      <c r="HZQ2" s="300"/>
      <c r="HZR2" s="300"/>
      <c r="HZS2" s="300"/>
      <c r="HZT2" s="300"/>
      <c r="HZU2" s="300"/>
      <c r="HZV2" s="300"/>
      <c r="HZW2" s="300"/>
      <c r="HZX2" s="300"/>
      <c r="HZY2" s="300"/>
      <c r="HZZ2" s="300"/>
      <c r="IAA2" s="300"/>
      <c r="IAB2" s="300"/>
      <c r="IAC2" s="300"/>
      <c r="IAD2" s="300"/>
      <c r="IAE2" s="300"/>
      <c r="IAF2" s="300"/>
      <c r="IAG2" s="300"/>
      <c r="IAH2" s="300"/>
      <c r="IAI2" s="300"/>
      <c r="IAJ2" s="300"/>
      <c r="IAK2" s="300"/>
      <c r="IAL2" s="300"/>
      <c r="IAM2" s="300"/>
      <c r="IAN2" s="300"/>
      <c r="IAO2" s="300"/>
      <c r="IAP2" s="300"/>
      <c r="IAQ2" s="300"/>
      <c r="IAR2" s="300"/>
      <c r="IAS2" s="300"/>
      <c r="IAT2" s="300"/>
      <c r="IAU2" s="300"/>
      <c r="IAV2" s="300"/>
      <c r="IAW2" s="300"/>
      <c r="IAX2" s="300"/>
      <c r="IAY2" s="300"/>
      <c r="IAZ2" s="300"/>
      <c r="IBA2" s="300"/>
      <c r="IBB2" s="300"/>
      <c r="IBC2" s="300"/>
      <c r="IBD2" s="300"/>
      <c r="IBE2" s="300"/>
      <c r="IBF2" s="300"/>
      <c r="IBG2" s="300"/>
      <c r="IBH2" s="300"/>
      <c r="IBI2" s="300"/>
      <c r="IBJ2" s="300"/>
      <c r="IBK2" s="300"/>
      <c r="IBL2" s="300"/>
      <c r="IBM2" s="300"/>
      <c r="IBN2" s="300"/>
      <c r="IBO2" s="300"/>
      <c r="IBP2" s="300"/>
      <c r="IBQ2" s="300"/>
      <c r="IBR2" s="300"/>
      <c r="IBS2" s="300"/>
      <c r="IBT2" s="300"/>
      <c r="IBU2" s="300"/>
      <c r="IBV2" s="300"/>
      <c r="IBW2" s="300"/>
      <c r="IBX2" s="300"/>
      <c r="IBY2" s="300"/>
      <c r="IBZ2" s="300"/>
      <c r="ICA2" s="300"/>
      <c r="ICB2" s="300"/>
      <c r="ICC2" s="300"/>
      <c r="ICD2" s="300"/>
      <c r="ICE2" s="300"/>
      <c r="ICF2" s="300"/>
      <c r="ICG2" s="300"/>
      <c r="ICH2" s="300"/>
      <c r="ICI2" s="300"/>
      <c r="ICJ2" s="300"/>
      <c r="ICK2" s="300"/>
      <c r="ICL2" s="300"/>
      <c r="ICM2" s="300"/>
      <c r="ICN2" s="300"/>
      <c r="ICO2" s="300"/>
      <c r="ICP2" s="300"/>
      <c r="ICQ2" s="300"/>
      <c r="ICR2" s="300"/>
      <c r="ICS2" s="300"/>
      <c r="ICT2" s="300"/>
      <c r="ICU2" s="300"/>
      <c r="ICV2" s="300"/>
      <c r="ICW2" s="300"/>
      <c r="ICX2" s="300"/>
      <c r="ICY2" s="300"/>
      <c r="ICZ2" s="300"/>
      <c r="IDA2" s="300"/>
      <c r="IDB2" s="300"/>
      <c r="IDC2" s="300"/>
      <c r="IDD2" s="300"/>
      <c r="IDE2" s="300"/>
      <c r="IDF2" s="300"/>
      <c r="IDG2" s="300"/>
      <c r="IDH2" s="300"/>
      <c r="IDI2" s="300"/>
      <c r="IDJ2" s="300"/>
      <c r="IDK2" s="300"/>
      <c r="IDL2" s="300"/>
      <c r="IDM2" s="300"/>
      <c r="IDN2" s="300"/>
      <c r="IDO2" s="300"/>
      <c r="IDP2" s="300"/>
      <c r="IDQ2" s="300"/>
      <c r="IDR2" s="300"/>
      <c r="IDS2" s="300"/>
      <c r="IDT2" s="300"/>
      <c r="IDU2" s="300"/>
      <c r="IDV2" s="300"/>
      <c r="IDW2" s="300"/>
      <c r="IDX2" s="300"/>
      <c r="IDY2" s="300"/>
      <c r="IDZ2" s="300"/>
      <c r="IEA2" s="300"/>
      <c r="IEB2" s="300"/>
      <c r="IEC2" s="300"/>
      <c r="IED2" s="300"/>
      <c r="IEE2" s="300"/>
      <c r="IEF2" s="300"/>
      <c r="IEG2" s="300"/>
      <c r="IEH2" s="300"/>
      <c r="IEI2" s="300"/>
      <c r="IEJ2" s="300"/>
      <c r="IEK2" s="300"/>
      <c r="IEL2" s="300"/>
      <c r="IEM2" s="300"/>
      <c r="IEN2" s="300"/>
      <c r="IEO2" s="300"/>
      <c r="IEP2" s="300"/>
      <c r="IEQ2" s="300"/>
      <c r="IER2" s="300"/>
      <c r="IES2" s="300"/>
      <c r="IET2" s="300"/>
      <c r="IEU2" s="300"/>
      <c r="IEV2" s="300"/>
      <c r="IEW2" s="300"/>
      <c r="IEX2" s="300"/>
      <c r="IEY2" s="300"/>
      <c r="IEZ2" s="300"/>
      <c r="IFA2" s="300"/>
      <c r="IFB2" s="300"/>
      <c r="IFC2" s="300"/>
      <c r="IFD2" s="300"/>
      <c r="IFE2" s="300"/>
      <c r="IFF2" s="300"/>
      <c r="IFG2" s="300"/>
      <c r="IFH2" s="300"/>
      <c r="IFI2" s="300"/>
      <c r="IFJ2" s="300"/>
      <c r="IFK2" s="300"/>
      <c r="IFL2" s="300"/>
      <c r="IFM2" s="300"/>
      <c r="IFN2" s="300"/>
      <c r="IFO2" s="300"/>
      <c r="IFP2" s="300"/>
      <c r="IFQ2" s="300"/>
      <c r="IFR2" s="300"/>
      <c r="IFS2" s="300"/>
      <c r="IFT2" s="300"/>
      <c r="IFU2" s="300"/>
      <c r="IFV2" s="300"/>
      <c r="IFW2" s="300"/>
      <c r="IFX2" s="300"/>
      <c r="IFY2" s="300"/>
      <c r="IFZ2" s="300"/>
      <c r="IGA2" s="300"/>
      <c r="IGB2" s="300"/>
      <c r="IGC2" s="300"/>
      <c r="IGD2" s="300"/>
      <c r="IGE2" s="300"/>
      <c r="IGF2" s="300"/>
      <c r="IGG2" s="300"/>
      <c r="IGH2" s="300"/>
      <c r="IGI2" s="300"/>
      <c r="IGJ2" s="300"/>
      <c r="IGK2" s="300"/>
      <c r="IGL2" s="300"/>
      <c r="IGM2" s="300"/>
      <c r="IGN2" s="300"/>
      <c r="IGO2" s="300"/>
      <c r="IGP2" s="300"/>
      <c r="IGQ2" s="300"/>
      <c r="IGR2" s="300"/>
      <c r="IGS2" s="300"/>
      <c r="IGT2" s="300"/>
      <c r="IGU2" s="300"/>
      <c r="IGV2" s="300"/>
      <c r="IGW2" s="300"/>
      <c r="IGX2" s="300"/>
      <c r="IGY2" s="300"/>
      <c r="IGZ2" s="300"/>
      <c r="IHA2" s="300"/>
      <c r="IHB2" s="300"/>
      <c r="IHC2" s="300"/>
      <c r="IHD2" s="300"/>
      <c r="IHE2" s="300"/>
      <c r="IHF2" s="300"/>
      <c r="IHG2" s="300"/>
      <c r="IHH2" s="300"/>
      <c r="IHI2" s="300"/>
      <c r="IHJ2" s="300"/>
      <c r="IHK2" s="300"/>
      <c r="IHL2" s="300"/>
      <c r="IHM2" s="300"/>
      <c r="IHN2" s="300"/>
      <c r="IHO2" s="300"/>
      <c r="IHP2" s="300"/>
      <c r="IHQ2" s="300"/>
      <c r="IHR2" s="300"/>
      <c r="IHS2" s="300"/>
      <c r="IHT2" s="300"/>
      <c r="IHU2" s="300"/>
      <c r="IHV2" s="300"/>
      <c r="IHW2" s="300"/>
      <c r="IHX2" s="300"/>
      <c r="IHY2" s="300"/>
      <c r="IHZ2" s="300"/>
      <c r="IIA2" s="300"/>
      <c r="IIB2" s="300"/>
      <c r="IIC2" s="300"/>
      <c r="IID2" s="300"/>
      <c r="IIE2" s="300"/>
      <c r="IIF2" s="300"/>
      <c r="IIG2" s="300"/>
      <c r="IIH2" s="300"/>
      <c r="III2" s="300"/>
      <c r="IIJ2" s="300"/>
      <c r="IIK2" s="300"/>
      <c r="IIL2" s="300"/>
      <c r="IIM2" s="300"/>
      <c r="IIN2" s="300"/>
      <c r="IIO2" s="300"/>
      <c r="IIP2" s="300"/>
      <c r="IIQ2" s="300"/>
      <c r="IIR2" s="300"/>
      <c r="IIS2" s="300"/>
      <c r="IIT2" s="300"/>
      <c r="IIU2" s="300"/>
      <c r="IIV2" s="300"/>
      <c r="IIW2" s="300"/>
      <c r="IIX2" s="300"/>
      <c r="IIY2" s="300"/>
      <c r="IIZ2" s="300"/>
      <c r="IJA2" s="300"/>
      <c r="IJB2" s="300"/>
      <c r="IJC2" s="300"/>
      <c r="IJD2" s="300"/>
      <c r="IJE2" s="300"/>
      <c r="IJF2" s="300"/>
      <c r="IJG2" s="300"/>
      <c r="IJH2" s="300"/>
      <c r="IJI2" s="300"/>
      <c r="IJJ2" s="300"/>
      <c r="IJK2" s="300"/>
      <c r="IJL2" s="300"/>
      <c r="IJM2" s="300"/>
      <c r="IJN2" s="300"/>
      <c r="IJO2" s="300"/>
      <c r="IJP2" s="300"/>
      <c r="IJQ2" s="300"/>
      <c r="IJR2" s="300"/>
      <c r="IJS2" s="300"/>
      <c r="IJT2" s="300"/>
      <c r="IJU2" s="300"/>
      <c r="IJV2" s="300"/>
      <c r="IJW2" s="300"/>
      <c r="IJX2" s="300"/>
      <c r="IJY2" s="300"/>
      <c r="IJZ2" s="300"/>
      <c r="IKA2" s="300"/>
      <c r="IKB2" s="300"/>
      <c r="IKC2" s="300"/>
      <c r="IKD2" s="300"/>
      <c r="IKE2" s="300"/>
      <c r="IKF2" s="300"/>
      <c r="IKG2" s="300"/>
      <c r="IKH2" s="300"/>
      <c r="IKI2" s="300"/>
      <c r="IKJ2" s="300"/>
      <c r="IKK2" s="300"/>
      <c r="IKL2" s="300"/>
      <c r="IKM2" s="300"/>
      <c r="IKN2" s="300"/>
      <c r="IKO2" s="300"/>
      <c r="IKP2" s="300"/>
      <c r="IKQ2" s="300"/>
      <c r="IKR2" s="300"/>
      <c r="IKS2" s="300"/>
      <c r="IKT2" s="300"/>
      <c r="IKU2" s="300"/>
      <c r="IKV2" s="300"/>
      <c r="IKW2" s="300"/>
      <c r="IKX2" s="300"/>
      <c r="IKY2" s="300"/>
      <c r="IKZ2" s="300"/>
      <c r="ILA2" s="300"/>
      <c r="ILB2" s="300"/>
      <c r="ILC2" s="300"/>
      <c r="ILD2" s="300"/>
      <c r="ILE2" s="300"/>
      <c r="ILF2" s="300"/>
      <c r="ILG2" s="300"/>
      <c r="ILH2" s="300"/>
      <c r="ILI2" s="300"/>
      <c r="ILJ2" s="300"/>
      <c r="ILK2" s="300"/>
      <c r="ILL2" s="300"/>
      <c r="ILM2" s="300"/>
      <c r="ILN2" s="300"/>
      <c r="ILO2" s="300"/>
      <c r="ILP2" s="300"/>
      <c r="ILQ2" s="300"/>
      <c r="ILR2" s="300"/>
      <c r="ILS2" s="300"/>
      <c r="ILT2" s="300"/>
      <c r="ILU2" s="300"/>
      <c r="ILV2" s="300"/>
      <c r="ILW2" s="300"/>
      <c r="ILX2" s="300"/>
      <c r="ILY2" s="300"/>
      <c r="ILZ2" s="300"/>
      <c r="IMA2" s="300"/>
      <c r="IMB2" s="300"/>
      <c r="IMC2" s="300"/>
      <c r="IMD2" s="300"/>
      <c r="IME2" s="300"/>
      <c r="IMF2" s="300"/>
      <c r="IMG2" s="300"/>
      <c r="IMH2" s="300"/>
      <c r="IMI2" s="300"/>
      <c r="IMJ2" s="300"/>
      <c r="IMK2" s="300"/>
      <c r="IML2" s="300"/>
      <c r="IMM2" s="300"/>
      <c r="IMN2" s="300"/>
      <c r="IMO2" s="300"/>
      <c r="IMP2" s="300"/>
      <c r="IMQ2" s="300"/>
      <c r="IMR2" s="300"/>
      <c r="IMS2" s="300"/>
      <c r="IMT2" s="300"/>
      <c r="IMU2" s="300"/>
      <c r="IMV2" s="300"/>
      <c r="IMW2" s="300"/>
      <c r="IMX2" s="300"/>
      <c r="IMY2" s="300"/>
      <c r="IMZ2" s="300"/>
      <c r="INA2" s="300"/>
      <c r="INB2" s="300"/>
      <c r="INC2" s="300"/>
      <c r="IND2" s="300"/>
      <c r="INE2" s="300"/>
      <c r="INF2" s="300"/>
      <c r="ING2" s="300"/>
      <c r="INH2" s="300"/>
      <c r="INI2" s="300"/>
      <c r="INJ2" s="300"/>
      <c r="INK2" s="300"/>
      <c r="INL2" s="300"/>
      <c r="INM2" s="300"/>
      <c r="INN2" s="300"/>
      <c r="INO2" s="300"/>
      <c r="INP2" s="300"/>
      <c r="INQ2" s="300"/>
      <c r="INR2" s="300"/>
      <c r="INS2" s="300"/>
      <c r="INT2" s="300"/>
      <c r="INU2" s="300"/>
      <c r="INV2" s="300"/>
      <c r="INW2" s="300"/>
      <c r="INX2" s="300"/>
      <c r="INY2" s="300"/>
      <c r="INZ2" s="300"/>
      <c r="IOA2" s="300"/>
      <c r="IOB2" s="300"/>
      <c r="IOC2" s="300"/>
      <c r="IOD2" s="300"/>
      <c r="IOE2" s="300"/>
      <c r="IOF2" s="300"/>
      <c r="IOG2" s="300"/>
      <c r="IOH2" s="300"/>
      <c r="IOI2" s="300"/>
      <c r="IOJ2" s="300"/>
      <c r="IOK2" s="300"/>
      <c r="IOL2" s="300"/>
      <c r="IOM2" s="300"/>
      <c r="ION2" s="300"/>
      <c r="IOO2" s="300"/>
      <c r="IOP2" s="300"/>
      <c r="IOQ2" s="300"/>
      <c r="IOR2" s="300"/>
      <c r="IOS2" s="300"/>
      <c r="IOT2" s="300"/>
      <c r="IOU2" s="300"/>
      <c r="IOV2" s="300"/>
      <c r="IOW2" s="300"/>
      <c r="IOX2" s="300"/>
      <c r="IOY2" s="300"/>
      <c r="IOZ2" s="300"/>
      <c r="IPA2" s="300"/>
      <c r="IPB2" s="300"/>
      <c r="IPC2" s="300"/>
      <c r="IPD2" s="300"/>
      <c r="IPE2" s="300"/>
      <c r="IPF2" s="300"/>
      <c r="IPG2" s="300"/>
      <c r="IPH2" s="300"/>
      <c r="IPI2" s="300"/>
      <c r="IPJ2" s="300"/>
      <c r="IPK2" s="300"/>
      <c r="IPL2" s="300"/>
      <c r="IPM2" s="300"/>
      <c r="IPN2" s="300"/>
      <c r="IPO2" s="300"/>
      <c r="IPP2" s="300"/>
      <c r="IPQ2" s="300"/>
      <c r="IPR2" s="300"/>
      <c r="IPS2" s="300"/>
      <c r="IPT2" s="300"/>
      <c r="IPU2" s="300"/>
      <c r="IPV2" s="300"/>
      <c r="IPW2" s="300"/>
      <c r="IPX2" s="300"/>
      <c r="IPY2" s="300"/>
      <c r="IPZ2" s="300"/>
      <c r="IQA2" s="300"/>
      <c r="IQB2" s="300"/>
      <c r="IQC2" s="300"/>
      <c r="IQD2" s="300"/>
      <c r="IQE2" s="300"/>
      <c r="IQF2" s="300"/>
      <c r="IQG2" s="300"/>
      <c r="IQH2" s="300"/>
      <c r="IQI2" s="300"/>
      <c r="IQJ2" s="300"/>
      <c r="IQK2" s="300"/>
      <c r="IQL2" s="300"/>
      <c r="IQM2" s="300"/>
      <c r="IQN2" s="300"/>
      <c r="IQO2" s="300"/>
      <c r="IQP2" s="300"/>
      <c r="IQQ2" s="300"/>
      <c r="IQR2" s="300"/>
      <c r="IQS2" s="300"/>
      <c r="IQT2" s="300"/>
      <c r="IQU2" s="300"/>
      <c r="IQV2" s="300"/>
      <c r="IQW2" s="300"/>
      <c r="IQX2" s="300"/>
      <c r="IQY2" s="300"/>
      <c r="IQZ2" s="300"/>
      <c r="IRA2" s="300"/>
      <c r="IRB2" s="300"/>
      <c r="IRC2" s="300"/>
      <c r="IRD2" s="300"/>
      <c r="IRE2" s="300"/>
      <c r="IRF2" s="300"/>
      <c r="IRG2" s="300"/>
      <c r="IRH2" s="300"/>
      <c r="IRI2" s="300"/>
      <c r="IRJ2" s="300"/>
      <c r="IRK2" s="300"/>
      <c r="IRL2" s="300"/>
      <c r="IRM2" s="300"/>
      <c r="IRN2" s="300"/>
      <c r="IRO2" s="300"/>
      <c r="IRP2" s="300"/>
      <c r="IRQ2" s="300"/>
      <c r="IRR2" s="300"/>
      <c r="IRS2" s="300"/>
      <c r="IRT2" s="300"/>
      <c r="IRU2" s="300"/>
      <c r="IRV2" s="300"/>
      <c r="IRW2" s="300"/>
      <c r="IRX2" s="300"/>
      <c r="IRY2" s="300"/>
      <c r="IRZ2" s="300"/>
      <c r="ISA2" s="300"/>
      <c r="ISB2" s="300"/>
      <c r="ISC2" s="300"/>
      <c r="ISD2" s="300"/>
      <c r="ISE2" s="300"/>
      <c r="ISF2" s="300"/>
      <c r="ISG2" s="300"/>
      <c r="ISH2" s="300"/>
      <c r="ISI2" s="300"/>
      <c r="ISJ2" s="300"/>
      <c r="ISK2" s="300"/>
      <c r="ISL2" s="300"/>
      <c r="ISM2" s="300"/>
      <c r="ISN2" s="300"/>
      <c r="ISO2" s="300"/>
      <c r="ISP2" s="300"/>
      <c r="ISQ2" s="300"/>
      <c r="ISR2" s="300"/>
      <c r="ISS2" s="300"/>
      <c r="IST2" s="300"/>
      <c r="ISU2" s="300"/>
      <c r="ISV2" s="300"/>
      <c r="ISW2" s="300"/>
      <c r="ISX2" s="300"/>
      <c r="ISY2" s="300"/>
      <c r="ISZ2" s="300"/>
      <c r="ITA2" s="300"/>
      <c r="ITB2" s="300"/>
      <c r="ITC2" s="300"/>
      <c r="ITD2" s="300"/>
      <c r="ITE2" s="300"/>
      <c r="ITF2" s="300"/>
      <c r="ITG2" s="300"/>
      <c r="ITH2" s="300"/>
      <c r="ITI2" s="300"/>
      <c r="ITJ2" s="300"/>
      <c r="ITK2" s="300"/>
      <c r="ITL2" s="300"/>
      <c r="ITM2" s="300"/>
      <c r="ITN2" s="300"/>
      <c r="ITO2" s="300"/>
      <c r="ITP2" s="300"/>
      <c r="ITQ2" s="300"/>
      <c r="ITR2" s="300"/>
      <c r="ITS2" s="300"/>
      <c r="ITT2" s="300"/>
      <c r="ITU2" s="300"/>
      <c r="ITV2" s="300"/>
      <c r="ITW2" s="300"/>
      <c r="ITX2" s="300"/>
      <c r="ITY2" s="300"/>
      <c r="ITZ2" s="300"/>
      <c r="IUA2" s="300"/>
      <c r="IUB2" s="300"/>
      <c r="IUC2" s="300"/>
      <c r="IUD2" s="300"/>
      <c r="IUE2" s="300"/>
      <c r="IUF2" s="300"/>
      <c r="IUG2" s="300"/>
      <c r="IUH2" s="300"/>
      <c r="IUI2" s="300"/>
      <c r="IUJ2" s="300"/>
      <c r="IUK2" s="300"/>
      <c r="IUL2" s="300"/>
      <c r="IUM2" s="300"/>
      <c r="IUN2" s="300"/>
      <c r="IUO2" s="300"/>
      <c r="IUP2" s="300"/>
      <c r="IUQ2" s="300"/>
      <c r="IUR2" s="300"/>
      <c r="IUS2" s="300"/>
      <c r="IUT2" s="300"/>
      <c r="IUU2" s="300"/>
      <c r="IUV2" s="300"/>
      <c r="IUW2" s="300"/>
      <c r="IUX2" s="300"/>
      <c r="IUY2" s="300"/>
      <c r="IUZ2" s="300"/>
      <c r="IVA2" s="300"/>
      <c r="IVB2" s="300"/>
      <c r="IVC2" s="300"/>
      <c r="IVD2" s="300"/>
      <c r="IVE2" s="300"/>
      <c r="IVF2" s="300"/>
      <c r="IVG2" s="300"/>
      <c r="IVH2" s="300"/>
      <c r="IVI2" s="300"/>
      <c r="IVJ2" s="300"/>
      <c r="IVK2" s="300"/>
      <c r="IVL2" s="300"/>
      <c r="IVM2" s="300"/>
      <c r="IVN2" s="300"/>
      <c r="IVO2" s="300"/>
      <c r="IVP2" s="300"/>
      <c r="IVQ2" s="300"/>
      <c r="IVR2" s="300"/>
      <c r="IVS2" s="300"/>
      <c r="IVT2" s="300"/>
      <c r="IVU2" s="300"/>
      <c r="IVV2" s="300"/>
      <c r="IVW2" s="300"/>
      <c r="IVX2" s="300"/>
      <c r="IVY2" s="300"/>
      <c r="IVZ2" s="300"/>
      <c r="IWA2" s="300"/>
      <c r="IWB2" s="300"/>
      <c r="IWC2" s="300"/>
      <c r="IWD2" s="300"/>
      <c r="IWE2" s="300"/>
      <c r="IWF2" s="300"/>
      <c r="IWG2" s="300"/>
      <c r="IWH2" s="300"/>
      <c r="IWI2" s="300"/>
      <c r="IWJ2" s="300"/>
      <c r="IWK2" s="300"/>
      <c r="IWL2" s="300"/>
      <c r="IWM2" s="300"/>
      <c r="IWN2" s="300"/>
      <c r="IWO2" s="300"/>
      <c r="IWP2" s="300"/>
      <c r="IWQ2" s="300"/>
      <c r="IWR2" s="300"/>
      <c r="IWS2" s="300"/>
      <c r="IWT2" s="300"/>
      <c r="IWU2" s="300"/>
      <c r="IWV2" s="300"/>
      <c r="IWW2" s="300"/>
      <c r="IWX2" s="300"/>
      <c r="IWY2" s="300"/>
      <c r="IWZ2" s="300"/>
      <c r="IXA2" s="300"/>
      <c r="IXB2" s="300"/>
      <c r="IXC2" s="300"/>
      <c r="IXD2" s="300"/>
      <c r="IXE2" s="300"/>
      <c r="IXF2" s="300"/>
      <c r="IXG2" s="300"/>
      <c r="IXH2" s="300"/>
      <c r="IXI2" s="300"/>
      <c r="IXJ2" s="300"/>
      <c r="IXK2" s="300"/>
      <c r="IXL2" s="300"/>
      <c r="IXM2" s="300"/>
      <c r="IXN2" s="300"/>
      <c r="IXO2" s="300"/>
      <c r="IXP2" s="300"/>
      <c r="IXQ2" s="300"/>
      <c r="IXR2" s="300"/>
      <c r="IXS2" s="300"/>
      <c r="IXT2" s="300"/>
      <c r="IXU2" s="300"/>
      <c r="IXV2" s="300"/>
      <c r="IXW2" s="300"/>
      <c r="IXX2" s="300"/>
      <c r="IXY2" s="300"/>
      <c r="IXZ2" s="300"/>
      <c r="IYA2" s="300"/>
      <c r="IYB2" s="300"/>
      <c r="IYC2" s="300"/>
      <c r="IYD2" s="300"/>
      <c r="IYE2" s="300"/>
      <c r="IYF2" s="300"/>
      <c r="IYG2" s="300"/>
      <c r="IYH2" s="300"/>
      <c r="IYI2" s="300"/>
      <c r="IYJ2" s="300"/>
      <c r="IYK2" s="300"/>
      <c r="IYL2" s="300"/>
      <c r="IYM2" s="300"/>
      <c r="IYN2" s="300"/>
      <c r="IYO2" s="300"/>
      <c r="IYP2" s="300"/>
      <c r="IYQ2" s="300"/>
      <c r="IYR2" s="300"/>
      <c r="IYS2" s="300"/>
      <c r="IYT2" s="300"/>
      <c r="IYU2" s="300"/>
      <c r="IYV2" s="300"/>
      <c r="IYW2" s="300"/>
      <c r="IYX2" s="300"/>
      <c r="IYY2" s="300"/>
      <c r="IYZ2" s="300"/>
      <c r="IZA2" s="300"/>
      <c r="IZB2" s="300"/>
      <c r="IZC2" s="300"/>
      <c r="IZD2" s="300"/>
      <c r="IZE2" s="300"/>
      <c r="IZF2" s="300"/>
      <c r="IZG2" s="300"/>
      <c r="IZH2" s="300"/>
      <c r="IZI2" s="300"/>
      <c r="IZJ2" s="300"/>
      <c r="IZK2" s="300"/>
      <c r="IZL2" s="300"/>
      <c r="IZM2" s="300"/>
      <c r="IZN2" s="300"/>
      <c r="IZO2" s="300"/>
      <c r="IZP2" s="300"/>
      <c r="IZQ2" s="300"/>
      <c r="IZR2" s="300"/>
      <c r="IZS2" s="300"/>
      <c r="IZT2" s="300"/>
      <c r="IZU2" s="300"/>
      <c r="IZV2" s="300"/>
      <c r="IZW2" s="300"/>
      <c r="IZX2" s="300"/>
      <c r="IZY2" s="300"/>
      <c r="IZZ2" s="300"/>
      <c r="JAA2" s="300"/>
      <c r="JAB2" s="300"/>
      <c r="JAC2" s="300"/>
      <c r="JAD2" s="300"/>
      <c r="JAE2" s="300"/>
      <c r="JAF2" s="300"/>
      <c r="JAG2" s="300"/>
      <c r="JAH2" s="300"/>
      <c r="JAI2" s="300"/>
      <c r="JAJ2" s="300"/>
      <c r="JAK2" s="300"/>
      <c r="JAL2" s="300"/>
      <c r="JAM2" s="300"/>
      <c r="JAN2" s="300"/>
      <c r="JAO2" s="300"/>
      <c r="JAP2" s="300"/>
      <c r="JAQ2" s="300"/>
      <c r="JAR2" s="300"/>
      <c r="JAS2" s="300"/>
      <c r="JAT2" s="300"/>
      <c r="JAU2" s="300"/>
      <c r="JAV2" s="300"/>
      <c r="JAW2" s="300"/>
      <c r="JAX2" s="300"/>
      <c r="JAY2" s="300"/>
      <c r="JAZ2" s="300"/>
      <c r="JBA2" s="300"/>
      <c r="JBB2" s="300"/>
      <c r="JBC2" s="300"/>
      <c r="JBD2" s="300"/>
      <c r="JBE2" s="300"/>
      <c r="JBF2" s="300"/>
      <c r="JBG2" s="300"/>
      <c r="JBH2" s="300"/>
      <c r="JBI2" s="300"/>
      <c r="JBJ2" s="300"/>
      <c r="JBK2" s="300"/>
      <c r="JBL2" s="300"/>
      <c r="JBM2" s="300"/>
      <c r="JBN2" s="300"/>
      <c r="JBO2" s="300"/>
      <c r="JBP2" s="300"/>
      <c r="JBQ2" s="300"/>
      <c r="JBR2" s="300"/>
      <c r="JBS2" s="300"/>
      <c r="JBT2" s="300"/>
      <c r="JBU2" s="300"/>
      <c r="JBV2" s="300"/>
      <c r="JBW2" s="300"/>
      <c r="JBX2" s="300"/>
      <c r="JBY2" s="300"/>
      <c r="JBZ2" s="300"/>
      <c r="JCA2" s="300"/>
      <c r="JCB2" s="300"/>
      <c r="JCC2" s="300"/>
      <c r="JCD2" s="300"/>
      <c r="JCE2" s="300"/>
      <c r="JCF2" s="300"/>
      <c r="JCG2" s="300"/>
      <c r="JCH2" s="300"/>
      <c r="JCI2" s="300"/>
      <c r="JCJ2" s="300"/>
      <c r="JCK2" s="300"/>
      <c r="JCL2" s="300"/>
      <c r="JCM2" s="300"/>
      <c r="JCN2" s="300"/>
      <c r="JCO2" s="300"/>
      <c r="JCP2" s="300"/>
      <c r="JCQ2" s="300"/>
      <c r="JCR2" s="300"/>
      <c r="JCS2" s="300"/>
      <c r="JCT2" s="300"/>
      <c r="JCU2" s="300"/>
      <c r="JCV2" s="300"/>
      <c r="JCW2" s="300"/>
      <c r="JCX2" s="300"/>
      <c r="JCY2" s="300"/>
      <c r="JCZ2" s="300"/>
      <c r="JDA2" s="300"/>
      <c r="JDB2" s="300"/>
      <c r="JDC2" s="300"/>
      <c r="JDD2" s="300"/>
      <c r="JDE2" s="300"/>
      <c r="JDF2" s="300"/>
      <c r="JDG2" s="300"/>
      <c r="JDH2" s="300"/>
      <c r="JDI2" s="300"/>
      <c r="JDJ2" s="300"/>
      <c r="JDK2" s="300"/>
      <c r="JDL2" s="300"/>
      <c r="JDM2" s="300"/>
      <c r="JDN2" s="300"/>
      <c r="JDO2" s="300"/>
      <c r="JDP2" s="300"/>
      <c r="JDQ2" s="300"/>
      <c r="JDR2" s="300"/>
      <c r="JDS2" s="300"/>
      <c r="JDT2" s="300"/>
      <c r="JDU2" s="300"/>
      <c r="JDV2" s="300"/>
      <c r="JDW2" s="300"/>
      <c r="JDX2" s="300"/>
      <c r="JDY2" s="300"/>
      <c r="JDZ2" s="300"/>
      <c r="JEA2" s="300"/>
      <c r="JEB2" s="300"/>
      <c r="JEC2" s="300"/>
      <c r="JED2" s="300"/>
      <c r="JEE2" s="300"/>
      <c r="JEF2" s="300"/>
      <c r="JEG2" s="300"/>
      <c r="JEH2" s="300"/>
      <c r="JEI2" s="300"/>
      <c r="JEJ2" s="300"/>
      <c r="JEK2" s="300"/>
      <c r="JEL2" s="300"/>
      <c r="JEM2" s="300"/>
      <c r="JEN2" s="300"/>
      <c r="JEO2" s="300"/>
      <c r="JEP2" s="300"/>
      <c r="JEQ2" s="300"/>
      <c r="JER2" s="300"/>
      <c r="JES2" s="300"/>
      <c r="JET2" s="300"/>
      <c r="JEU2" s="300"/>
      <c r="JEV2" s="300"/>
      <c r="JEW2" s="300"/>
      <c r="JEX2" s="300"/>
      <c r="JEY2" s="300"/>
      <c r="JEZ2" s="300"/>
      <c r="JFA2" s="300"/>
      <c r="JFB2" s="300"/>
      <c r="JFC2" s="300"/>
      <c r="JFD2" s="300"/>
      <c r="JFE2" s="300"/>
      <c r="JFF2" s="300"/>
      <c r="JFG2" s="300"/>
      <c r="JFH2" s="300"/>
      <c r="JFI2" s="300"/>
      <c r="JFJ2" s="300"/>
      <c r="JFK2" s="300"/>
      <c r="JFL2" s="300"/>
      <c r="JFM2" s="300"/>
      <c r="JFN2" s="300"/>
      <c r="JFO2" s="300"/>
      <c r="JFP2" s="300"/>
      <c r="JFQ2" s="300"/>
      <c r="JFR2" s="300"/>
      <c r="JFS2" s="300"/>
      <c r="JFT2" s="300"/>
      <c r="JFU2" s="300"/>
      <c r="JFV2" s="300"/>
      <c r="JFW2" s="300"/>
      <c r="JFX2" s="300"/>
      <c r="JFY2" s="300"/>
      <c r="JFZ2" s="300"/>
      <c r="JGA2" s="300"/>
      <c r="JGB2" s="300"/>
      <c r="JGC2" s="300"/>
      <c r="JGD2" s="300"/>
      <c r="JGE2" s="300"/>
      <c r="JGF2" s="300"/>
      <c r="JGG2" s="300"/>
      <c r="JGH2" s="300"/>
      <c r="JGI2" s="300"/>
      <c r="JGJ2" s="300"/>
      <c r="JGK2" s="300"/>
      <c r="JGL2" s="300"/>
      <c r="JGM2" s="300"/>
      <c r="JGN2" s="300"/>
      <c r="JGO2" s="300"/>
      <c r="JGP2" s="300"/>
      <c r="JGQ2" s="300"/>
      <c r="JGR2" s="300"/>
      <c r="JGS2" s="300"/>
      <c r="JGT2" s="300"/>
      <c r="JGU2" s="300"/>
      <c r="JGV2" s="300"/>
      <c r="JGW2" s="300"/>
      <c r="JGX2" s="300"/>
      <c r="JGY2" s="300"/>
      <c r="JGZ2" s="300"/>
      <c r="JHA2" s="300"/>
      <c r="JHB2" s="300"/>
      <c r="JHC2" s="300"/>
      <c r="JHD2" s="300"/>
      <c r="JHE2" s="300"/>
      <c r="JHF2" s="300"/>
      <c r="JHG2" s="300"/>
      <c r="JHH2" s="300"/>
      <c r="JHI2" s="300"/>
      <c r="JHJ2" s="300"/>
      <c r="JHK2" s="300"/>
      <c r="JHL2" s="300"/>
      <c r="JHM2" s="300"/>
      <c r="JHN2" s="300"/>
      <c r="JHO2" s="300"/>
      <c r="JHP2" s="300"/>
      <c r="JHQ2" s="300"/>
      <c r="JHR2" s="300"/>
      <c r="JHS2" s="300"/>
      <c r="JHT2" s="300"/>
      <c r="JHU2" s="300"/>
      <c r="JHV2" s="300"/>
      <c r="JHW2" s="300"/>
      <c r="JHX2" s="300"/>
      <c r="JHY2" s="300"/>
      <c r="JHZ2" s="300"/>
      <c r="JIA2" s="300"/>
      <c r="JIB2" s="300"/>
      <c r="JIC2" s="300"/>
      <c r="JID2" s="300"/>
      <c r="JIE2" s="300"/>
      <c r="JIF2" s="300"/>
      <c r="JIG2" s="300"/>
      <c r="JIH2" s="300"/>
      <c r="JII2" s="300"/>
      <c r="JIJ2" s="300"/>
      <c r="JIK2" s="300"/>
      <c r="JIL2" s="300"/>
      <c r="JIM2" s="300"/>
      <c r="JIN2" s="300"/>
      <c r="JIO2" s="300"/>
      <c r="JIP2" s="300"/>
      <c r="JIQ2" s="300"/>
      <c r="JIR2" s="300"/>
      <c r="JIS2" s="300"/>
      <c r="JIT2" s="300"/>
      <c r="JIU2" s="300"/>
      <c r="JIV2" s="300"/>
      <c r="JIW2" s="300"/>
      <c r="JIX2" s="300"/>
      <c r="JIY2" s="300"/>
      <c r="JIZ2" s="300"/>
      <c r="JJA2" s="300"/>
      <c r="JJB2" s="300"/>
      <c r="JJC2" s="300"/>
      <c r="JJD2" s="300"/>
      <c r="JJE2" s="300"/>
      <c r="JJF2" s="300"/>
      <c r="JJG2" s="300"/>
      <c r="JJH2" s="300"/>
      <c r="JJI2" s="300"/>
      <c r="JJJ2" s="300"/>
      <c r="JJK2" s="300"/>
      <c r="JJL2" s="300"/>
      <c r="JJM2" s="300"/>
      <c r="JJN2" s="300"/>
      <c r="JJO2" s="300"/>
      <c r="JJP2" s="300"/>
      <c r="JJQ2" s="300"/>
      <c r="JJR2" s="300"/>
      <c r="JJS2" s="300"/>
      <c r="JJT2" s="300"/>
      <c r="JJU2" s="300"/>
      <c r="JJV2" s="300"/>
      <c r="JJW2" s="300"/>
      <c r="JJX2" s="300"/>
      <c r="JJY2" s="300"/>
      <c r="JJZ2" s="300"/>
      <c r="JKA2" s="300"/>
      <c r="JKB2" s="300"/>
      <c r="JKC2" s="300"/>
      <c r="JKD2" s="300"/>
      <c r="JKE2" s="300"/>
      <c r="JKF2" s="300"/>
      <c r="JKG2" s="300"/>
      <c r="JKH2" s="300"/>
      <c r="JKI2" s="300"/>
      <c r="JKJ2" s="300"/>
      <c r="JKK2" s="300"/>
      <c r="JKL2" s="300"/>
      <c r="JKM2" s="300"/>
      <c r="JKN2" s="300"/>
      <c r="JKO2" s="300"/>
      <c r="JKP2" s="300"/>
      <c r="JKQ2" s="300"/>
      <c r="JKR2" s="300"/>
      <c r="JKS2" s="300"/>
      <c r="JKT2" s="300"/>
      <c r="JKU2" s="300"/>
      <c r="JKV2" s="300"/>
      <c r="JKW2" s="300"/>
      <c r="JKX2" s="300"/>
      <c r="JKY2" s="300"/>
      <c r="JKZ2" s="300"/>
      <c r="JLA2" s="300"/>
      <c r="JLB2" s="300"/>
      <c r="JLC2" s="300"/>
      <c r="JLD2" s="300"/>
      <c r="JLE2" s="300"/>
      <c r="JLF2" s="300"/>
      <c r="JLG2" s="300"/>
      <c r="JLH2" s="300"/>
      <c r="JLI2" s="300"/>
      <c r="JLJ2" s="300"/>
      <c r="JLK2" s="300"/>
      <c r="JLL2" s="300"/>
      <c r="JLM2" s="300"/>
      <c r="JLN2" s="300"/>
      <c r="JLO2" s="300"/>
      <c r="JLP2" s="300"/>
      <c r="JLQ2" s="300"/>
      <c r="JLR2" s="300"/>
      <c r="JLS2" s="300"/>
      <c r="JLT2" s="300"/>
      <c r="JLU2" s="300"/>
      <c r="JLV2" s="300"/>
      <c r="JLW2" s="300"/>
      <c r="JLX2" s="300"/>
      <c r="JLY2" s="300"/>
      <c r="JLZ2" s="300"/>
      <c r="JMA2" s="300"/>
      <c r="JMB2" s="300"/>
      <c r="JMC2" s="300"/>
      <c r="JMD2" s="300"/>
      <c r="JME2" s="300"/>
      <c r="JMF2" s="300"/>
      <c r="JMG2" s="300"/>
      <c r="JMH2" s="300"/>
      <c r="JMI2" s="300"/>
      <c r="JMJ2" s="300"/>
      <c r="JMK2" s="300"/>
      <c r="JML2" s="300"/>
      <c r="JMM2" s="300"/>
      <c r="JMN2" s="300"/>
      <c r="JMO2" s="300"/>
      <c r="JMP2" s="300"/>
      <c r="JMQ2" s="300"/>
      <c r="JMR2" s="300"/>
      <c r="JMS2" s="300"/>
      <c r="JMT2" s="300"/>
      <c r="JMU2" s="300"/>
      <c r="JMV2" s="300"/>
      <c r="JMW2" s="300"/>
      <c r="JMX2" s="300"/>
      <c r="JMY2" s="300"/>
      <c r="JMZ2" s="300"/>
      <c r="JNA2" s="300"/>
      <c r="JNB2" s="300"/>
      <c r="JNC2" s="300"/>
      <c r="JND2" s="300"/>
      <c r="JNE2" s="300"/>
      <c r="JNF2" s="300"/>
      <c r="JNG2" s="300"/>
      <c r="JNH2" s="300"/>
      <c r="JNI2" s="300"/>
      <c r="JNJ2" s="300"/>
      <c r="JNK2" s="300"/>
      <c r="JNL2" s="300"/>
      <c r="JNM2" s="300"/>
      <c r="JNN2" s="300"/>
      <c r="JNO2" s="300"/>
      <c r="JNP2" s="300"/>
      <c r="JNQ2" s="300"/>
      <c r="JNR2" s="300"/>
      <c r="JNS2" s="300"/>
      <c r="JNT2" s="300"/>
      <c r="JNU2" s="300"/>
      <c r="JNV2" s="300"/>
      <c r="JNW2" s="300"/>
      <c r="JNX2" s="300"/>
      <c r="JNY2" s="300"/>
      <c r="JNZ2" s="300"/>
      <c r="JOA2" s="300"/>
      <c r="JOB2" s="300"/>
      <c r="JOC2" s="300"/>
      <c r="JOD2" s="300"/>
      <c r="JOE2" s="300"/>
      <c r="JOF2" s="300"/>
      <c r="JOG2" s="300"/>
      <c r="JOH2" s="300"/>
      <c r="JOI2" s="300"/>
      <c r="JOJ2" s="300"/>
      <c r="JOK2" s="300"/>
      <c r="JOL2" s="300"/>
      <c r="JOM2" s="300"/>
      <c r="JON2" s="300"/>
      <c r="JOO2" s="300"/>
      <c r="JOP2" s="300"/>
      <c r="JOQ2" s="300"/>
      <c r="JOR2" s="300"/>
      <c r="JOS2" s="300"/>
      <c r="JOT2" s="300"/>
      <c r="JOU2" s="300"/>
      <c r="JOV2" s="300"/>
      <c r="JOW2" s="300"/>
      <c r="JOX2" s="300"/>
      <c r="JOY2" s="300"/>
      <c r="JOZ2" s="300"/>
      <c r="JPA2" s="300"/>
      <c r="JPB2" s="300"/>
      <c r="JPC2" s="300"/>
      <c r="JPD2" s="300"/>
      <c r="JPE2" s="300"/>
      <c r="JPF2" s="300"/>
      <c r="JPG2" s="300"/>
      <c r="JPH2" s="300"/>
      <c r="JPI2" s="300"/>
      <c r="JPJ2" s="300"/>
      <c r="JPK2" s="300"/>
      <c r="JPL2" s="300"/>
      <c r="JPM2" s="300"/>
      <c r="JPN2" s="300"/>
      <c r="JPO2" s="300"/>
      <c r="JPP2" s="300"/>
      <c r="JPQ2" s="300"/>
      <c r="JPR2" s="300"/>
      <c r="JPS2" s="300"/>
      <c r="JPT2" s="300"/>
      <c r="JPU2" s="300"/>
      <c r="JPV2" s="300"/>
      <c r="JPW2" s="300"/>
      <c r="JPX2" s="300"/>
      <c r="JPY2" s="300"/>
      <c r="JPZ2" s="300"/>
      <c r="JQA2" s="300"/>
      <c r="JQB2" s="300"/>
      <c r="JQC2" s="300"/>
      <c r="JQD2" s="300"/>
      <c r="JQE2" s="300"/>
      <c r="JQF2" s="300"/>
      <c r="JQG2" s="300"/>
      <c r="JQH2" s="300"/>
      <c r="JQI2" s="300"/>
      <c r="JQJ2" s="300"/>
      <c r="JQK2" s="300"/>
      <c r="JQL2" s="300"/>
      <c r="JQM2" s="300"/>
      <c r="JQN2" s="300"/>
      <c r="JQO2" s="300"/>
      <c r="JQP2" s="300"/>
      <c r="JQQ2" s="300"/>
      <c r="JQR2" s="300"/>
      <c r="JQS2" s="300"/>
      <c r="JQT2" s="300"/>
      <c r="JQU2" s="300"/>
      <c r="JQV2" s="300"/>
      <c r="JQW2" s="300"/>
      <c r="JQX2" s="300"/>
      <c r="JQY2" s="300"/>
      <c r="JQZ2" s="300"/>
      <c r="JRA2" s="300"/>
      <c r="JRB2" s="300"/>
      <c r="JRC2" s="300"/>
      <c r="JRD2" s="300"/>
      <c r="JRE2" s="300"/>
      <c r="JRF2" s="300"/>
      <c r="JRG2" s="300"/>
      <c r="JRH2" s="300"/>
      <c r="JRI2" s="300"/>
      <c r="JRJ2" s="300"/>
      <c r="JRK2" s="300"/>
      <c r="JRL2" s="300"/>
      <c r="JRM2" s="300"/>
      <c r="JRN2" s="300"/>
      <c r="JRO2" s="300"/>
      <c r="JRP2" s="300"/>
      <c r="JRQ2" s="300"/>
      <c r="JRR2" s="300"/>
      <c r="JRS2" s="300"/>
      <c r="JRT2" s="300"/>
      <c r="JRU2" s="300"/>
      <c r="JRV2" s="300"/>
      <c r="JRW2" s="300"/>
      <c r="JRX2" s="300"/>
      <c r="JRY2" s="300"/>
      <c r="JRZ2" s="300"/>
      <c r="JSA2" s="300"/>
      <c r="JSB2" s="300"/>
      <c r="JSC2" s="300"/>
      <c r="JSD2" s="300"/>
      <c r="JSE2" s="300"/>
      <c r="JSF2" s="300"/>
      <c r="JSG2" s="300"/>
      <c r="JSH2" s="300"/>
      <c r="JSI2" s="300"/>
      <c r="JSJ2" s="300"/>
      <c r="JSK2" s="300"/>
      <c r="JSL2" s="300"/>
      <c r="JSM2" s="300"/>
      <c r="JSN2" s="300"/>
      <c r="JSO2" s="300"/>
      <c r="JSP2" s="300"/>
      <c r="JSQ2" s="300"/>
      <c r="JSR2" s="300"/>
      <c r="JSS2" s="300"/>
      <c r="JST2" s="300"/>
      <c r="JSU2" s="300"/>
      <c r="JSV2" s="300"/>
      <c r="JSW2" s="300"/>
      <c r="JSX2" s="300"/>
      <c r="JSY2" s="300"/>
      <c r="JSZ2" s="300"/>
      <c r="JTA2" s="300"/>
      <c r="JTB2" s="300"/>
      <c r="JTC2" s="300"/>
      <c r="JTD2" s="300"/>
      <c r="JTE2" s="300"/>
      <c r="JTF2" s="300"/>
      <c r="JTG2" s="300"/>
      <c r="JTH2" s="300"/>
      <c r="JTI2" s="300"/>
      <c r="JTJ2" s="300"/>
      <c r="JTK2" s="300"/>
      <c r="JTL2" s="300"/>
      <c r="JTM2" s="300"/>
      <c r="JTN2" s="300"/>
      <c r="JTO2" s="300"/>
      <c r="JTP2" s="300"/>
      <c r="JTQ2" s="300"/>
      <c r="JTR2" s="300"/>
      <c r="JTS2" s="300"/>
      <c r="JTT2" s="300"/>
      <c r="JTU2" s="300"/>
      <c r="JTV2" s="300"/>
      <c r="JTW2" s="300"/>
      <c r="JTX2" s="300"/>
      <c r="JTY2" s="300"/>
      <c r="JTZ2" s="300"/>
      <c r="JUA2" s="300"/>
      <c r="JUB2" s="300"/>
      <c r="JUC2" s="300"/>
      <c r="JUD2" s="300"/>
      <c r="JUE2" s="300"/>
      <c r="JUF2" s="300"/>
      <c r="JUG2" s="300"/>
      <c r="JUH2" s="300"/>
      <c r="JUI2" s="300"/>
      <c r="JUJ2" s="300"/>
      <c r="JUK2" s="300"/>
      <c r="JUL2" s="300"/>
      <c r="JUM2" s="300"/>
      <c r="JUN2" s="300"/>
      <c r="JUO2" s="300"/>
      <c r="JUP2" s="300"/>
      <c r="JUQ2" s="300"/>
      <c r="JUR2" s="300"/>
      <c r="JUS2" s="300"/>
      <c r="JUT2" s="300"/>
      <c r="JUU2" s="300"/>
      <c r="JUV2" s="300"/>
      <c r="JUW2" s="300"/>
      <c r="JUX2" s="300"/>
      <c r="JUY2" s="300"/>
      <c r="JUZ2" s="300"/>
      <c r="JVA2" s="300"/>
      <c r="JVB2" s="300"/>
      <c r="JVC2" s="300"/>
      <c r="JVD2" s="300"/>
      <c r="JVE2" s="300"/>
      <c r="JVF2" s="300"/>
      <c r="JVG2" s="300"/>
      <c r="JVH2" s="300"/>
      <c r="JVI2" s="300"/>
      <c r="JVJ2" s="300"/>
      <c r="JVK2" s="300"/>
      <c r="JVL2" s="300"/>
      <c r="JVM2" s="300"/>
      <c r="JVN2" s="300"/>
      <c r="JVO2" s="300"/>
      <c r="JVP2" s="300"/>
      <c r="JVQ2" s="300"/>
      <c r="JVR2" s="300"/>
      <c r="JVS2" s="300"/>
      <c r="JVT2" s="300"/>
      <c r="JVU2" s="300"/>
      <c r="JVV2" s="300"/>
      <c r="JVW2" s="300"/>
      <c r="JVX2" s="300"/>
      <c r="JVY2" s="300"/>
      <c r="JVZ2" s="300"/>
      <c r="JWA2" s="300"/>
      <c r="JWB2" s="300"/>
      <c r="JWC2" s="300"/>
      <c r="JWD2" s="300"/>
      <c r="JWE2" s="300"/>
      <c r="JWF2" s="300"/>
      <c r="JWG2" s="300"/>
      <c r="JWH2" s="300"/>
      <c r="JWI2" s="300"/>
      <c r="JWJ2" s="300"/>
      <c r="JWK2" s="300"/>
      <c r="JWL2" s="300"/>
      <c r="JWM2" s="300"/>
      <c r="JWN2" s="300"/>
      <c r="JWO2" s="300"/>
      <c r="JWP2" s="300"/>
      <c r="JWQ2" s="300"/>
      <c r="JWR2" s="300"/>
      <c r="JWS2" s="300"/>
      <c r="JWT2" s="300"/>
      <c r="JWU2" s="300"/>
      <c r="JWV2" s="300"/>
      <c r="JWW2" s="300"/>
      <c r="JWX2" s="300"/>
      <c r="JWY2" s="300"/>
      <c r="JWZ2" s="300"/>
      <c r="JXA2" s="300"/>
      <c r="JXB2" s="300"/>
      <c r="JXC2" s="300"/>
      <c r="JXD2" s="300"/>
      <c r="JXE2" s="300"/>
      <c r="JXF2" s="300"/>
      <c r="JXG2" s="300"/>
      <c r="JXH2" s="300"/>
      <c r="JXI2" s="300"/>
      <c r="JXJ2" s="300"/>
      <c r="JXK2" s="300"/>
      <c r="JXL2" s="300"/>
      <c r="JXM2" s="300"/>
      <c r="JXN2" s="300"/>
      <c r="JXO2" s="300"/>
      <c r="JXP2" s="300"/>
      <c r="JXQ2" s="300"/>
      <c r="JXR2" s="300"/>
      <c r="JXS2" s="300"/>
      <c r="JXT2" s="300"/>
      <c r="JXU2" s="300"/>
      <c r="JXV2" s="300"/>
      <c r="JXW2" s="300"/>
      <c r="JXX2" s="300"/>
      <c r="JXY2" s="300"/>
      <c r="JXZ2" s="300"/>
      <c r="JYA2" s="300"/>
      <c r="JYB2" s="300"/>
      <c r="JYC2" s="300"/>
      <c r="JYD2" s="300"/>
      <c r="JYE2" s="300"/>
      <c r="JYF2" s="300"/>
      <c r="JYG2" s="300"/>
      <c r="JYH2" s="300"/>
      <c r="JYI2" s="300"/>
      <c r="JYJ2" s="300"/>
      <c r="JYK2" s="300"/>
      <c r="JYL2" s="300"/>
      <c r="JYM2" s="300"/>
      <c r="JYN2" s="300"/>
      <c r="JYO2" s="300"/>
      <c r="JYP2" s="300"/>
      <c r="JYQ2" s="300"/>
      <c r="JYR2" s="300"/>
      <c r="JYS2" s="300"/>
      <c r="JYT2" s="300"/>
      <c r="JYU2" s="300"/>
      <c r="JYV2" s="300"/>
      <c r="JYW2" s="300"/>
      <c r="JYX2" s="300"/>
      <c r="JYY2" s="300"/>
      <c r="JYZ2" s="300"/>
      <c r="JZA2" s="300"/>
      <c r="JZB2" s="300"/>
      <c r="JZC2" s="300"/>
      <c r="JZD2" s="300"/>
      <c r="JZE2" s="300"/>
      <c r="JZF2" s="300"/>
      <c r="JZG2" s="300"/>
      <c r="JZH2" s="300"/>
      <c r="JZI2" s="300"/>
      <c r="JZJ2" s="300"/>
      <c r="JZK2" s="300"/>
      <c r="JZL2" s="300"/>
      <c r="JZM2" s="300"/>
      <c r="JZN2" s="300"/>
      <c r="JZO2" s="300"/>
      <c r="JZP2" s="300"/>
      <c r="JZQ2" s="300"/>
      <c r="JZR2" s="300"/>
      <c r="JZS2" s="300"/>
      <c r="JZT2" s="300"/>
      <c r="JZU2" s="300"/>
      <c r="JZV2" s="300"/>
      <c r="JZW2" s="300"/>
      <c r="JZX2" s="300"/>
      <c r="JZY2" s="300"/>
      <c r="JZZ2" s="300"/>
      <c r="KAA2" s="300"/>
      <c r="KAB2" s="300"/>
      <c r="KAC2" s="300"/>
      <c r="KAD2" s="300"/>
      <c r="KAE2" s="300"/>
      <c r="KAF2" s="300"/>
      <c r="KAG2" s="300"/>
      <c r="KAH2" s="300"/>
      <c r="KAI2" s="300"/>
      <c r="KAJ2" s="300"/>
      <c r="KAK2" s="300"/>
      <c r="KAL2" s="300"/>
      <c r="KAM2" s="300"/>
      <c r="KAN2" s="300"/>
      <c r="KAO2" s="300"/>
      <c r="KAP2" s="300"/>
      <c r="KAQ2" s="300"/>
      <c r="KAR2" s="300"/>
      <c r="KAS2" s="300"/>
      <c r="KAT2" s="300"/>
      <c r="KAU2" s="300"/>
      <c r="KAV2" s="300"/>
      <c r="KAW2" s="300"/>
      <c r="KAX2" s="300"/>
      <c r="KAY2" s="300"/>
      <c r="KAZ2" s="300"/>
      <c r="KBA2" s="300"/>
      <c r="KBB2" s="300"/>
      <c r="KBC2" s="300"/>
      <c r="KBD2" s="300"/>
      <c r="KBE2" s="300"/>
      <c r="KBF2" s="300"/>
      <c r="KBG2" s="300"/>
      <c r="KBH2" s="300"/>
      <c r="KBI2" s="300"/>
      <c r="KBJ2" s="300"/>
      <c r="KBK2" s="300"/>
      <c r="KBL2" s="300"/>
      <c r="KBM2" s="300"/>
      <c r="KBN2" s="300"/>
      <c r="KBO2" s="300"/>
      <c r="KBP2" s="300"/>
      <c r="KBQ2" s="300"/>
      <c r="KBR2" s="300"/>
      <c r="KBS2" s="300"/>
      <c r="KBT2" s="300"/>
      <c r="KBU2" s="300"/>
      <c r="KBV2" s="300"/>
      <c r="KBW2" s="300"/>
      <c r="KBX2" s="300"/>
      <c r="KBY2" s="300"/>
      <c r="KBZ2" s="300"/>
      <c r="KCA2" s="300"/>
      <c r="KCB2" s="300"/>
      <c r="KCC2" s="300"/>
      <c r="KCD2" s="300"/>
      <c r="KCE2" s="300"/>
      <c r="KCF2" s="300"/>
      <c r="KCG2" s="300"/>
      <c r="KCH2" s="300"/>
      <c r="KCI2" s="300"/>
      <c r="KCJ2" s="300"/>
      <c r="KCK2" s="300"/>
      <c r="KCL2" s="300"/>
      <c r="KCM2" s="300"/>
      <c r="KCN2" s="300"/>
      <c r="KCO2" s="300"/>
      <c r="KCP2" s="300"/>
      <c r="KCQ2" s="300"/>
      <c r="KCR2" s="300"/>
      <c r="KCS2" s="300"/>
      <c r="KCT2" s="300"/>
      <c r="KCU2" s="300"/>
      <c r="KCV2" s="300"/>
      <c r="KCW2" s="300"/>
      <c r="KCX2" s="300"/>
      <c r="KCY2" s="300"/>
      <c r="KCZ2" s="300"/>
      <c r="KDA2" s="300"/>
      <c r="KDB2" s="300"/>
      <c r="KDC2" s="300"/>
      <c r="KDD2" s="300"/>
      <c r="KDE2" s="300"/>
      <c r="KDF2" s="300"/>
      <c r="KDG2" s="300"/>
      <c r="KDH2" s="300"/>
      <c r="KDI2" s="300"/>
      <c r="KDJ2" s="300"/>
      <c r="KDK2" s="300"/>
      <c r="KDL2" s="300"/>
      <c r="KDM2" s="300"/>
      <c r="KDN2" s="300"/>
      <c r="KDO2" s="300"/>
      <c r="KDP2" s="300"/>
      <c r="KDQ2" s="300"/>
      <c r="KDR2" s="300"/>
      <c r="KDS2" s="300"/>
      <c r="KDT2" s="300"/>
      <c r="KDU2" s="300"/>
      <c r="KDV2" s="300"/>
      <c r="KDW2" s="300"/>
      <c r="KDX2" s="300"/>
      <c r="KDY2" s="300"/>
      <c r="KDZ2" s="300"/>
      <c r="KEA2" s="300"/>
      <c r="KEB2" s="300"/>
      <c r="KEC2" s="300"/>
      <c r="KED2" s="300"/>
      <c r="KEE2" s="300"/>
      <c r="KEF2" s="300"/>
      <c r="KEG2" s="300"/>
      <c r="KEH2" s="300"/>
      <c r="KEI2" s="300"/>
      <c r="KEJ2" s="300"/>
      <c r="KEK2" s="300"/>
      <c r="KEL2" s="300"/>
      <c r="KEM2" s="300"/>
      <c r="KEN2" s="300"/>
      <c r="KEO2" s="300"/>
      <c r="KEP2" s="300"/>
      <c r="KEQ2" s="300"/>
      <c r="KER2" s="300"/>
      <c r="KES2" s="300"/>
      <c r="KET2" s="300"/>
      <c r="KEU2" s="300"/>
      <c r="KEV2" s="300"/>
      <c r="KEW2" s="300"/>
      <c r="KEX2" s="300"/>
      <c r="KEY2" s="300"/>
      <c r="KEZ2" s="300"/>
      <c r="KFA2" s="300"/>
      <c r="KFB2" s="300"/>
      <c r="KFC2" s="300"/>
      <c r="KFD2" s="300"/>
      <c r="KFE2" s="300"/>
      <c r="KFF2" s="300"/>
      <c r="KFG2" s="300"/>
      <c r="KFH2" s="300"/>
      <c r="KFI2" s="300"/>
      <c r="KFJ2" s="300"/>
      <c r="KFK2" s="300"/>
      <c r="KFL2" s="300"/>
      <c r="KFM2" s="300"/>
      <c r="KFN2" s="300"/>
      <c r="KFO2" s="300"/>
      <c r="KFP2" s="300"/>
      <c r="KFQ2" s="300"/>
      <c r="KFR2" s="300"/>
      <c r="KFS2" s="300"/>
      <c r="KFT2" s="300"/>
      <c r="KFU2" s="300"/>
      <c r="KFV2" s="300"/>
      <c r="KFW2" s="300"/>
      <c r="KFX2" s="300"/>
      <c r="KFY2" s="300"/>
      <c r="KFZ2" s="300"/>
      <c r="KGA2" s="300"/>
      <c r="KGB2" s="300"/>
      <c r="KGC2" s="300"/>
      <c r="KGD2" s="300"/>
      <c r="KGE2" s="300"/>
      <c r="KGF2" s="300"/>
      <c r="KGG2" s="300"/>
      <c r="KGH2" s="300"/>
      <c r="KGI2" s="300"/>
      <c r="KGJ2" s="300"/>
      <c r="KGK2" s="300"/>
      <c r="KGL2" s="300"/>
      <c r="KGM2" s="300"/>
      <c r="KGN2" s="300"/>
      <c r="KGO2" s="300"/>
      <c r="KGP2" s="300"/>
      <c r="KGQ2" s="300"/>
      <c r="KGR2" s="300"/>
      <c r="KGS2" s="300"/>
      <c r="KGT2" s="300"/>
      <c r="KGU2" s="300"/>
      <c r="KGV2" s="300"/>
      <c r="KGW2" s="300"/>
      <c r="KGX2" s="300"/>
      <c r="KGY2" s="300"/>
      <c r="KGZ2" s="300"/>
      <c r="KHA2" s="300"/>
      <c r="KHB2" s="300"/>
      <c r="KHC2" s="300"/>
      <c r="KHD2" s="300"/>
      <c r="KHE2" s="300"/>
      <c r="KHF2" s="300"/>
      <c r="KHG2" s="300"/>
      <c r="KHH2" s="300"/>
      <c r="KHI2" s="300"/>
      <c r="KHJ2" s="300"/>
      <c r="KHK2" s="300"/>
      <c r="KHL2" s="300"/>
      <c r="KHM2" s="300"/>
      <c r="KHN2" s="300"/>
      <c r="KHO2" s="300"/>
      <c r="KHP2" s="300"/>
      <c r="KHQ2" s="300"/>
      <c r="KHR2" s="300"/>
      <c r="KHS2" s="300"/>
      <c r="KHT2" s="300"/>
      <c r="KHU2" s="300"/>
      <c r="KHV2" s="300"/>
      <c r="KHW2" s="300"/>
      <c r="KHX2" s="300"/>
      <c r="KHY2" s="300"/>
      <c r="KHZ2" s="300"/>
      <c r="KIA2" s="300"/>
      <c r="KIB2" s="300"/>
      <c r="KIC2" s="300"/>
      <c r="KID2" s="300"/>
      <c r="KIE2" s="300"/>
      <c r="KIF2" s="300"/>
      <c r="KIG2" s="300"/>
      <c r="KIH2" s="300"/>
      <c r="KII2" s="300"/>
      <c r="KIJ2" s="300"/>
      <c r="KIK2" s="300"/>
      <c r="KIL2" s="300"/>
      <c r="KIM2" s="300"/>
      <c r="KIN2" s="300"/>
      <c r="KIO2" s="300"/>
      <c r="KIP2" s="300"/>
      <c r="KIQ2" s="300"/>
      <c r="KIR2" s="300"/>
      <c r="KIS2" s="300"/>
      <c r="KIT2" s="300"/>
      <c r="KIU2" s="300"/>
      <c r="KIV2" s="300"/>
      <c r="KIW2" s="300"/>
      <c r="KIX2" s="300"/>
      <c r="KIY2" s="300"/>
      <c r="KIZ2" s="300"/>
      <c r="KJA2" s="300"/>
      <c r="KJB2" s="300"/>
      <c r="KJC2" s="300"/>
      <c r="KJD2" s="300"/>
      <c r="KJE2" s="300"/>
      <c r="KJF2" s="300"/>
      <c r="KJG2" s="300"/>
      <c r="KJH2" s="300"/>
      <c r="KJI2" s="300"/>
      <c r="KJJ2" s="300"/>
      <c r="KJK2" s="300"/>
      <c r="KJL2" s="300"/>
      <c r="KJM2" s="300"/>
      <c r="KJN2" s="300"/>
      <c r="KJO2" s="300"/>
      <c r="KJP2" s="300"/>
      <c r="KJQ2" s="300"/>
      <c r="KJR2" s="300"/>
      <c r="KJS2" s="300"/>
      <c r="KJT2" s="300"/>
      <c r="KJU2" s="300"/>
      <c r="KJV2" s="300"/>
      <c r="KJW2" s="300"/>
      <c r="KJX2" s="300"/>
      <c r="KJY2" s="300"/>
      <c r="KJZ2" s="300"/>
      <c r="KKA2" s="300"/>
      <c r="KKB2" s="300"/>
      <c r="KKC2" s="300"/>
      <c r="KKD2" s="300"/>
      <c r="KKE2" s="300"/>
      <c r="KKF2" s="300"/>
      <c r="KKG2" s="300"/>
      <c r="KKH2" s="300"/>
      <c r="KKI2" s="300"/>
      <c r="KKJ2" s="300"/>
      <c r="KKK2" s="300"/>
      <c r="KKL2" s="300"/>
      <c r="KKM2" s="300"/>
      <c r="KKN2" s="300"/>
      <c r="KKO2" s="300"/>
      <c r="KKP2" s="300"/>
      <c r="KKQ2" s="300"/>
      <c r="KKR2" s="300"/>
      <c r="KKS2" s="300"/>
      <c r="KKT2" s="300"/>
      <c r="KKU2" s="300"/>
      <c r="KKV2" s="300"/>
      <c r="KKW2" s="300"/>
      <c r="KKX2" s="300"/>
      <c r="KKY2" s="300"/>
      <c r="KKZ2" s="300"/>
      <c r="KLA2" s="300"/>
      <c r="KLB2" s="300"/>
      <c r="KLC2" s="300"/>
      <c r="KLD2" s="300"/>
      <c r="KLE2" s="300"/>
      <c r="KLF2" s="300"/>
      <c r="KLG2" s="300"/>
      <c r="KLH2" s="300"/>
      <c r="KLI2" s="300"/>
      <c r="KLJ2" s="300"/>
      <c r="KLK2" s="300"/>
      <c r="KLL2" s="300"/>
      <c r="KLM2" s="300"/>
      <c r="KLN2" s="300"/>
      <c r="KLO2" s="300"/>
      <c r="KLP2" s="300"/>
      <c r="KLQ2" s="300"/>
      <c r="KLR2" s="300"/>
      <c r="KLS2" s="300"/>
      <c r="KLT2" s="300"/>
      <c r="KLU2" s="300"/>
      <c r="KLV2" s="300"/>
      <c r="KLW2" s="300"/>
      <c r="KLX2" s="300"/>
      <c r="KLY2" s="300"/>
      <c r="KLZ2" s="300"/>
      <c r="KMA2" s="300"/>
      <c r="KMB2" s="300"/>
      <c r="KMC2" s="300"/>
      <c r="KMD2" s="300"/>
      <c r="KME2" s="300"/>
      <c r="KMF2" s="300"/>
      <c r="KMG2" s="300"/>
      <c r="KMH2" s="300"/>
      <c r="KMI2" s="300"/>
      <c r="KMJ2" s="300"/>
      <c r="KMK2" s="300"/>
      <c r="KML2" s="300"/>
      <c r="KMM2" s="300"/>
      <c r="KMN2" s="300"/>
      <c r="KMO2" s="300"/>
      <c r="KMP2" s="300"/>
      <c r="KMQ2" s="300"/>
      <c r="KMR2" s="300"/>
      <c r="KMS2" s="300"/>
      <c r="KMT2" s="300"/>
      <c r="KMU2" s="300"/>
      <c r="KMV2" s="300"/>
      <c r="KMW2" s="300"/>
      <c r="KMX2" s="300"/>
      <c r="KMY2" s="300"/>
      <c r="KMZ2" s="300"/>
      <c r="KNA2" s="300"/>
      <c r="KNB2" s="300"/>
      <c r="KNC2" s="300"/>
      <c r="KND2" s="300"/>
      <c r="KNE2" s="300"/>
      <c r="KNF2" s="300"/>
      <c r="KNG2" s="300"/>
      <c r="KNH2" s="300"/>
      <c r="KNI2" s="300"/>
      <c r="KNJ2" s="300"/>
      <c r="KNK2" s="300"/>
      <c r="KNL2" s="300"/>
      <c r="KNM2" s="300"/>
      <c r="KNN2" s="300"/>
      <c r="KNO2" s="300"/>
      <c r="KNP2" s="300"/>
      <c r="KNQ2" s="300"/>
      <c r="KNR2" s="300"/>
      <c r="KNS2" s="300"/>
      <c r="KNT2" s="300"/>
      <c r="KNU2" s="300"/>
      <c r="KNV2" s="300"/>
      <c r="KNW2" s="300"/>
      <c r="KNX2" s="300"/>
      <c r="KNY2" s="300"/>
      <c r="KNZ2" s="300"/>
      <c r="KOA2" s="300"/>
      <c r="KOB2" s="300"/>
      <c r="KOC2" s="300"/>
      <c r="KOD2" s="300"/>
      <c r="KOE2" s="300"/>
      <c r="KOF2" s="300"/>
      <c r="KOG2" s="300"/>
      <c r="KOH2" s="300"/>
      <c r="KOI2" s="300"/>
      <c r="KOJ2" s="300"/>
      <c r="KOK2" s="300"/>
      <c r="KOL2" s="300"/>
      <c r="KOM2" s="300"/>
      <c r="KON2" s="300"/>
      <c r="KOO2" s="300"/>
      <c r="KOP2" s="300"/>
      <c r="KOQ2" s="300"/>
      <c r="KOR2" s="300"/>
      <c r="KOS2" s="300"/>
      <c r="KOT2" s="300"/>
      <c r="KOU2" s="300"/>
      <c r="KOV2" s="300"/>
      <c r="KOW2" s="300"/>
      <c r="KOX2" s="300"/>
      <c r="KOY2" s="300"/>
      <c r="KOZ2" s="300"/>
      <c r="KPA2" s="300"/>
      <c r="KPB2" s="300"/>
      <c r="KPC2" s="300"/>
      <c r="KPD2" s="300"/>
      <c r="KPE2" s="300"/>
      <c r="KPF2" s="300"/>
      <c r="KPG2" s="300"/>
      <c r="KPH2" s="300"/>
      <c r="KPI2" s="300"/>
      <c r="KPJ2" s="300"/>
      <c r="KPK2" s="300"/>
      <c r="KPL2" s="300"/>
      <c r="KPM2" s="300"/>
      <c r="KPN2" s="300"/>
      <c r="KPO2" s="300"/>
      <c r="KPP2" s="300"/>
      <c r="KPQ2" s="300"/>
      <c r="KPR2" s="300"/>
      <c r="KPS2" s="300"/>
      <c r="KPT2" s="300"/>
      <c r="KPU2" s="300"/>
      <c r="KPV2" s="300"/>
      <c r="KPW2" s="300"/>
      <c r="KPX2" s="300"/>
      <c r="KPY2" s="300"/>
      <c r="KPZ2" s="300"/>
      <c r="KQA2" s="300"/>
      <c r="KQB2" s="300"/>
      <c r="KQC2" s="300"/>
      <c r="KQD2" s="300"/>
      <c r="KQE2" s="300"/>
      <c r="KQF2" s="300"/>
      <c r="KQG2" s="300"/>
      <c r="KQH2" s="300"/>
      <c r="KQI2" s="300"/>
      <c r="KQJ2" s="300"/>
      <c r="KQK2" s="300"/>
      <c r="KQL2" s="300"/>
      <c r="KQM2" s="300"/>
      <c r="KQN2" s="300"/>
      <c r="KQO2" s="300"/>
      <c r="KQP2" s="300"/>
      <c r="KQQ2" s="300"/>
      <c r="KQR2" s="300"/>
      <c r="KQS2" s="300"/>
      <c r="KQT2" s="300"/>
      <c r="KQU2" s="300"/>
      <c r="KQV2" s="300"/>
      <c r="KQW2" s="300"/>
      <c r="KQX2" s="300"/>
      <c r="KQY2" s="300"/>
      <c r="KQZ2" s="300"/>
      <c r="KRA2" s="300"/>
      <c r="KRB2" s="300"/>
      <c r="KRC2" s="300"/>
      <c r="KRD2" s="300"/>
      <c r="KRE2" s="300"/>
      <c r="KRF2" s="300"/>
      <c r="KRG2" s="300"/>
      <c r="KRH2" s="300"/>
      <c r="KRI2" s="300"/>
      <c r="KRJ2" s="300"/>
      <c r="KRK2" s="300"/>
      <c r="KRL2" s="300"/>
      <c r="KRM2" s="300"/>
      <c r="KRN2" s="300"/>
      <c r="KRO2" s="300"/>
      <c r="KRP2" s="300"/>
      <c r="KRQ2" s="300"/>
      <c r="KRR2" s="300"/>
      <c r="KRS2" s="300"/>
      <c r="KRT2" s="300"/>
      <c r="KRU2" s="300"/>
      <c r="KRV2" s="300"/>
      <c r="KRW2" s="300"/>
      <c r="KRX2" s="300"/>
      <c r="KRY2" s="300"/>
      <c r="KRZ2" s="300"/>
      <c r="KSA2" s="300"/>
      <c r="KSB2" s="300"/>
      <c r="KSC2" s="300"/>
      <c r="KSD2" s="300"/>
      <c r="KSE2" s="300"/>
      <c r="KSF2" s="300"/>
      <c r="KSG2" s="300"/>
      <c r="KSH2" s="300"/>
      <c r="KSI2" s="300"/>
      <c r="KSJ2" s="300"/>
      <c r="KSK2" s="300"/>
      <c r="KSL2" s="300"/>
      <c r="KSM2" s="300"/>
      <c r="KSN2" s="300"/>
      <c r="KSO2" s="300"/>
      <c r="KSP2" s="300"/>
      <c r="KSQ2" s="300"/>
      <c r="KSR2" s="300"/>
      <c r="KSS2" s="300"/>
      <c r="KST2" s="300"/>
      <c r="KSU2" s="300"/>
      <c r="KSV2" s="300"/>
      <c r="KSW2" s="300"/>
      <c r="KSX2" s="300"/>
      <c r="KSY2" s="300"/>
      <c r="KSZ2" s="300"/>
      <c r="KTA2" s="300"/>
      <c r="KTB2" s="300"/>
      <c r="KTC2" s="300"/>
      <c r="KTD2" s="300"/>
      <c r="KTE2" s="300"/>
      <c r="KTF2" s="300"/>
      <c r="KTG2" s="300"/>
      <c r="KTH2" s="300"/>
      <c r="KTI2" s="300"/>
      <c r="KTJ2" s="300"/>
      <c r="KTK2" s="300"/>
      <c r="KTL2" s="300"/>
      <c r="KTM2" s="300"/>
      <c r="KTN2" s="300"/>
      <c r="KTO2" s="300"/>
      <c r="KTP2" s="300"/>
      <c r="KTQ2" s="300"/>
      <c r="KTR2" s="300"/>
      <c r="KTS2" s="300"/>
      <c r="KTT2" s="300"/>
      <c r="KTU2" s="300"/>
      <c r="KTV2" s="300"/>
      <c r="KTW2" s="300"/>
      <c r="KTX2" s="300"/>
      <c r="KTY2" s="300"/>
      <c r="KTZ2" s="300"/>
      <c r="KUA2" s="300"/>
      <c r="KUB2" s="300"/>
      <c r="KUC2" s="300"/>
      <c r="KUD2" s="300"/>
      <c r="KUE2" s="300"/>
      <c r="KUF2" s="300"/>
      <c r="KUG2" s="300"/>
      <c r="KUH2" s="300"/>
      <c r="KUI2" s="300"/>
      <c r="KUJ2" s="300"/>
      <c r="KUK2" s="300"/>
      <c r="KUL2" s="300"/>
      <c r="KUM2" s="300"/>
      <c r="KUN2" s="300"/>
      <c r="KUO2" s="300"/>
      <c r="KUP2" s="300"/>
      <c r="KUQ2" s="300"/>
      <c r="KUR2" s="300"/>
      <c r="KUS2" s="300"/>
      <c r="KUT2" s="300"/>
      <c r="KUU2" s="300"/>
      <c r="KUV2" s="300"/>
      <c r="KUW2" s="300"/>
      <c r="KUX2" s="300"/>
      <c r="KUY2" s="300"/>
      <c r="KUZ2" s="300"/>
      <c r="KVA2" s="300"/>
      <c r="KVB2" s="300"/>
      <c r="KVC2" s="300"/>
      <c r="KVD2" s="300"/>
      <c r="KVE2" s="300"/>
      <c r="KVF2" s="300"/>
      <c r="KVG2" s="300"/>
      <c r="KVH2" s="300"/>
      <c r="KVI2" s="300"/>
      <c r="KVJ2" s="300"/>
      <c r="KVK2" s="300"/>
      <c r="KVL2" s="300"/>
      <c r="KVM2" s="300"/>
      <c r="KVN2" s="300"/>
      <c r="KVO2" s="300"/>
      <c r="KVP2" s="300"/>
      <c r="KVQ2" s="300"/>
      <c r="KVR2" s="300"/>
      <c r="KVS2" s="300"/>
      <c r="KVT2" s="300"/>
      <c r="KVU2" s="300"/>
      <c r="KVV2" s="300"/>
      <c r="KVW2" s="300"/>
      <c r="KVX2" s="300"/>
      <c r="KVY2" s="300"/>
      <c r="KVZ2" s="300"/>
      <c r="KWA2" s="300"/>
      <c r="KWB2" s="300"/>
      <c r="KWC2" s="300"/>
      <c r="KWD2" s="300"/>
      <c r="KWE2" s="300"/>
      <c r="KWF2" s="300"/>
      <c r="KWG2" s="300"/>
      <c r="KWH2" s="300"/>
      <c r="KWI2" s="300"/>
      <c r="KWJ2" s="300"/>
      <c r="KWK2" s="300"/>
      <c r="KWL2" s="300"/>
      <c r="KWM2" s="300"/>
      <c r="KWN2" s="300"/>
      <c r="KWO2" s="300"/>
      <c r="KWP2" s="300"/>
      <c r="KWQ2" s="300"/>
      <c r="KWR2" s="300"/>
      <c r="KWS2" s="300"/>
      <c r="KWT2" s="300"/>
      <c r="KWU2" s="300"/>
      <c r="KWV2" s="300"/>
      <c r="KWW2" s="300"/>
      <c r="KWX2" s="300"/>
      <c r="KWY2" s="300"/>
      <c r="KWZ2" s="300"/>
      <c r="KXA2" s="300"/>
      <c r="KXB2" s="300"/>
      <c r="KXC2" s="300"/>
      <c r="KXD2" s="300"/>
      <c r="KXE2" s="300"/>
      <c r="KXF2" s="300"/>
      <c r="KXG2" s="300"/>
      <c r="KXH2" s="300"/>
      <c r="KXI2" s="300"/>
      <c r="KXJ2" s="300"/>
      <c r="KXK2" s="300"/>
      <c r="KXL2" s="300"/>
      <c r="KXM2" s="300"/>
      <c r="KXN2" s="300"/>
      <c r="KXO2" s="300"/>
      <c r="KXP2" s="300"/>
      <c r="KXQ2" s="300"/>
      <c r="KXR2" s="300"/>
      <c r="KXS2" s="300"/>
      <c r="KXT2" s="300"/>
      <c r="KXU2" s="300"/>
      <c r="KXV2" s="300"/>
      <c r="KXW2" s="300"/>
      <c r="KXX2" s="300"/>
      <c r="KXY2" s="300"/>
      <c r="KXZ2" s="300"/>
      <c r="KYA2" s="300"/>
      <c r="KYB2" s="300"/>
      <c r="KYC2" s="300"/>
      <c r="KYD2" s="300"/>
      <c r="KYE2" s="300"/>
      <c r="KYF2" s="300"/>
      <c r="KYG2" s="300"/>
      <c r="KYH2" s="300"/>
      <c r="KYI2" s="300"/>
      <c r="KYJ2" s="300"/>
      <c r="KYK2" s="300"/>
      <c r="KYL2" s="300"/>
      <c r="KYM2" s="300"/>
      <c r="KYN2" s="300"/>
      <c r="KYO2" s="300"/>
      <c r="KYP2" s="300"/>
      <c r="KYQ2" s="300"/>
      <c r="KYR2" s="300"/>
      <c r="KYS2" s="300"/>
      <c r="KYT2" s="300"/>
      <c r="KYU2" s="300"/>
      <c r="KYV2" s="300"/>
      <c r="KYW2" s="300"/>
      <c r="KYX2" s="300"/>
      <c r="KYY2" s="300"/>
      <c r="KYZ2" s="300"/>
      <c r="KZA2" s="300"/>
      <c r="KZB2" s="300"/>
      <c r="KZC2" s="300"/>
      <c r="KZD2" s="300"/>
      <c r="KZE2" s="300"/>
      <c r="KZF2" s="300"/>
      <c r="KZG2" s="300"/>
      <c r="KZH2" s="300"/>
      <c r="KZI2" s="300"/>
      <c r="KZJ2" s="300"/>
      <c r="KZK2" s="300"/>
      <c r="KZL2" s="300"/>
      <c r="KZM2" s="300"/>
      <c r="KZN2" s="300"/>
      <c r="KZO2" s="300"/>
      <c r="KZP2" s="300"/>
      <c r="KZQ2" s="300"/>
      <c r="KZR2" s="300"/>
      <c r="KZS2" s="300"/>
      <c r="KZT2" s="300"/>
      <c r="KZU2" s="300"/>
      <c r="KZV2" s="300"/>
      <c r="KZW2" s="300"/>
      <c r="KZX2" s="300"/>
      <c r="KZY2" s="300"/>
      <c r="KZZ2" s="300"/>
      <c r="LAA2" s="300"/>
      <c r="LAB2" s="300"/>
      <c r="LAC2" s="300"/>
      <c r="LAD2" s="300"/>
      <c r="LAE2" s="300"/>
      <c r="LAF2" s="300"/>
      <c r="LAG2" s="300"/>
      <c r="LAH2" s="300"/>
      <c r="LAI2" s="300"/>
      <c r="LAJ2" s="300"/>
      <c r="LAK2" s="300"/>
      <c r="LAL2" s="300"/>
      <c r="LAM2" s="300"/>
      <c r="LAN2" s="300"/>
      <c r="LAO2" s="300"/>
      <c r="LAP2" s="300"/>
      <c r="LAQ2" s="300"/>
      <c r="LAR2" s="300"/>
      <c r="LAS2" s="300"/>
      <c r="LAT2" s="300"/>
      <c r="LAU2" s="300"/>
      <c r="LAV2" s="300"/>
      <c r="LAW2" s="300"/>
      <c r="LAX2" s="300"/>
      <c r="LAY2" s="300"/>
      <c r="LAZ2" s="300"/>
      <c r="LBA2" s="300"/>
      <c r="LBB2" s="300"/>
      <c r="LBC2" s="300"/>
      <c r="LBD2" s="300"/>
      <c r="LBE2" s="300"/>
      <c r="LBF2" s="300"/>
      <c r="LBG2" s="300"/>
      <c r="LBH2" s="300"/>
      <c r="LBI2" s="300"/>
      <c r="LBJ2" s="300"/>
      <c r="LBK2" s="300"/>
      <c r="LBL2" s="300"/>
      <c r="LBM2" s="300"/>
      <c r="LBN2" s="300"/>
      <c r="LBO2" s="300"/>
      <c r="LBP2" s="300"/>
      <c r="LBQ2" s="300"/>
      <c r="LBR2" s="300"/>
      <c r="LBS2" s="300"/>
      <c r="LBT2" s="300"/>
      <c r="LBU2" s="300"/>
      <c r="LBV2" s="300"/>
      <c r="LBW2" s="300"/>
      <c r="LBX2" s="300"/>
      <c r="LBY2" s="300"/>
      <c r="LBZ2" s="300"/>
      <c r="LCA2" s="300"/>
      <c r="LCB2" s="300"/>
      <c r="LCC2" s="300"/>
      <c r="LCD2" s="300"/>
      <c r="LCE2" s="300"/>
      <c r="LCF2" s="300"/>
      <c r="LCG2" s="300"/>
      <c r="LCH2" s="300"/>
      <c r="LCI2" s="300"/>
      <c r="LCJ2" s="300"/>
      <c r="LCK2" s="300"/>
      <c r="LCL2" s="300"/>
      <c r="LCM2" s="300"/>
      <c r="LCN2" s="300"/>
      <c r="LCO2" s="300"/>
      <c r="LCP2" s="300"/>
      <c r="LCQ2" s="300"/>
      <c r="LCR2" s="300"/>
      <c r="LCS2" s="300"/>
      <c r="LCT2" s="300"/>
      <c r="LCU2" s="300"/>
      <c r="LCV2" s="300"/>
      <c r="LCW2" s="300"/>
      <c r="LCX2" s="300"/>
      <c r="LCY2" s="300"/>
      <c r="LCZ2" s="300"/>
      <c r="LDA2" s="300"/>
      <c r="LDB2" s="300"/>
      <c r="LDC2" s="300"/>
      <c r="LDD2" s="300"/>
      <c r="LDE2" s="300"/>
      <c r="LDF2" s="300"/>
      <c r="LDG2" s="300"/>
      <c r="LDH2" s="300"/>
      <c r="LDI2" s="300"/>
      <c r="LDJ2" s="300"/>
      <c r="LDK2" s="300"/>
      <c r="LDL2" s="300"/>
      <c r="LDM2" s="300"/>
      <c r="LDN2" s="300"/>
      <c r="LDO2" s="300"/>
      <c r="LDP2" s="300"/>
      <c r="LDQ2" s="300"/>
      <c r="LDR2" s="300"/>
      <c r="LDS2" s="300"/>
      <c r="LDT2" s="300"/>
      <c r="LDU2" s="300"/>
      <c r="LDV2" s="300"/>
      <c r="LDW2" s="300"/>
      <c r="LDX2" s="300"/>
      <c r="LDY2" s="300"/>
      <c r="LDZ2" s="300"/>
      <c r="LEA2" s="300"/>
      <c r="LEB2" s="300"/>
      <c r="LEC2" s="300"/>
      <c r="LED2" s="300"/>
      <c r="LEE2" s="300"/>
      <c r="LEF2" s="300"/>
      <c r="LEG2" s="300"/>
      <c r="LEH2" s="300"/>
      <c r="LEI2" s="300"/>
      <c r="LEJ2" s="300"/>
      <c r="LEK2" s="300"/>
      <c r="LEL2" s="300"/>
      <c r="LEM2" s="300"/>
      <c r="LEN2" s="300"/>
      <c r="LEO2" s="300"/>
      <c r="LEP2" s="300"/>
      <c r="LEQ2" s="300"/>
      <c r="LER2" s="300"/>
      <c r="LES2" s="300"/>
      <c r="LET2" s="300"/>
      <c r="LEU2" s="300"/>
      <c r="LEV2" s="300"/>
      <c r="LEW2" s="300"/>
      <c r="LEX2" s="300"/>
      <c r="LEY2" s="300"/>
      <c r="LEZ2" s="300"/>
      <c r="LFA2" s="300"/>
      <c r="LFB2" s="300"/>
      <c r="LFC2" s="300"/>
      <c r="LFD2" s="300"/>
      <c r="LFE2" s="300"/>
      <c r="LFF2" s="300"/>
      <c r="LFG2" s="300"/>
      <c r="LFH2" s="300"/>
      <c r="LFI2" s="300"/>
      <c r="LFJ2" s="300"/>
      <c r="LFK2" s="300"/>
      <c r="LFL2" s="300"/>
      <c r="LFM2" s="300"/>
      <c r="LFN2" s="300"/>
      <c r="LFO2" s="300"/>
      <c r="LFP2" s="300"/>
      <c r="LFQ2" s="300"/>
      <c r="LFR2" s="300"/>
      <c r="LFS2" s="300"/>
      <c r="LFT2" s="300"/>
      <c r="LFU2" s="300"/>
      <c r="LFV2" s="300"/>
      <c r="LFW2" s="300"/>
      <c r="LFX2" s="300"/>
      <c r="LFY2" s="300"/>
      <c r="LFZ2" s="300"/>
      <c r="LGA2" s="300"/>
      <c r="LGB2" s="300"/>
      <c r="LGC2" s="300"/>
      <c r="LGD2" s="300"/>
      <c r="LGE2" s="300"/>
      <c r="LGF2" s="300"/>
      <c r="LGG2" s="300"/>
      <c r="LGH2" s="300"/>
      <c r="LGI2" s="300"/>
      <c r="LGJ2" s="300"/>
      <c r="LGK2" s="300"/>
      <c r="LGL2" s="300"/>
      <c r="LGM2" s="300"/>
      <c r="LGN2" s="300"/>
      <c r="LGO2" s="300"/>
      <c r="LGP2" s="300"/>
      <c r="LGQ2" s="300"/>
      <c r="LGR2" s="300"/>
      <c r="LGS2" s="300"/>
      <c r="LGT2" s="300"/>
      <c r="LGU2" s="300"/>
      <c r="LGV2" s="300"/>
      <c r="LGW2" s="300"/>
      <c r="LGX2" s="300"/>
      <c r="LGY2" s="300"/>
      <c r="LGZ2" s="300"/>
      <c r="LHA2" s="300"/>
      <c r="LHB2" s="300"/>
      <c r="LHC2" s="300"/>
      <c r="LHD2" s="300"/>
      <c r="LHE2" s="300"/>
      <c r="LHF2" s="300"/>
      <c r="LHG2" s="300"/>
      <c r="LHH2" s="300"/>
      <c r="LHI2" s="300"/>
      <c r="LHJ2" s="300"/>
      <c r="LHK2" s="300"/>
      <c r="LHL2" s="300"/>
      <c r="LHM2" s="300"/>
      <c r="LHN2" s="300"/>
      <c r="LHO2" s="300"/>
      <c r="LHP2" s="300"/>
      <c r="LHQ2" s="300"/>
      <c r="LHR2" s="300"/>
      <c r="LHS2" s="300"/>
      <c r="LHT2" s="300"/>
      <c r="LHU2" s="300"/>
      <c r="LHV2" s="300"/>
      <c r="LHW2" s="300"/>
      <c r="LHX2" s="300"/>
      <c r="LHY2" s="300"/>
      <c r="LHZ2" s="300"/>
      <c r="LIA2" s="300"/>
      <c r="LIB2" s="300"/>
      <c r="LIC2" s="300"/>
      <c r="LID2" s="300"/>
      <c r="LIE2" s="300"/>
      <c r="LIF2" s="300"/>
      <c r="LIG2" s="300"/>
      <c r="LIH2" s="300"/>
      <c r="LII2" s="300"/>
      <c r="LIJ2" s="300"/>
      <c r="LIK2" s="300"/>
      <c r="LIL2" s="300"/>
      <c r="LIM2" s="300"/>
      <c r="LIN2" s="300"/>
      <c r="LIO2" s="300"/>
      <c r="LIP2" s="300"/>
      <c r="LIQ2" s="300"/>
      <c r="LIR2" s="300"/>
      <c r="LIS2" s="300"/>
      <c r="LIT2" s="300"/>
      <c r="LIU2" s="300"/>
      <c r="LIV2" s="300"/>
      <c r="LIW2" s="300"/>
      <c r="LIX2" s="300"/>
      <c r="LIY2" s="300"/>
      <c r="LIZ2" s="300"/>
      <c r="LJA2" s="300"/>
      <c r="LJB2" s="300"/>
      <c r="LJC2" s="300"/>
      <c r="LJD2" s="300"/>
      <c r="LJE2" s="300"/>
      <c r="LJF2" s="300"/>
      <c r="LJG2" s="300"/>
      <c r="LJH2" s="300"/>
      <c r="LJI2" s="300"/>
      <c r="LJJ2" s="300"/>
      <c r="LJK2" s="300"/>
      <c r="LJL2" s="300"/>
      <c r="LJM2" s="300"/>
      <c r="LJN2" s="300"/>
      <c r="LJO2" s="300"/>
      <c r="LJP2" s="300"/>
      <c r="LJQ2" s="300"/>
      <c r="LJR2" s="300"/>
      <c r="LJS2" s="300"/>
      <c r="LJT2" s="300"/>
      <c r="LJU2" s="300"/>
      <c r="LJV2" s="300"/>
      <c r="LJW2" s="300"/>
      <c r="LJX2" s="300"/>
      <c r="LJY2" s="300"/>
      <c r="LJZ2" s="300"/>
      <c r="LKA2" s="300"/>
      <c r="LKB2" s="300"/>
      <c r="LKC2" s="300"/>
      <c r="LKD2" s="300"/>
      <c r="LKE2" s="300"/>
      <c r="LKF2" s="300"/>
      <c r="LKG2" s="300"/>
      <c r="LKH2" s="300"/>
      <c r="LKI2" s="300"/>
      <c r="LKJ2" s="300"/>
      <c r="LKK2" s="300"/>
      <c r="LKL2" s="300"/>
      <c r="LKM2" s="300"/>
      <c r="LKN2" s="300"/>
      <c r="LKO2" s="300"/>
      <c r="LKP2" s="300"/>
      <c r="LKQ2" s="300"/>
      <c r="LKR2" s="300"/>
      <c r="LKS2" s="300"/>
      <c r="LKT2" s="300"/>
      <c r="LKU2" s="300"/>
      <c r="LKV2" s="300"/>
      <c r="LKW2" s="300"/>
      <c r="LKX2" s="300"/>
      <c r="LKY2" s="300"/>
      <c r="LKZ2" s="300"/>
      <c r="LLA2" s="300"/>
      <c r="LLB2" s="300"/>
      <c r="LLC2" s="300"/>
      <c r="LLD2" s="300"/>
      <c r="LLE2" s="300"/>
      <c r="LLF2" s="300"/>
      <c r="LLG2" s="300"/>
      <c r="LLH2" s="300"/>
      <c r="LLI2" s="300"/>
      <c r="LLJ2" s="300"/>
      <c r="LLK2" s="300"/>
      <c r="LLL2" s="300"/>
      <c r="LLM2" s="300"/>
      <c r="LLN2" s="300"/>
      <c r="LLO2" s="300"/>
      <c r="LLP2" s="300"/>
      <c r="LLQ2" s="300"/>
      <c r="LLR2" s="300"/>
      <c r="LLS2" s="300"/>
      <c r="LLT2" s="300"/>
      <c r="LLU2" s="300"/>
      <c r="LLV2" s="300"/>
      <c r="LLW2" s="300"/>
      <c r="LLX2" s="300"/>
      <c r="LLY2" s="300"/>
      <c r="LLZ2" s="300"/>
      <c r="LMA2" s="300"/>
      <c r="LMB2" s="300"/>
      <c r="LMC2" s="300"/>
      <c r="LMD2" s="300"/>
      <c r="LME2" s="300"/>
      <c r="LMF2" s="300"/>
      <c r="LMG2" s="300"/>
      <c r="LMH2" s="300"/>
      <c r="LMI2" s="300"/>
      <c r="LMJ2" s="300"/>
      <c r="LMK2" s="300"/>
      <c r="LML2" s="300"/>
      <c r="LMM2" s="300"/>
      <c r="LMN2" s="300"/>
      <c r="LMO2" s="300"/>
      <c r="LMP2" s="300"/>
      <c r="LMQ2" s="300"/>
      <c r="LMR2" s="300"/>
      <c r="LMS2" s="300"/>
      <c r="LMT2" s="300"/>
      <c r="LMU2" s="300"/>
      <c r="LMV2" s="300"/>
      <c r="LMW2" s="300"/>
      <c r="LMX2" s="300"/>
      <c r="LMY2" s="300"/>
      <c r="LMZ2" s="300"/>
      <c r="LNA2" s="300"/>
      <c r="LNB2" s="300"/>
      <c r="LNC2" s="300"/>
      <c r="LND2" s="300"/>
      <c r="LNE2" s="300"/>
      <c r="LNF2" s="300"/>
      <c r="LNG2" s="300"/>
      <c r="LNH2" s="300"/>
      <c r="LNI2" s="300"/>
      <c r="LNJ2" s="300"/>
      <c r="LNK2" s="300"/>
      <c r="LNL2" s="300"/>
      <c r="LNM2" s="300"/>
      <c r="LNN2" s="300"/>
      <c r="LNO2" s="300"/>
      <c r="LNP2" s="300"/>
      <c r="LNQ2" s="300"/>
      <c r="LNR2" s="300"/>
      <c r="LNS2" s="300"/>
      <c r="LNT2" s="300"/>
      <c r="LNU2" s="300"/>
      <c r="LNV2" s="300"/>
      <c r="LNW2" s="300"/>
      <c r="LNX2" s="300"/>
      <c r="LNY2" s="300"/>
      <c r="LNZ2" s="300"/>
      <c r="LOA2" s="300"/>
      <c r="LOB2" s="300"/>
      <c r="LOC2" s="300"/>
      <c r="LOD2" s="300"/>
      <c r="LOE2" s="300"/>
      <c r="LOF2" s="300"/>
      <c r="LOG2" s="300"/>
      <c r="LOH2" s="300"/>
      <c r="LOI2" s="300"/>
      <c r="LOJ2" s="300"/>
      <c r="LOK2" s="300"/>
      <c r="LOL2" s="300"/>
      <c r="LOM2" s="300"/>
      <c r="LON2" s="300"/>
      <c r="LOO2" s="300"/>
      <c r="LOP2" s="300"/>
      <c r="LOQ2" s="300"/>
      <c r="LOR2" s="300"/>
      <c r="LOS2" s="300"/>
      <c r="LOT2" s="300"/>
      <c r="LOU2" s="300"/>
      <c r="LOV2" s="300"/>
      <c r="LOW2" s="300"/>
      <c r="LOX2" s="300"/>
      <c r="LOY2" s="300"/>
      <c r="LOZ2" s="300"/>
      <c r="LPA2" s="300"/>
      <c r="LPB2" s="300"/>
      <c r="LPC2" s="300"/>
      <c r="LPD2" s="300"/>
      <c r="LPE2" s="300"/>
      <c r="LPF2" s="300"/>
      <c r="LPG2" s="300"/>
      <c r="LPH2" s="300"/>
      <c r="LPI2" s="300"/>
      <c r="LPJ2" s="300"/>
      <c r="LPK2" s="300"/>
      <c r="LPL2" s="300"/>
      <c r="LPM2" s="300"/>
      <c r="LPN2" s="300"/>
      <c r="LPO2" s="300"/>
      <c r="LPP2" s="300"/>
      <c r="LPQ2" s="300"/>
      <c r="LPR2" s="300"/>
      <c r="LPS2" s="300"/>
      <c r="LPT2" s="300"/>
      <c r="LPU2" s="300"/>
      <c r="LPV2" s="300"/>
      <c r="LPW2" s="300"/>
      <c r="LPX2" s="300"/>
      <c r="LPY2" s="300"/>
      <c r="LPZ2" s="300"/>
      <c r="LQA2" s="300"/>
      <c r="LQB2" s="300"/>
      <c r="LQC2" s="300"/>
      <c r="LQD2" s="300"/>
      <c r="LQE2" s="300"/>
      <c r="LQF2" s="300"/>
      <c r="LQG2" s="300"/>
      <c r="LQH2" s="300"/>
      <c r="LQI2" s="300"/>
      <c r="LQJ2" s="300"/>
      <c r="LQK2" s="300"/>
      <c r="LQL2" s="300"/>
      <c r="LQM2" s="300"/>
      <c r="LQN2" s="300"/>
      <c r="LQO2" s="300"/>
      <c r="LQP2" s="300"/>
      <c r="LQQ2" s="300"/>
      <c r="LQR2" s="300"/>
      <c r="LQS2" s="300"/>
      <c r="LQT2" s="300"/>
      <c r="LQU2" s="300"/>
      <c r="LQV2" s="300"/>
      <c r="LQW2" s="300"/>
      <c r="LQX2" s="300"/>
      <c r="LQY2" s="300"/>
      <c r="LQZ2" s="300"/>
      <c r="LRA2" s="300"/>
      <c r="LRB2" s="300"/>
      <c r="LRC2" s="300"/>
      <c r="LRD2" s="300"/>
      <c r="LRE2" s="300"/>
      <c r="LRF2" s="300"/>
      <c r="LRG2" s="300"/>
      <c r="LRH2" s="300"/>
      <c r="LRI2" s="300"/>
      <c r="LRJ2" s="300"/>
      <c r="LRK2" s="300"/>
      <c r="LRL2" s="300"/>
      <c r="LRM2" s="300"/>
      <c r="LRN2" s="300"/>
      <c r="LRO2" s="300"/>
      <c r="LRP2" s="300"/>
      <c r="LRQ2" s="300"/>
      <c r="LRR2" s="300"/>
      <c r="LRS2" s="300"/>
      <c r="LRT2" s="300"/>
      <c r="LRU2" s="300"/>
      <c r="LRV2" s="300"/>
      <c r="LRW2" s="300"/>
      <c r="LRX2" s="300"/>
      <c r="LRY2" s="300"/>
      <c r="LRZ2" s="300"/>
      <c r="LSA2" s="300"/>
      <c r="LSB2" s="300"/>
      <c r="LSC2" s="300"/>
      <c r="LSD2" s="300"/>
      <c r="LSE2" s="300"/>
      <c r="LSF2" s="300"/>
      <c r="LSG2" s="300"/>
      <c r="LSH2" s="300"/>
      <c r="LSI2" s="300"/>
      <c r="LSJ2" s="300"/>
      <c r="LSK2" s="300"/>
      <c r="LSL2" s="300"/>
      <c r="LSM2" s="300"/>
      <c r="LSN2" s="300"/>
      <c r="LSO2" s="300"/>
      <c r="LSP2" s="300"/>
      <c r="LSQ2" s="300"/>
      <c r="LSR2" s="300"/>
      <c r="LSS2" s="300"/>
      <c r="LST2" s="300"/>
      <c r="LSU2" s="300"/>
      <c r="LSV2" s="300"/>
      <c r="LSW2" s="300"/>
      <c r="LSX2" s="300"/>
      <c r="LSY2" s="300"/>
      <c r="LSZ2" s="300"/>
      <c r="LTA2" s="300"/>
      <c r="LTB2" s="300"/>
      <c r="LTC2" s="300"/>
      <c r="LTD2" s="300"/>
      <c r="LTE2" s="300"/>
      <c r="LTF2" s="300"/>
      <c r="LTG2" s="300"/>
      <c r="LTH2" s="300"/>
      <c r="LTI2" s="300"/>
      <c r="LTJ2" s="300"/>
      <c r="LTK2" s="300"/>
      <c r="LTL2" s="300"/>
      <c r="LTM2" s="300"/>
      <c r="LTN2" s="300"/>
      <c r="LTO2" s="300"/>
      <c r="LTP2" s="300"/>
      <c r="LTQ2" s="300"/>
      <c r="LTR2" s="300"/>
      <c r="LTS2" s="300"/>
      <c r="LTT2" s="300"/>
      <c r="LTU2" s="300"/>
      <c r="LTV2" s="300"/>
      <c r="LTW2" s="300"/>
      <c r="LTX2" s="300"/>
      <c r="LTY2" s="300"/>
      <c r="LTZ2" s="300"/>
      <c r="LUA2" s="300"/>
      <c r="LUB2" s="300"/>
      <c r="LUC2" s="300"/>
      <c r="LUD2" s="300"/>
      <c r="LUE2" s="300"/>
      <c r="LUF2" s="300"/>
      <c r="LUG2" s="300"/>
      <c r="LUH2" s="300"/>
      <c r="LUI2" s="300"/>
      <c r="LUJ2" s="300"/>
      <c r="LUK2" s="300"/>
      <c r="LUL2" s="300"/>
      <c r="LUM2" s="300"/>
      <c r="LUN2" s="300"/>
      <c r="LUO2" s="300"/>
      <c r="LUP2" s="300"/>
      <c r="LUQ2" s="300"/>
      <c r="LUR2" s="300"/>
      <c r="LUS2" s="300"/>
      <c r="LUT2" s="300"/>
      <c r="LUU2" s="300"/>
      <c r="LUV2" s="300"/>
      <c r="LUW2" s="300"/>
      <c r="LUX2" s="300"/>
      <c r="LUY2" s="300"/>
      <c r="LUZ2" s="300"/>
      <c r="LVA2" s="300"/>
      <c r="LVB2" s="300"/>
      <c r="LVC2" s="300"/>
      <c r="LVD2" s="300"/>
      <c r="LVE2" s="300"/>
      <c r="LVF2" s="300"/>
      <c r="LVG2" s="300"/>
      <c r="LVH2" s="300"/>
      <c r="LVI2" s="300"/>
      <c r="LVJ2" s="300"/>
      <c r="LVK2" s="300"/>
      <c r="LVL2" s="300"/>
      <c r="LVM2" s="300"/>
      <c r="LVN2" s="300"/>
      <c r="LVO2" s="300"/>
      <c r="LVP2" s="300"/>
      <c r="LVQ2" s="300"/>
      <c r="LVR2" s="300"/>
      <c r="LVS2" s="300"/>
      <c r="LVT2" s="300"/>
      <c r="LVU2" s="300"/>
      <c r="LVV2" s="300"/>
      <c r="LVW2" s="300"/>
      <c r="LVX2" s="300"/>
      <c r="LVY2" s="300"/>
      <c r="LVZ2" s="300"/>
      <c r="LWA2" s="300"/>
      <c r="LWB2" s="300"/>
      <c r="LWC2" s="300"/>
      <c r="LWD2" s="300"/>
      <c r="LWE2" s="300"/>
      <c r="LWF2" s="300"/>
      <c r="LWG2" s="300"/>
      <c r="LWH2" s="300"/>
      <c r="LWI2" s="300"/>
      <c r="LWJ2" s="300"/>
      <c r="LWK2" s="300"/>
      <c r="LWL2" s="300"/>
      <c r="LWM2" s="300"/>
      <c r="LWN2" s="300"/>
      <c r="LWO2" s="300"/>
      <c r="LWP2" s="300"/>
      <c r="LWQ2" s="300"/>
      <c r="LWR2" s="300"/>
      <c r="LWS2" s="300"/>
      <c r="LWT2" s="300"/>
      <c r="LWU2" s="300"/>
      <c r="LWV2" s="300"/>
      <c r="LWW2" s="300"/>
      <c r="LWX2" s="300"/>
      <c r="LWY2" s="300"/>
      <c r="LWZ2" s="300"/>
      <c r="LXA2" s="300"/>
      <c r="LXB2" s="300"/>
      <c r="LXC2" s="300"/>
      <c r="LXD2" s="300"/>
      <c r="LXE2" s="300"/>
      <c r="LXF2" s="300"/>
      <c r="LXG2" s="300"/>
      <c r="LXH2" s="300"/>
      <c r="LXI2" s="300"/>
      <c r="LXJ2" s="300"/>
      <c r="LXK2" s="300"/>
      <c r="LXL2" s="300"/>
      <c r="LXM2" s="300"/>
      <c r="LXN2" s="300"/>
      <c r="LXO2" s="300"/>
      <c r="LXP2" s="300"/>
      <c r="LXQ2" s="300"/>
      <c r="LXR2" s="300"/>
      <c r="LXS2" s="300"/>
      <c r="LXT2" s="300"/>
      <c r="LXU2" s="300"/>
      <c r="LXV2" s="300"/>
      <c r="LXW2" s="300"/>
      <c r="LXX2" s="300"/>
      <c r="LXY2" s="300"/>
      <c r="LXZ2" s="300"/>
      <c r="LYA2" s="300"/>
      <c r="LYB2" s="300"/>
      <c r="LYC2" s="300"/>
      <c r="LYD2" s="300"/>
      <c r="LYE2" s="300"/>
      <c r="LYF2" s="300"/>
      <c r="LYG2" s="300"/>
      <c r="LYH2" s="300"/>
      <c r="LYI2" s="300"/>
      <c r="LYJ2" s="300"/>
      <c r="LYK2" s="300"/>
      <c r="LYL2" s="300"/>
      <c r="LYM2" s="300"/>
      <c r="LYN2" s="300"/>
      <c r="LYO2" s="300"/>
      <c r="LYP2" s="300"/>
      <c r="LYQ2" s="300"/>
      <c r="LYR2" s="300"/>
      <c r="LYS2" s="300"/>
      <c r="LYT2" s="300"/>
      <c r="LYU2" s="300"/>
      <c r="LYV2" s="300"/>
      <c r="LYW2" s="300"/>
      <c r="LYX2" s="300"/>
      <c r="LYY2" s="300"/>
      <c r="LYZ2" s="300"/>
      <c r="LZA2" s="300"/>
      <c r="LZB2" s="300"/>
      <c r="LZC2" s="300"/>
      <c r="LZD2" s="300"/>
      <c r="LZE2" s="300"/>
      <c r="LZF2" s="300"/>
      <c r="LZG2" s="300"/>
      <c r="LZH2" s="300"/>
      <c r="LZI2" s="300"/>
      <c r="LZJ2" s="300"/>
      <c r="LZK2" s="300"/>
      <c r="LZL2" s="300"/>
      <c r="LZM2" s="300"/>
      <c r="LZN2" s="300"/>
      <c r="LZO2" s="300"/>
      <c r="LZP2" s="300"/>
      <c r="LZQ2" s="300"/>
      <c r="LZR2" s="300"/>
      <c r="LZS2" s="300"/>
      <c r="LZT2" s="300"/>
      <c r="LZU2" s="300"/>
      <c r="LZV2" s="300"/>
      <c r="LZW2" s="300"/>
      <c r="LZX2" s="300"/>
      <c r="LZY2" s="300"/>
      <c r="LZZ2" s="300"/>
      <c r="MAA2" s="300"/>
      <c r="MAB2" s="300"/>
      <c r="MAC2" s="300"/>
      <c r="MAD2" s="300"/>
      <c r="MAE2" s="300"/>
      <c r="MAF2" s="300"/>
      <c r="MAG2" s="300"/>
      <c r="MAH2" s="300"/>
      <c r="MAI2" s="300"/>
      <c r="MAJ2" s="300"/>
      <c r="MAK2" s="300"/>
      <c r="MAL2" s="300"/>
      <c r="MAM2" s="300"/>
      <c r="MAN2" s="300"/>
      <c r="MAO2" s="300"/>
      <c r="MAP2" s="300"/>
      <c r="MAQ2" s="300"/>
      <c r="MAR2" s="300"/>
      <c r="MAS2" s="300"/>
      <c r="MAT2" s="300"/>
      <c r="MAU2" s="300"/>
      <c r="MAV2" s="300"/>
      <c r="MAW2" s="300"/>
      <c r="MAX2" s="300"/>
      <c r="MAY2" s="300"/>
      <c r="MAZ2" s="300"/>
      <c r="MBA2" s="300"/>
      <c r="MBB2" s="300"/>
      <c r="MBC2" s="300"/>
      <c r="MBD2" s="300"/>
      <c r="MBE2" s="300"/>
      <c r="MBF2" s="300"/>
      <c r="MBG2" s="300"/>
      <c r="MBH2" s="300"/>
      <c r="MBI2" s="300"/>
      <c r="MBJ2" s="300"/>
      <c r="MBK2" s="300"/>
      <c r="MBL2" s="300"/>
      <c r="MBM2" s="300"/>
      <c r="MBN2" s="300"/>
      <c r="MBO2" s="300"/>
      <c r="MBP2" s="300"/>
      <c r="MBQ2" s="300"/>
      <c r="MBR2" s="300"/>
      <c r="MBS2" s="300"/>
      <c r="MBT2" s="300"/>
      <c r="MBU2" s="300"/>
      <c r="MBV2" s="300"/>
      <c r="MBW2" s="300"/>
      <c r="MBX2" s="300"/>
      <c r="MBY2" s="300"/>
      <c r="MBZ2" s="300"/>
      <c r="MCA2" s="300"/>
      <c r="MCB2" s="300"/>
      <c r="MCC2" s="300"/>
      <c r="MCD2" s="300"/>
      <c r="MCE2" s="300"/>
      <c r="MCF2" s="300"/>
      <c r="MCG2" s="300"/>
      <c r="MCH2" s="300"/>
      <c r="MCI2" s="300"/>
      <c r="MCJ2" s="300"/>
      <c r="MCK2" s="300"/>
      <c r="MCL2" s="300"/>
      <c r="MCM2" s="300"/>
      <c r="MCN2" s="300"/>
      <c r="MCO2" s="300"/>
      <c r="MCP2" s="300"/>
      <c r="MCQ2" s="300"/>
      <c r="MCR2" s="300"/>
      <c r="MCS2" s="300"/>
      <c r="MCT2" s="300"/>
      <c r="MCU2" s="300"/>
      <c r="MCV2" s="300"/>
      <c r="MCW2" s="300"/>
      <c r="MCX2" s="300"/>
      <c r="MCY2" s="300"/>
      <c r="MCZ2" s="300"/>
      <c r="MDA2" s="300"/>
      <c r="MDB2" s="300"/>
      <c r="MDC2" s="300"/>
      <c r="MDD2" s="300"/>
      <c r="MDE2" s="300"/>
      <c r="MDF2" s="300"/>
      <c r="MDG2" s="300"/>
      <c r="MDH2" s="300"/>
      <c r="MDI2" s="300"/>
      <c r="MDJ2" s="300"/>
      <c r="MDK2" s="300"/>
      <c r="MDL2" s="300"/>
      <c r="MDM2" s="300"/>
      <c r="MDN2" s="300"/>
      <c r="MDO2" s="300"/>
      <c r="MDP2" s="300"/>
      <c r="MDQ2" s="300"/>
      <c r="MDR2" s="300"/>
      <c r="MDS2" s="300"/>
      <c r="MDT2" s="300"/>
      <c r="MDU2" s="300"/>
      <c r="MDV2" s="300"/>
      <c r="MDW2" s="300"/>
      <c r="MDX2" s="300"/>
      <c r="MDY2" s="300"/>
      <c r="MDZ2" s="300"/>
      <c r="MEA2" s="300"/>
      <c r="MEB2" s="300"/>
      <c r="MEC2" s="300"/>
      <c r="MED2" s="300"/>
      <c r="MEE2" s="300"/>
      <c r="MEF2" s="300"/>
      <c r="MEG2" s="300"/>
      <c r="MEH2" s="300"/>
      <c r="MEI2" s="300"/>
      <c r="MEJ2" s="300"/>
      <c r="MEK2" s="300"/>
      <c r="MEL2" s="300"/>
      <c r="MEM2" s="300"/>
      <c r="MEN2" s="300"/>
      <c r="MEO2" s="300"/>
      <c r="MEP2" s="300"/>
      <c r="MEQ2" s="300"/>
      <c r="MER2" s="300"/>
      <c r="MES2" s="300"/>
      <c r="MET2" s="300"/>
      <c r="MEU2" s="300"/>
      <c r="MEV2" s="300"/>
      <c r="MEW2" s="300"/>
      <c r="MEX2" s="300"/>
      <c r="MEY2" s="300"/>
      <c r="MEZ2" s="300"/>
      <c r="MFA2" s="300"/>
      <c r="MFB2" s="300"/>
      <c r="MFC2" s="300"/>
      <c r="MFD2" s="300"/>
      <c r="MFE2" s="300"/>
      <c r="MFF2" s="300"/>
      <c r="MFG2" s="300"/>
      <c r="MFH2" s="300"/>
      <c r="MFI2" s="300"/>
      <c r="MFJ2" s="300"/>
      <c r="MFK2" s="300"/>
      <c r="MFL2" s="300"/>
      <c r="MFM2" s="300"/>
      <c r="MFN2" s="300"/>
      <c r="MFO2" s="300"/>
      <c r="MFP2" s="300"/>
      <c r="MFQ2" s="300"/>
      <c r="MFR2" s="300"/>
      <c r="MFS2" s="300"/>
      <c r="MFT2" s="300"/>
      <c r="MFU2" s="300"/>
      <c r="MFV2" s="300"/>
      <c r="MFW2" s="300"/>
      <c r="MFX2" s="300"/>
      <c r="MFY2" s="300"/>
      <c r="MFZ2" s="300"/>
      <c r="MGA2" s="300"/>
      <c r="MGB2" s="300"/>
      <c r="MGC2" s="300"/>
      <c r="MGD2" s="300"/>
      <c r="MGE2" s="300"/>
      <c r="MGF2" s="300"/>
      <c r="MGG2" s="300"/>
      <c r="MGH2" s="300"/>
      <c r="MGI2" s="300"/>
      <c r="MGJ2" s="300"/>
      <c r="MGK2" s="300"/>
      <c r="MGL2" s="300"/>
      <c r="MGM2" s="300"/>
      <c r="MGN2" s="300"/>
      <c r="MGO2" s="300"/>
      <c r="MGP2" s="300"/>
      <c r="MGQ2" s="300"/>
      <c r="MGR2" s="300"/>
      <c r="MGS2" s="300"/>
      <c r="MGT2" s="300"/>
      <c r="MGU2" s="300"/>
      <c r="MGV2" s="300"/>
      <c r="MGW2" s="300"/>
      <c r="MGX2" s="300"/>
      <c r="MGY2" s="300"/>
      <c r="MGZ2" s="300"/>
      <c r="MHA2" s="300"/>
      <c r="MHB2" s="300"/>
      <c r="MHC2" s="300"/>
      <c r="MHD2" s="300"/>
      <c r="MHE2" s="300"/>
      <c r="MHF2" s="300"/>
      <c r="MHG2" s="300"/>
      <c r="MHH2" s="300"/>
      <c r="MHI2" s="300"/>
      <c r="MHJ2" s="300"/>
      <c r="MHK2" s="300"/>
      <c r="MHL2" s="300"/>
      <c r="MHM2" s="300"/>
      <c r="MHN2" s="300"/>
      <c r="MHO2" s="300"/>
      <c r="MHP2" s="300"/>
      <c r="MHQ2" s="300"/>
      <c r="MHR2" s="300"/>
      <c r="MHS2" s="300"/>
      <c r="MHT2" s="300"/>
      <c r="MHU2" s="300"/>
      <c r="MHV2" s="300"/>
      <c r="MHW2" s="300"/>
      <c r="MHX2" s="300"/>
      <c r="MHY2" s="300"/>
      <c r="MHZ2" s="300"/>
      <c r="MIA2" s="300"/>
      <c r="MIB2" s="300"/>
      <c r="MIC2" s="300"/>
      <c r="MID2" s="300"/>
      <c r="MIE2" s="300"/>
      <c r="MIF2" s="300"/>
      <c r="MIG2" s="300"/>
      <c r="MIH2" s="300"/>
      <c r="MII2" s="300"/>
      <c r="MIJ2" s="300"/>
      <c r="MIK2" s="300"/>
      <c r="MIL2" s="300"/>
      <c r="MIM2" s="300"/>
      <c r="MIN2" s="300"/>
      <c r="MIO2" s="300"/>
      <c r="MIP2" s="300"/>
      <c r="MIQ2" s="300"/>
      <c r="MIR2" s="300"/>
      <c r="MIS2" s="300"/>
      <c r="MIT2" s="300"/>
      <c r="MIU2" s="300"/>
      <c r="MIV2" s="300"/>
      <c r="MIW2" s="300"/>
      <c r="MIX2" s="300"/>
      <c r="MIY2" s="300"/>
      <c r="MIZ2" s="300"/>
      <c r="MJA2" s="300"/>
      <c r="MJB2" s="300"/>
      <c r="MJC2" s="300"/>
      <c r="MJD2" s="300"/>
      <c r="MJE2" s="300"/>
      <c r="MJF2" s="300"/>
      <c r="MJG2" s="300"/>
      <c r="MJH2" s="300"/>
      <c r="MJI2" s="300"/>
      <c r="MJJ2" s="300"/>
      <c r="MJK2" s="300"/>
      <c r="MJL2" s="300"/>
      <c r="MJM2" s="300"/>
      <c r="MJN2" s="300"/>
      <c r="MJO2" s="300"/>
      <c r="MJP2" s="300"/>
      <c r="MJQ2" s="300"/>
      <c r="MJR2" s="300"/>
      <c r="MJS2" s="300"/>
      <c r="MJT2" s="300"/>
      <c r="MJU2" s="300"/>
      <c r="MJV2" s="300"/>
      <c r="MJW2" s="300"/>
      <c r="MJX2" s="300"/>
      <c r="MJY2" s="300"/>
      <c r="MJZ2" s="300"/>
      <c r="MKA2" s="300"/>
      <c r="MKB2" s="300"/>
      <c r="MKC2" s="300"/>
      <c r="MKD2" s="300"/>
      <c r="MKE2" s="300"/>
      <c r="MKF2" s="300"/>
      <c r="MKG2" s="300"/>
      <c r="MKH2" s="300"/>
      <c r="MKI2" s="300"/>
      <c r="MKJ2" s="300"/>
      <c r="MKK2" s="300"/>
      <c r="MKL2" s="300"/>
      <c r="MKM2" s="300"/>
      <c r="MKN2" s="300"/>
      <c r="MKO2" s="300"/>
      <c r="MKP2" s="300"/>
      <c r="MKQ2" s="300"/>
      <c r="MKR2" s="300"/>
      <c r="MKS2" s="300"/>
      <c r="MKT2" s="300"/>
      <c r="MKU2" s="300"/>
      <c r="MKV2" s="300"/>
      <c r="MKW2" s="300"/>
      <c r="MKX2" s="300"/>
      <c r="MKY2" s="300"/>
      <c r="MKZ2" s="300"/>
      <c r="MLA2" s="300"/>
      <c r="MLB2" s="300"/>
      <c r="MLC2" s="300"/>
      <c r="MLD2" s="300"/>
      <c r="MLE2" s="300"/>
      <c r="MLF2" s="300"/>
      <c r="MLG2" s="300"/>
      <c r="MLH2" s="300"/>
      <c r="MLI2" s="300"/>
      <c r="MLJ2" s="300"/>
      <c r="MLK2" s="300"/>
      <c r="MLL2" s="300"/>
      <c r="MLM2" s="300"/>
      <c r="MLN2" s="300"/>
      <c r="MLO2" s="300"/>
      <c r="MLP2" s="300"/>
      <c r="MLQ2" s="300"/>
      <c r="MLR2" s="300"/>
      <c r="MLS2" s="300"/>
      <c r="MLT2" s="300"/>
      <c r="MLU2" s="300"/>
      <c r="MLV2" s="300"/>
      <c r="MLW2" s="300"/>
      <c r="MLX2" s="300"/>
      <c r="MLY2" s="300"/>
      <c r="MLZ2" s="300"/>
      <c r="MMA2" s="300"/>
      <c r="MMB2" s="300"/>
      <c r="MMC2" s="300"/>
      <c r="MMD2" s="300"/>
      <c r="MME2" s="300"/>
      <c r="MMF2" s="300"/>
      <c r="MMG2" s="300"/>
      <c r="MMH2" s="300"/>
      <c r="MMI2" s="300"/>
      <c r="MMJ2" s="300"/>
      <c r="MMK2" s="300"/>
      <c r="MML2" s="300"/>
      <c r="MMM2" s="300"/>
      <c r="MMN2" s="300"/>
      <c r="MMO2" s="300"/>
      <c r="MMP2" s="300"/>
      <c r="MMQ2" s="300"/>
      <c r="MMR2" s="300"/>
      <c r="MMS2" s="300"/>
      <c r="MMT2" s="300"/>
      <c r="MMU2" s="300"/>
      <c r="MMV2" s="300"/>
      <c r="MMW2" s="300"/>
      <c r="MMX2" s="300"/>
      <c r="MMY2" s="300"/>
      <c r="MMZ2" s="300"/>
      <c r="MNA2" s="300"/>
      <c r="MNB2" s="300"/>
      <c r="MNC2" s="300"/>
      <c r="MND2" s="300"/>
      <c r="MNE2" s="300"/>
      <c r="MNF2" s="300"/>
      <c r="MNG2" s="300"/>
      <c r="MNH2" s="300"/>
      <c r="MNI2" s="300"/>
      <c r="MNJ2" s="300"/>
      <c r="MNK2" s="300"/>
      <c r="MNL2" s="300"/>
      <c r="MNM2" s="300"/>
      <c r="MNN2" s="300"/>
      <c r="MNO2" s="300"/>
      <c r="MNP2" s="300"/>
      <c r="MNQ2" s="300"/>
      <c r="MNR2" s="300"/>
      <c r="MNS2" s="300"/>
      <c r="MNT2" s="300"/>
      <c r="MNU2" s="300"/>
      <c r="MNV2" s="300"/>
      <c r="MNW2" s="300"/>
      <c r="MNX2" s="300"/>
      <c r="MNY2" s="300"/>
      <c r="MNZ2" s="300"/>
      <c r="MOA2" s="300"/>
      <c r="MOB2" s="300"/>
      <c r="MOC2" s="300"/>
      <c r="MOD2" s="300"/>
      <c r="MOE2" s="300"/>
      <c r="MOF2" s="300"/>
      <c r="MOG2" s="300"/>
      <c r="MOH2" s="300"/>
      <c r="MOI2" s="300"/>
      <c r="MOJ2" s="300"/>
      <c r="MOK2" s="300"/>
      <c r="MOL2" s="300"/>
      <c r="MOM2" s="300"/>
      <c r="MON2" s="300"/>
      <c r="MOO2" s="300"/>
      <c r="MOP2" s="300"/>
      <c r="MOQ2" s="300"/>
      <c r="MOR2" s="300"/>
      <c r="MOS2" s="300"/>
      <c r="MOT2" s="300"/>
      <c r="MOU2" s="300"/>
      <c r="MOV2" s="300"/>
      <c r="MOW2" s="300"/>
      <c r="MOX2" s="300"/>
      <c r="MOY2" s="300"/>
      <c r="MOZ2" s="300"/>
      <c r="MPA2" s="300"/>
      <c r="MPB2" s="300"/>
      <c r="MPC2" s="300"/>
      <c r="MPD2" s="300"/>
      <c r="MPE2" s="300"/>
      <c r="MPF2" s="300"/>
      <c r="MPG2" s="300"/>
      <c r="MPH2" s="300"/>
      <c r="MPI2" s="300"/>
      <c r="MPJ2" s="300"/>
      <c r="MPK2" s="300"/>
      <c r="MPL2" s="300"/>
      <c r="MPM2" s="300"/>
      <c r="MPN2" s="300"/>
      <c r="MPO2" s="300"/>
      <c r="MPP2" s="300"/>
      <c r="MPQ2" s="300"/>
      <c r="MPR2" s="300"/>
      <c r="MPS2" s="300"/>
      <c r="MPT2" s="300"/>
      <c r="MPU2" s="300"/>
      <c r="MPV2" s="300"/>
      <c r="MPW2" s="300"/>
      <c r="MPX2" s="300"/>
      <c r="MPY2" s="300"/>
      <c r="MPZ2" s="300"/>
      <c r="MQA2" s="300"/>
      <c r="MQB2" s="300"/>
      <c r="MQC2" s="300"/>
      <c r="MQD2" s="300"/>
      <c r="MQE2" s="300"/>
      <c r="MQF2" s="300"/>
      <c r="MQG2" s="300"/>
      <c r="MQH2" s="300"/>
      <c r="MQI2" s="300"/>
      <c r="MQJ2" s="300"/>
      <c r="MQK2" s="300"/>
      <c r="MQL2" s="300"/>
      <c r="MQM2" s="300"/>
      <c r="MQN2" s="300"/>
      <c r="MQO2" s="300"/>
      <c r="MQP2" s="300"/>
      <c r="MQQ2" s="300"/>
      <c r="MQR2" s="300"/>
      <c r="MQS2" s="300"/>
      <c r="MQT2" s="300"/>
      <c r="MQU2" s="300"/>
      <c r="MQV2" s="300"/>
      <c r="MQW2" s="300"/>
      <c r="MQX2" s="300"/>
      <c r="MQY2" s="300"/>
      <c r="MQZ2" s="300"/>
      <c r="MRA2" s="300"/>
      <c r="MRB2" s="300"/>
      <c r="MRC2" s="300"/>
      <c r="MRD2" s="300"/>
      <c r="MRE2" s="300"/>
      <c r="MRF2" s="300"/>
      <c r="MRG2" s="300"/>
      <c r="MRH2" s="300"/>
      <c r="MRI2" s="300"/>
      <c r="MRJ2" s="300"/>
      <c r="MRK2" s="300"/>
      <c r="MRL2" s="300"/>
      <c r="MRM2" s="300"/>
      <c r="MRN2" s="300"/>
      <c r="MRO2" s="300"/>
      <c r="MRP2" s="300"/>
      <c r="MRQ2" s="300"/>
      <c r="MRR2" s="300"/>
      <c r="MRS2" s="300"/>
      <c r="MRT2" s="300"/>
      <c r="MRU2" s="300"/>
      <c r="MRV2" s="300"/>
      <c r="MRW2" s="300"/>
      <c r="MRX2" s="300"/>
      <c r="MRY2" s="300"/>
      <c r="MRZ2" s="300"/>
      <c r="MSA2" s="300"/>
      <c r="MSB2" s="300"/>
      <c r="MSC2" s="300"/>
      <c r="MSD2" s="300"/>
      <c r="MSE2" s="300"/>
      <c r="MSF2" s="300"/>
      <c r="MSG2" s="300"/>
      <c r="MSH2" s="300"/>
      <c r="MSI2" s="300"/>
      <c r="MSJ2" s="300"/>
      <c r="MSK2" s="300"/>
      <c r="MSL2" s="300"/>
      <c r="MSM2" s="300"/>
      <c r="MSN2" s="300"/>
      <c r="MSO2" s="300"/>
      <c r="MSP2" s="300"/>
      <c r="MSQ2" s="300"/>
      <c r="MSR2" s="300"/>
      <c r="MSS2" s="300"/>
      <c r="MST2" s="300"/>
      <c r="MSU2" s="300"/>
      <c r="MSV2" s="300"/>
      <c r="MSW2" s="300"/>
      <c r="MSX2" s="300"/>
      <c r="MSY2" s="300"/>
      <c r="MSZ2" s="300"/>
      <c r="MTA2" s="300"/>
      <c r="MTB2" s="300"/>
      <c r="MTC2" s="300"/>
      <c r="MTD2" s="300"/>
      <c r="MTE2" s="300"/>
      <c r="MTF2" s="300"/>
      <c r="MTG2" s="300"/>
      <c r="MTH2" s="300"/>
      <c r="MTI2" s="300"/>
      <c r="MTJ2" s="300"/>
      <c r="MTK2" s="300"/>
      <c r="MTL2" s="300"/>
      <c r="MTM2" s="300"/>
      <c r="MTN2" s="300"/>
      <c r="MTO2" s="300"/>
      <c r="MTP2" s="300"/>
      <c r="MTQ2" s="300"/>
      <c r="MTR2" s="300"/>
      <c r="MTS2" s="300"/>
      <c r="MTT2" s="300"/>
      <c r="MTU2" s="300"/>
      <c r="MTV2" s="300"/>
      <c r="MTW2" s="300"/>
      <c r="MTX2" s="300"/>
      <c r="MTY2" s="300"/>
      <c r="MTZ2" s="300"/>
      <c r="MUA2" s="300"/>
      <c r="MUB2" s="300"/>
      <c r="MUC2" s="300"/>
      <c r="MUD2" s="300"/>
      <c r="MUE2" s="300"/>
      <c r="MUF2" s="300"/>
      <c r="MUG2" s="300"/>
      <c r="MUH2" s="300"/>
      <c r="MUI2" s="300"/>
      <c r="MUJ2" s="300"/>
      <c r="MUK2" s="300"/>
      <c r="MUL2" s="300"/>
      <c r="MUM2" s="300"/>
      <c r="MUN2" s="300"/>
      <c r="MUO2" s="300"/>
      <c r="MUP2" s="300"/>
      <c r="MUQ2" s="300"/>
      <c r="MUR2" s="300"/>
      <c r="MUS2" s="300"/>
      <c r="MUT2" s="300"/>
      <c r="MUU2" s="300"/>
      <c r="MUV2" s="300"/>
      <c r="MUW2" s="300"/>
      <c r="MUX2" s="300"/>
      <c r="MUY2" s="300"/>
      <c r="MUZ2" s="300"/>
      <c r="MVA2" s="300"/>
      <c r="MVB2" s="300"/>
      <c r="MVC2" s="300"/>
      <c r="MVD2" s="300"/>
      <c r="MVE2" s="300"/>
      <c r="MVF2" s="300"/>
      <c r="MVG2" s="300"/>
      <c r="MVH2" s="300"/>
      <c r="MVI2" s="300"/>
      <c r="MVJ2" s="300"/>
      <c r="MVK2" s="300"/>
      <c r="MVL2" s="300"/>
      <c r="MVM2" s="300"/>
      <c r="MVN2" s="300"/>
      <c r="MVO2" s="300"/>
      <c r="MVP2" s="300"/>
      <c r="MVQ2" s="300"/>
      <c r="MVR2" s="300"/>
      <c r="MVS2" s="300"/>
      <c r="MVT2" s="300"/>
      <c r="MVU2" s="300"/>
      <c r="MVV2" s="300"/>
      <c r="MVW2" s="300"/>
      <c r="MVX2" s="300"/>
      <c r="MVY2" s="300"/>
      <c r="MVZ2" s="300"/>
      <c r="MWA2" s="300"/>
      <c r="MWB2" s="300"/>
      <c r="MWC2" s="300"/>
      <c r="MWD2" s="300"/>
      <c r="MWE2" s="300"/>
      <c r="MWF2" s="300"/>
      <c r="MWG2" s="300"/>
      <c r="MWH2" s="300"/>
      <c r="MWI2" s="300"/>
      <c r="MWJ2" s="300"/>
      <c r="MWK2" s="300"/>
      <c r="MWL2" s="300"/>
      <c r="MWM2" s="300"/>
      <c r="MWN2" s="300"/>
      <c r="MWO2" s="300"/>
      <c r="MWP2" s="300"/>
      <c r="MWQ2" s="300"/>
      <c r="MWR2" s="300"/>
      <c r="MWS2" s="300"/>
      <c r="MWT2" s="300"/>
      <c r="MWU2" s="300"/>
      <c r="MWV2" s="300"/>
      <c r="MWW2" s="300"/>
      <c r="MWX2" s="300"/>
      <c r="MWY2" s="300"/>
      <c r="MWZ2" s="300"/>
      <c r="MXA2" s="300"/>
      <c r="MXB2" s="300"/>
      <c r="MXC2" s="300"/>
      <c r="MXD2" s="300"/>
      <c r="MXE2" s="300"/>
      <c r="MXF2" s="300"/>
      <c r="MXG2" s="300"/>
      <c r="MXH2" s="300"/>
      <c r="MXI2" s="300"/>
      <c r="MXJ2" s="300"/>
      <c r="MXK2" s="300"/>
      <c r="MXL2" s="300"/>
      <c r="MXM2" s="300"/>
      <c r="MXN2" s="300"/>
      <c r="MXO2" s="300"/>
      <c r="MXP2" s="300"/>
      <c r="MXQ2" s="300"/>
      <c r="MXR2" s="300"/>
      <c r="MXS2" s="300"/>
      <c r="MXT2" s="300"/>
      <c r="MXU2" s="300"/>
      <c r="MXV2" s="300"/>
      <c r="MXW2" s="300"/>
      <c r="MXX2" s="300"/>
      <c r="MXY2" s="300"/>
      <c r="MXZ2" s="300"/>
      <c r="MYA2" s="300"/>
      <c r="MYB2" s="300"/>
      <c r="MYC2" s="300"/>
      <c r="MYD2" s="300"/>
      <c r="MYE2" s="300"/>
      <c r="MYF2" s="300"/>
      <c r="MYG2" s="300"/>
      <c r="MYH2" s="300"/>
      <c r="MYI2" s="300"/>
      <c r="MYJ2" s="300"/>
      <c r="MYK2" s="300"/>
      <c r="MYL2" s="300"/>
      <c r="MYM2" s="300"/>
      <c r="MYN2" s="300"/>
      <c r="MYO2" s="300"/>
      <c r="MYP2" s="300"/>
      <c r="MYQ2" s="300"/>
      <c r="MYR2" s="300"/>
      <c r="MYS2" s="300"/>
      <c r="MYT2" s="300"/>
      <c r="MYU2" s="300"/>
      <c r="MYV2" s="300"/>
      <c r="MYW2" s="300"/>
      <c r="MYX2" s="300"/>
      <c r="MYY2" s="300"/>
      <c r="MYZ2" s="300"/>
      <c r="MZA2" s="300"/>
      <c r="MZB2" s="300"/>
      <c r="MZC2" s="300"/>
      <c r="MZD2" s="300"/>
      <c r="MZE2" s="300"/>
      <c r="MZF2" s="300"/>
      <c r="MZG2" s="300"/>
      <c r="MZH2" s="300"/>
      <c r="MZI2" s="300"/>
      <c r="MZJ2" s="300"/>
      <c r="MZK2" s="300"/>
      <c r="MZL2" s="300"/>
      <c r="MZM2" s="300"/>
      <c r="MZN2" s="300"/>
      <c r="MZO2" s="300"/>
      <c r="MZP2" s="300"/>
      <c r="MZQ2" s="300"/>
      <c r="MZR2" s="300"/>
      <c r="MZS2" s="300"/>
      <c r="MZT2" s="300"/>
      <c r="MZU2" s="300"/>
      <c r="MZV2" s="300"/>
      <c r="MZW2" s="300"/>
      <c r="MZX2" s="300"/>
      <c r="MZY2" s="300"/>
      <c r="MZZ2" s="300"/>
      <c r="NAA2" s="300"/>
      <c r="NAB2" s="300"/>
      <c r="NAC2" s="300"/>
      <c r="NAD2" s="300"/>
      <c r="NAE2" s="300"/>
      <c r="NAF2" s="300"/>
      <c r="NAG2" s="300"/>
      <c r="NAH2" s="300"/>
      <c r="NAI2" s="300"/>
      <c r="NAJ2" s="300"/>
      <c r="NAK2" s="300"/>
      <c r="NAL2" s="300"/>
      <c r="NAM2" s="300"/>
      <c r="NAN2" s="300"/>
      <c r="NAO2" s="300"/>
      <c r="NAP2" s="300"/>
      <c r="NAQ2" s="300"/>
      <c r="NAR2" s="300"/>
      <c r="NAS2" s="300"/>
      <c r="NAT2" s="300"/>
      <c r="NAU2" s="300"/>
      <c r="NAV2" s="300"/>
      <c r="NAW2" s="300"/>
      <c r="NAX2" s="300"/>
      <c r="NAY2" s="300"/>
      <c r="NAZ2" s="300"/>
      <c r="NBA2" s="300"/>
      <c r="NBB2" s="300"/>
      <c r="NBC2" s="300"/>
      <c r="NBD2" s="300"/>
      <c r="NBE2" s="300"/>
      <c r="NBF2" s="300"/>
      <c r="NBG2" s="300"/>
      <c r="NBH2" s="300"/>
      <c r="NBI2" s="300"/>
      <c r="NBJ2" s="300"/>
      <c r="NBK2" s="300"/>
      <c r="NBL2" s="300"/>
      <c r="NBM2" s="300"/>
      <c r="NBN2" s="300"/>
      <c r="NBO2" s="300"/>
      <c r="NBP2" s="300"/>
      <c r="NBQ2" s="300"/>
      <c r="NBR2" s="300"/>
      <c r="NBS2" s="300"/>
      <c r="NBT2" s="300"/>
      <c r="NBU2" s="300"/>
      <c r="NBV2" s="300"/>
      <c r="NBW2" s="300"/>
      <c r="NBX2" s="300"/>
      <c r="NBY2" s="300"/>
      <c r="NBZ2" s="300"/>
      <c r="NCA2" s="300"/>
      <c r="NCB2" s="300"/>
      <c r="NCC2" s="300"/>
      <c r="NCD2" s="300"/>
      <c r="NCE2" s="300"/>
      <c r="NCF2" s="300"/>
      <c r="NCG2" s="300"/>
      <c r="NCH2" s="300"/>
      <c r="NCI2" s="300"/>
      <c r="NCJ2" s="300"/>
      <c r="NCK2" s="300"/>
      <c r="NCL2" s="300"/>
      <c r="NCM2" s="300"/>
      <c r="NCN2" s="300"/>
      <c r="NCO2" s="300"/>
      <c r="NCP2" s="300"/>
      <c r="NCQ2" s="300"/>
      <c r="NCR2" s="300"/>
      <c r="NCS2" s="300"/>
      <c r="NCT2" s="300"/>
      <c r="NCU2" s="300"/>
      <c r="NCV2" s="300"/>
      <c r="NCW2" s="300"/>
      <c r="NCX2" s="300"/>
      <c r="NCY2" s="300"/>
      <c r="NCZ2" s="300"/>
      <c r="NDA2" s="300"/>
      <c r="NDB2" s="300"/>
      <c r="NDC2" s="300"/>
      <c r="NDD2" s="300"/>
      <c r="NDE2" s="300"/>
      <c r="NDF2" s="300"/>
      <c r="NDG2" s="300"/>
      <c r="NDH2" s="300"/>
      <c r="NDI2" s="300"/>
      <c r="NDJ2" s="300"/>
      <c r="NDK2" s="300"/>
      <c r="NDL2" s="300"/>
      <c r="NDM2" s="300"/>
      <c r="NDN2" s="300"/>
      <c r="NDO2" s="300"/>
      <c r="NDP2" s="300"/>
      <c r="NDQ2" s="300"/>
      <c r="NDR2" s="300"/>
      <c r="NDS2" s="300"/>
      <c r="NDT2" s="300"/>
      <c r="NDU2" s="300"/>
      <c r="NDV2" s="300"/>
      <c r="NDW2" s="300"/>
      <c r="NDX2" s="300"/>
      <c r="NDY2" s="300"/>
      <c r="NDZ2" s="300"/>
      <c r="NEA2" s="300"/>
      <c r="NEB2" s="300"/>
      <c r="NEC2" s="300"/>
      <c r="NED2" s="300"/>
      <c r="NEE2" s="300"/>
      <c r="NEF2" s="300"/>
      <c r="NEG2" s="300"/>
      <c r="NEH2" s="300"/>
      <c r="NEI2" s="300"/>
      <c r="NEJ2" s="300"/>
      <c r="NEK2" s="300"/>
      <c r="NEL2" s="300"/>
      <c r="NEM2" s="300"/>
      <c r="NEN2" s="300"/>
      <c r="NEO2" s="300"/>
      <c r="NEP2" s="300"/>
      <c r="NEQ2" s="300"/>
      <c r="NER2" s="300"/>
      <c r="NES2" s="300"/>
      <c r="NET2" s="300"/>
      <c r="NEU2" s="300"/>
      <c r="NEV2" s="300"/>
      <c r="NEW2" s="300"/>
      <c r="NEX2" s="300"/>
      <c r="NEY2" s="300"/>
      <c r="NEZ2" s="300"/>
      <c r="NFA2" s="300"/>
      <c r="NFB2" s="300"/>
      <c r="NFC2" s="300"/>
      <c r="NFD2" s="300"/>
      <c r="NFE2" s="300"/>
      <c r="NFF2" s="300"/>
      <c r="NFG2" s="300"/>
      <c r="NFH2" s="300"/>
      <c r="NFI2" s="300"/>
      <c r="NFJ2" s="300"/>
      <c r="NFK2" s="300"/>
      <c r="NFL2" s="300"/>
      <c r="NFM2" s="300"/>
      <c r="NFN2" s="300"/>
      <c r="NFO2" s="300"/>
      <c r="NFP2" s="300"/>
      <c r="NFQ2" s="300"/>
      <c r="NFR2" s="300"/>
      <c r="NFS2" s="300"/>
      <c r="NFT2" s="300"/>
      <c r="NFU2" s="300"/>
      <c r="NFV2" s="300"/>
      <c r="NFW2" s="300"/>
      <c r="NFX2" s="300"/>
      <c r="NFY2" s="300"/>
      <c r="NFZ2" s="300"/>
      <c r="NGA2" s="300"/>
      <c r="NGB2" s="300"/>
      <c r="NGC2" s="300"/>
      <c r="NGD2" s="300"/>
      <c r="NGE2" s="300"/>
      <c r="NGF2" s="300"/>
      <c r="NGG2" s="300"/>
      <c r="NGH2" s="300"/>
      <c r="NGI2" s="300"/>
      <c r="NGJ2" s="300"/>
      <c r="NGK2" s="300"/>
      <c r="NGL2" s="300"/>
      <c r="NGM2" s="300"/>
      <c r="NGN2" s="300"/>
      <c r="NGO2" s="300"/>
      <c r="NGP2" s="300"/>
      <c r="NGQ2" s="300"/>
      <c r="NGR2" s="300"/>
      <c r="NGS2" s="300"/>
      <c r="NGT2" s="300"/>
      <c r="NGU2" s="300"/>
      <c r="NGV2" s="300"/>
      <c r="NGW2" s="300"/>
      <c r="NGX2" s="300"/>
      <c r="NGY2" s="300"/>
      <c r="NGZ2" s="300"/>
      <c r="NHA2" s="300"/>
      <c r="NHB2" s="300"/>
      <c r="NHC2" s="300"/>
      <c r="NHD2" s="300"/>
      <c r="NHE2" s="300"/>
      <c r="NHF2" s="300"/>
      <c r="NHG2" s="300"/>
      <c r="NHH2" s="300"/>
      <c r="NHI2" s="300"/>
      <c r="NHJ2" s="300"/>
      <c r="NHK2" s="300"/>
      <c r="NHL2" s="300"/>
      <c r="NHM2" s="300"/>
      <c r="NHN2" s="300"/>
      <c r="NHO2" s="300"/>
      <c r="NHP2" s="300"/>
      <c r="NHQ2" s="300"/>
      <c r="NHR2" s="300"/>
      <c r="NHS2" s="300"/>
      <c r="NHT2" s="300"/>
      <c r="NHU2" s="300"/>
      <c r="NHV2" s="300"/>
      <c r="NHW2" s="300"/>
      <c r="NHX2" s="300"/>
      <c r="NHY2" s="300"/>
      <c r="NHZ2" s="300"/>
      <c r="NIA2" s="300"/>
      <c r="NIB2" s="300"/>
      <c r="NIC2" s="300"/>
      <c r="NID2" s="300"/>
      <c r="NIE2" s="300"/>
      <c r="NIF2" s="300"/>
      <c r="NIG2" s="300"/>
      <c r="NIH2" s="300"/>
      <c r="NII2" s="300"/>
      <c r="NIJ2" s="300"/>
      <c r="NIK2" s="300"/>
      <c r="NIL2" s="300"/>
      <c r="NIM2" s="300"/>
      <c r="NIN2" s="300"/>
      <c r="NIO2" s="300"/>
      <c r="NIP2" s="300"/>
      <c r="NIQ2" s="300"/>
      <c r="NIR2" s="300"/>
      <c r="NIS2" s="300"/>
      <c r="NIT2" s="300"/>
      <c r="NIU2" s="300"/>
      <c r="NIV2" s="300"/>
      <c r="NIW2" s="300"/>
      <c r="NIX2" s="300"/>
      <c r="NIY2" s="300"/>
      <c r="NIZ2" s="300"/>
      <c r="NJA2" s="300"/>
      <c r="NJB2" s="300"/>
      <c r="NJC2" s="300"/>
      <c r="NJD2" s="300"/>
      <c r="NJE2" s="300"/>
      <c r="NJF2" s="300"/>
      <c r="NJG2" s="300"/>
      <c r="NJH2" s="300"/>
      <c r="NJI2" s="300"/>
      <c r="NJJ2" s="300"/>
      <c r="NJK2" s="300"/>
      <c r="NJL2" s="300"/>
      <c r="NJM2" s="300"/>
      <c r="NJN2" s="300"/>
      <c r="NJO2" s="300"/>
      <c r="NJP2" s="300"/>
      <c r="NJQ2" s="300"/>
      <c r="NJR2" s="300"/>
      <c r="NJS2" s="300"/>
      <c r="NJT2" s="300"/>
      <c r="NJU2" s="300"/>
      <c r="NJV2" s="300"/>
      <c r="NJW2" s="300"/>
      <c r="NJX2" s="300"/>
      <c r="NJY2" s="300"/>
      <c r="NJZ2" s="300"/>
      <c r="NKA2" s="300"/>
      <c r="NKB2" s="300"/>
      <c r="NKC2" s="300"/>
      <c r="NKD2" s="300"/>
      <c r="NKE2" s="300"/>
      <c r="NKF2" s="300"/>
      <c r="NKG2" s="300"/>
      <c r="NKH2" s="300"/>
      <c r="NKI2" s="300"/>
      <c r="NKJ2" s="300"/>
      <c r="NKK2" s="300"/>
      <c r="NKL2" s="300"/>
      <c r="NKM2" s="300"/>
      <c r="NKN2" s="300"/>
      <c r="NKO2" s="300"/>
      <c r="NKP2" s="300"/>
      <c r="NKQ2" s="300"/>
      <c r="NKR2" s="300"/>
      <c r="NKS2" s="300"/>
      <c r="NKT2" s="300"/>
      <c r="NKU2" s="300"/>
      <c r="NKV2" s="300"/>
      <c r="NKW2" s="300"/>
      <c r="NKX2" s="300"/>
      <c r="NKY2" s="300"/>
      <c r="NKZ2" s="300"/>
      <c r="NLA2" s="300"/>
      <c r="NLB2" s="300"/>
      <c r="NLC2" s="300"/>
      <c r="NLD2" s="300"/>
      <c r="NLE2" s="300"/>
      <c r="NLF2" s="300"/>
      <c r="NLG2" s="300"/>
      <c r="NLH2" s="300"/>
      <c r="NLI2" s="300"/>
      <c r="NLJ2" s="300"/>
      <c r="NLK2" s="300"/>
      <c r="NLL2" s="300"/>
      <c r="NLM2" s="300"/>
      <c r="NLN2" s="300"/>
      <c r="NLO2" s="300"/>
      <c r="NLP2" s="300"/>
      <c r="NLQ2" s="300"/>
      <c r="NLR2" s="300"/>
      <c r="NLS2" s="300"/>
      <c r="NLT2" s="300"/>
      <c r="NLU2" s="300"/>
      <c r="NLV2" s="300"/>
      <c r="NLW2" s="300"/>
      <c r="NLX2" s="300"/>
      <c r="NLY2" s="300"/>
      <c r="NLZ2" s="300"/>
      <c r="NMA2" s="300"/>
      <c r="NMB2" s="300"/>
      <c r="NMC2" s="300"/>
      <c r="NMD2" s="300"/>
      <c r="NME2" s="300"/>
      <c r="NMF2" s="300"/>
      <c r="NMG2" s="300"/>
      <c r="NMH2" s="300"/>
      <c r="NMI2" s="300"/>
      <c r="NMJ2" s="300"/>
      <c r="NMK2" s="300"/>
      <c r="NML2" s="300"/>
      <c r="NMM2" s="300"/>
      <c r="NMN2" s="300"/>
      <c r="NMO2" s="300"/>
      <c r="NMP2" s="300"/>
      <c r="NMQ2" s="300"/>
      <c r="NMR2" s="300"/>
      <c r="NMS2" s="300"/>
      <c r="NMT2" s="300"/>
      <c r="NMU2" s="300"/>
      <c r="NMV2" s="300"/>
      <c r="NMW2" s="300"/>
      <c r="NMX2" s="300"/>
      <c r="NMY2" s="300"/>
      <c r="NMZ2" s="300"/>
      <c r="NNA2" s="300"/>
      <c r="NNB2" s="300"/>
      <c r="NNC2" s="300"/>
      <c r="NND2" s="300"/>
      <c r="NNE2" s="300"/>
      <c r="NNF2" s="300"/>
      <c r="NNG2" s="300"/>
      <c r="NNH2" s="300"/>
      <c r="NNI2" s="300"/>
      <c r="NNJ2" s="300"/>
      <c r="NNK2" s="300"/>
      <c r="NNL2" s="300"/>
      <c r="NNM2" s="300"/>
      <c r="NNN2" s="300"/>
      <c r="NNO2" s="300"/>
      <c r="NNP2" s="300"/>
      <c r="NNQ2" s="300"/>
      <c r="NNR2" s="300"/>
      <c r="NNS2" s="300"/>
      <c r="NNT2" s="300"/>
      <c r="NNU2" s="300"/>
      <c r="NNV2" s="300"/>
      <c r="NNW2" s="300"/>
      <c r="NNX2" s="300"/>
      <c r="NNY2" s="300"/>
      <c r="NNZ2" s="300"/>
      <c r="NOA2" s="300"/>
      <c r="NOB2" s="300"/>
      <c r="NOC2" s="300"/>
      <c r="NOD2" s="300"/>
      <c r="NOE2" s="300"/>
      <c r="NOF2" s="300"/>
      <c r="NOG2" s="300"/>
      <c r="NOH2" s="300"/>
      <c r="NOI2" s="300"/>
      <c r="NOJ2" s="300"/>
      <c r="NOK2" s="300"/>
      <c r="NOL2" s="300"/>
      <c r="NOM2" s="300"/>
      <c r="NON2" s="300"/>
      <c r="NOO2" s="300"/>
      <c r="NOP2" s="300"/>
      <c r="NOQ2" s="300"/>
      <c r="NOR2" s="300"/>
      <c r="NOS2" s="300"/>
      <c r="NOT2" s="300"/>
      <c r="NOU2" s="300"/>
      <c r="NOV2" s="300"/>
      <c r="NOW2" s="300"/>
      <c r="NOX2" s="300"/>
      <c r="NOY2" s="300"/>
      <c r="NOZ2" s="300"/>
      <c r="NPA2" s="300"/>
      <c r="NPB2" s="300"/>
      <c r="NPC2" s="300"/>
      <c r="NPD2" s="300"/>
      <c r="NPE2" s="300"/>
      <c r="NPF2" s="300"/>
      <c r="NPG2" s="300"/>
      <c r="NPH2" s="300"/>
      <c r="NPI2" s="300"/>
      <c r="NPJ2" s="300"/>
      <c r="NPK2" s="300"/>
      <c r="NPL2" s="300"/>
      <c r="NPM2" s="300"/>
      <c r="NPN2" s="300"/>
      <c r="NPO2" s="300"/>
      <c r="NPP2" s="300"/>
      <c r="NPQ2" s="300"/>
      <c r="NPR2" s="300"/>
      <c r="NPS2" s="300"/>
      <c r="NPT2" s="300"/>
      <c r="NPU2" s="300"/>
      <c r="NPV2" s="300"/>
      <c r="NPW2" s="300"/>
      <c r="NPX2" s="300"/>
      <c r="NPY2" s="300"/>
      <c r="NPZ2" s="300"/>
      <c r="NQA2" s="300"/>
      <c r="NQB2" s="300"/>
      <c r="NQC2" s="300"/>
      <c r="NQD2" s="300"/>
      <c r="NQE2" s="300"/>
      <c r="NQF2" s="300"/>
      <c r="NQG2" s="300"/>
      <c r="NQH2" s="300"/>
      <c r="NQI2" s="300"/>
      <c r="NQJ2" s="300"/>
      <c r="NQK2" s="300"/>
      <c r="NQL2" s="300"/>
      <c r="NQM2" s="300"/>
      <c r="NQN2" s="300"/>
      <c r="NQO2" s="300"/>
      <c r="NQP2" s="300"/>
      <c r="NQQ2" s="300"/>
      <c r="NQR2" s="300"/>
      <c r="NQS2" s="300"/>
      <c r="NQT2" s="300"/>
      <c r="NQU2" s="300"/>
      <c r="NQV2" s="300"/>
      <c r="NQW2" s="300"/>
      <c r="NQX2" s="300"/>
      <c r="NQY2" s="300"/>
      <c r="NQZ2" s="300"/>
      <c r="NRA2" s="300"/>
      <c r="NRB2" s="300"/>
      <c r="NRC2" s="300"/>
      <c r="NRD2" s="300"/>
      <c r="NRE2" s="300"/>
      <c r="NRF2" s="300"/>
      <c r="NRG2" s="300"/>
      <c r="NRH2" s="300"/>
      <c r="NRI2" s="300"/>
      <c r="NRJ2" s="300"/>
      <c r="NRK2" s="300"/>
      <c r="NRL2" s="300"/>
      <c r="NRM2" s="300"/>
      <c r="NRN2" s="300"/>
      <c r="NRO2" s="300"/>
      <c r="NRP2" s="300"/>
      <c r="NRQ2" s="300"/>
      <c r="NRR2" s="300"/>
      <c r="NRS2" s="300"/>
      <c r="NRT2" s="300"/>
      <c r="NRU2" s="300"/>
      <c r="NRV2" s="300"/>
      <c r="NRW2" s="300"/>
      <c r="NRX2" s="300"/>
      <c r="NRY2" s="300"/>
      <c r="NRZ2" s="300"/>
      <c r="NSA2" s="300"/>
      <c r="NSB2" s="300"/>
      <c r="NSC2" s="300"/>
      <c r="NSD2" s="300"/>
      <c r="NSE2" s="300"/>
      <c r="NSF2" s="300"/>
      <c r="NSG2" s="300"/>
      <c r="NSH2" s="300"/>
      <c r="NSI2" s="300"/>
      <c r="NSJ2" s="300"/>
      <c r="NSK2" s="300"/>
      <c r="NSL2" s="300"/>
      <c r="NSM2" s="300"/>
      <c r="NSN2" s="300"/>
      <c r="NSO2" s="300"/>
      <c r="NSP2" s="300"/>
      <c r="NSQ2" s="300"/>
      <c r="NSR2" s="300"/>
      <c r="NSS2" s="300"/>
      <c r="NST2" s="300"/>
      <c r="NSU2" s="300"/>
      <c r="NSV2" s="300"/>
      <c r="NSW2" s="300"/>
      <c r="NSX2" s="300"/>
      <c r="NSY2" s="300"/>
      <c r="NSZ2" s="300"/>
      <c r="NTA2" s="300"/>
      <c r="NTB2" s="300"/>
      <c r="NTC2" s="300"/>
      <c r="NTD2" s="300"/>
      <c r="NTE2" s="300"/>
      <c r="NTF2" s="300"/>
      <c r="NTG2" s="300"/>
      <c r="NTH2" s="300"/>
      <c r="NTI2" s="300"/>
      <c r="NTJ2" s="300"/>
      <c r="NTK2" s="300"/>
      <c r="NTL2" s="300"/>
      <c r="NTM2" s="300"/>
      <c r="NTN2" s="300"/>
      <c r="NTO2" s="300"/>
      <c r="NTP2" s="300"/>
      <c r="NTQ2" s="300"/>
      <c r="NTR2" s="300"/>
      <c r="NTS2" s="300"/>
      <c r="NTT2" s="300"/>
      <c r="NTU2" s="300"/>
      <c r="NTV2" s="300"/>
      <c r="NTW2" s="300"/>
      <c r="NTX2" s="300"/>
      <c r="NTY2" s="300"/>
      <c r="NTZ2" s="300"/>
      <c r="NUA2" s="300"/>
      <c r="NUB2" s="300"/>
      <c r="NUC2" s="300"/>
      <c r="NUD2" s="300"/>
      <c r="NUE2" s="300"/>
      <c r="NUF2" s="300"/>
      <c r="NUG2" s="300"/>
      <c r="NUH2" s="300"/>
      <c r="NUI2" s="300"/>
      <c r="NUJ2" s="300"/>
      <c r="NUK2" s="300"/>
      <c r="NUL2" s="300"/>
      <c r="NUM2" s="300"/>
      <c r="NUN2" s="300"/>
      <c r="NUO2" s="300"/>
      <c r="NUP2" s="300"/>
      <c r="NUQ2" s="300"/>
      <c r="NUR2" s="300"/>
      <c r="NUS2" s="300"/>
      <c r="NUT2" s="300"/>
      <c r="NUU2" s="300"/>
      <c r="NUV2" s="300"/>
      <c r="NUW2" s="300"/>
      <c r="NUX2" s="300"/>
      <c r="NUY2" s="300"/>
      <c r="NUZ2" s="300"/>
      <c r="NVA2" s="300"/>
      <c r="NVB2" s="300"/>
      <c r="NVC2" s="300"/>
      <c r="NVD2" s="300"/>
      <c r="NVE2" s="300"/>
      <c r="NVF2" s="300"/>
      <c r="NVG2" s="300"/>
      <c r="NVH2" s="300"/>
      <c r="NVI2" s="300"/>
      <c r="NVJ2" s="300"/>
      <c r="NVK2" s="300"/>
      <c r="NVL2" s="300"/>
      <c r="NVM2" s="300"/>
      <c r="NVN2" s="300"/>
      <c r="NVO2" s="300"/>
      <c r="NVP2" s="300"/>
      <c r="NVQ2" s="300"/>
      <c r="NVR2" s="300"/>
      <c r="NVS2" s="300"/>
      <c r="NVT2" s="300"/>
      <c r="NVU2" s="300"/>
      <c r="NVV2" s="300"/>
      <c r="NVW2" s="300"/>
      <c r="NVX2" s="300"/>
      <c r="NVY2" s="300"/>
      <c r="NVZ2" s="300"/>
      <c r="NWA2" s="300"/>
      <c r="NWB2" s="300"/>
      <c r="NWC2" s="300"/>
      <c r="NWD2" s="300"/>
      <c r="NWE2" s="300"/>
      <c r="NWF2" s="300"/>
      <c r="NWG2" s="300"/>
      <c r="NWH2" s="300"/>
      <c r="NWI2" s="300"/>
      <c r="NWJ2" s="300"/>
      <c r="NWK2" s="300"/>
      <c r="NWL2" s="300"/>
      <c r="NWM2" s="300"/>
      <c r="NWN2" s="300"/>
      <c r="NWO2" s="300"/>
      <c r="NWP2" s="300"/>
      <c r="NWQ2" s="300"/>
      <c r="NWR2" s="300"/>
      <c r="NWS2" s="300"/>
      <c r="NWT2" s="300"/>
      <c r="NWU2" s="300"/>
      <c r="NWV2" s="300"/>
      <c r="NWW2" s="300"/>
      <c r="NWX2" s="300"/>
      <c r="NWY2" s="300"/>
      <c r="NWZ2" s="300"/>
      <c r="NXA2" s="300"/>
      <c r="NXB2" s="300"/>
      <c r="NXC2" s="300"/>
      <c r="NXD2" s="300"/>
      <c r="NXE2" s="300"/>
      <c r="NXF2" s="300"/>
      <c r="NXG2" s="300"/>
      <c r="NXH2" s="300"/>
      <c r="NXI2" s="300"/>
      <c r="NXJ2" s="300"/>
      <c r="NXK2" s="300"/>
      <c r="NXL2" s="300"/>
      <c r="NXM2" s="300"/>
      <c r="NXN2" s="300"/>
      <c r="NXO2" s="300"/>
      <c r="NXP2" s="300"/>
      <c r="NXQ2" s="300"/>
      <c r="NXR2" s="300"/>
      <c r="NXS2" s="300"/>
      <c r="NXT2" s="300"/>
      <c r="NXU2" s="300"/>
      <c r="NXV2" s="300"/>
      <c r="NXW2" s="300"/>
      <c r="NXX2" s="300"/>
      <c r="NXY2" s="300"/>
      <c r="NXZ2" s="300"/>
      <c r="NYA2" s="300"/>
      <c r="NYB2" s="300"/>
      <c r="NYC2" s="300"/>
      <c r="NYD2" s="300"/>
      <c r="NYE2" s="300"/>
      <c r="NYF2" s="300"/>
      <c r="NYG2" s="300"/>
      <c r="NYH2" s="300"/>
      <c r="NYI2" s="300"/>
      <c r="NYJ2" s="300"/>
      <c r="NYK2" s="300"/>
      <c r="NYL2" s="300"/>
      <c r="NYM2" s="300"/>
      <c r="NYN2" s="300"/>
      <c r="NYO2" s="300"/>
      <c r="NYP2" s="300"/>
      <c r="NYQ2" s="300"/>
      <c r="NYR2" s="300"/>
      <c r="NYS2" s="300"/>
      <c r="NYT2" s="300"/>
      <c r="NYU2" s="300"/>
      <c r="NYV2" s="300"/>
      <c r="NYW2" s="300"/>
      <c r="NYX2" s="300"/>
      <c r="NYY2" s="300"/>
      <c r="NYZ2" s="300"/>
      <c r="NZA2" s="300"/>
      <c r="NZB2" s="300"/>
      <c r="NZC2" s="300"/>
      <c r="NZD2" s="300"/>
      <c r="NZE2" s="300"/>
      <c r="NZF2" s="300"/>
      <c r="NZG2" s="300"/>
      <c r="NZH2" s="300"/>
      <c r="NZI2" s="300"/>
      <c r="NZJ2" s="300"/>
      <c r="NZK2" s="300"/>
      <c r="NZL2" s="300"/>
      <c r="NZM2" s="300"/>
      <c r="NZN2" s="300"/>
      <c r="NZO2" s="300"/>
      <c r="NZP2" s="300"/>
      <c r="NZQ2" s="300"/>
      <c r="NZR2" s="300"/>
      <c r="NZS2" s="300"/>
      <c r="NZT2" s="300"/>
      <c r="NZU2" s="300"/>
      <c r="NZV2" s="300"/>
      <c r="NZW2" s="300"/>
      <c r="NZX2" s="300"/>
      <c r="NZY2" s="300"/>
      <c r="NZZ2" s="300"/>
      <c r="OAA2" s="300"/>
      <c r="OAB2" s="300"/>
      <c r="OAC2" s="300"/>
      <c r="OAD2" s="300"/>
      <c r="OAE2" s="300"/>
      <c r="OAF2" s="300"/>
      <c r="OAG2" s="300"/>
      <c r="OAH2" s="300"/>
      <c r="OAI2" s="300"/>
      <c r="OAJ2" s="300"/>
      <c r="OAK2" s="300"/>
      <c r="OAL2" s="300"/>
      <c r="OAM2" s="300"/>
      <c r="OAN2" s="300"/>
      <c r="OAO2" s="300"/>
      <c r="OAP2" s="300"/>
      <c r="OAQ2" s="300"/>
      <c r="OAR2" s="300"/>
      <c r="OAS2" s="300"/>
      <c r="OAT2" s="300"/>
      <c r="OAU2" s="300"/>
      <c r="OAV2" s="300"/>
      <c r="OAW2" s="300"/>
      <c r="OAX2" s="300"/>
      <c r="OAY2" s="300"/>
      <c r="OAZ2" s="300"/>
      <c r="OBA2" s="300"/>
      <c r="OBB2" s="300"/>
      <c r="OBC2" s="300"/>
      <c r="OBD2" s="300"/>
      <c r="OBE2" s="300"/>
      <c r="OBF2" s="300"/>
      <c r="OBG2" s="300"/>
      <c r="OBH2" s="300"/>
      <c r="OBI2" s="300"/>
      <c r="OBJ2" s="300"/>
      <c r="OBK2" s="300"/>
      <c r="OBL2" s="300"/>
      <c r="OBM2" s="300"/>
      <c r="OBN2" s="300"/>
      <c r="OBO2" s="300"/>
      <c r="OBP2" s="300"/>
      <c r="OBQ2" s="300"/>
      <c r="OBR2" s="300"/>
      <c r="OBS2" s="300"/>
      <c r="OBT2" s="300"/>
      <c r="OBU2" s="300"/>
      <c r="OBV2" s="300"/>
      <c r="OBW2" s="300"/>
      <c r="OBX2" s="300"/>
      <c r="OBY2" s="300"/>
      <c r="OBZ2" s="300"/>
      <c r="OCA2" s="300"/>
      <c r="OCB2" s="300"/>
      <c r="OCC2" s="300"/>
      <c r="OCD2" s="300"/>
      <c r="OCE2" s="300"/>
      <c r="OCF2" s="300"/>
      <c r="OCG2" s="300"/>
      <c r="OCH2" s="300"/>
      <c r="OCI2" s="300"/>
      <c r="OCJ2" s="300"/>
      <c r="OCK2" s="300"/>
      <c r="OCL2" s="300"/>
      <c r="OCM2" s="300"/>
      <c r="OCN2" s="300"/>
      <c r="OCO2" s="300"/>
      <c r="OCP2" s="300"/>
      <c r="OCQ2" s="300"/>
      <c r="OCR2" s="300"/>
      <c r="OCS2" s="300"/>
      <c r="OCT2" s="300"/>
      <c r="OCU2" s="300"/>
      <c r="OCV2" s="300"/>
      <c r="OCW2" s="300"/>
      <c r="OCX2" s="300"/>
      <c r="OCY2" s="300"/>
      <c r="OCZ2" s="300"/>
      <c r="ODA2" s="300"/>
      <c r="ODB2" s="300"/>
      <c r="ODC2" s="300"/>
      <c r="ODD2" s="300"/>
      <c r="ODE2" s="300"/>
      <c r="ODF2" s="300"/>
      <c r="ODG2" s="300"/>
      <c r="ODH2" s="300"/>
      <c r="ODI2" s="300"/>
      <c r="ODJ2" s="300"/>
      <c r="ODK2" s="300"/>
      <c r="ODL2" s="300"/>
      <c r="ODM2" s="300"/>
      <c r="ODN2" s="300"/>
      <c r="ODO2" s="300"/>
      <c r="ODP2" s="300"/>
      <c r="ODQ2" s="300"/>
      <c r="ODR2" s="300"/>
      <c r="ODS2" s="300"/>
      <c r="ODT2" s="300"/>
      <c r="ODU2" s="300"/>
      <c r="ODV2" s="300"/>
      <c r="ODW2" s="300"/>
      <c r="ODX2" s="300"/>
      <c r="ODY2" s="300"/>
      <c r="ODZ2" s="300"/>
      <c r="OEA2" s="300"/>
      <c r="OEB2" s="300"/>
      <c r="OEC2" s="300"/>
      <c r="OED2" s="300"/>
      <c r="OEE2" s="300"/>
      <c r="OEF2" s="300"/>
      <c r="OEG2" s="300"/>
      <c r="OEH2" s="300"/>
      <c r="OEI2" s="300"/>
      <c r="OEJ2" s="300"/>
      <c r="OEK2" s="300"/>
      <c r="OEL2" s="300"/>
      <c r="OEM2" s="300"/>
      <c r="OEN2" s="300"/>
      <c r="OEO2" s="300"/>
      <c r="OEP2" s="300"/>
      <c r="OEQ2" s="300"/>
      <c r="OER2" s="300"/>
      <c r="OES2" s="300"/>
      <c r="OET2" s="300"/>
      <c r="OEU2" s="300"/>
      <c r="OEV2" s="300"/>
      <c r="OEW2" s="300"/>
      <c r="OEX2" s="300"/>
      <c r="OEY2" s="300"/>
      <c r="OEZ2" s="300"/>
      <c r="OFA2" s="300"/>
      <c r="OFB2" s="300"/>
      <c r="OFC2" s="300"/>
      <c r="OFD2" s="300"/>
      <c r="OFE2" s="300"/>
      <c r="OFF2" s="300"/>
      <c r="OFG2" s="300"/>
      <c r="OFH2" s="300"/>
      <c r="OFI2" s="300"/>
      <c r="OFJ2" s="300"/>
      <c r="OFK2" s="300"/>
      <c r="OFL2" s="300"/>
      <c r="OFM2" s="300"/>
      <c r="OFN2" s="300"/>
      <c r="OFO2" s="300"/>
      <c r="OFP2" s="300"/>
      <c r="OFQ2" s="300"/>
      <c r="OFR2" s="300"/>
      <c r="OFS2" s="300"/>
      <c r="OFT2" s="300"/>
      <c r="OFU2" s="300"/>
      <c r="OFV2" s="300"/>
      <c r="OFW2" s="300"/>
      <c r="OFX2" s="300"/>
      <c r="OFY2" s="300"/>
      <c r="OFZ2" s="300"/>
      <c r="OGA2" s="300"/>
      <c r="OGB2" s="300"/>
      <c r="OGC2" s="300"/>
      <c r="OGD2" s="300"/>
      <c r="OGE2" s="300"/>
      <c r="OGF2" s="300"/>
      <c r="OGG2" s="300"/>
      <c r="OGH2" s="300"/>
      <c r="OGI2" s="300"/>
      <c r="OGJ2" s="300"/>
      <c r="OGK2" s="300"/>
      <c r="OGL2" s="300"/>
      <c r="OGM2" s="300"/>
      <c r="OGN2" s="300"/>
      <c r="OGO2" s="300"/>
      <c r="OGP2" s="300"/>
      <c r="OGQ2" s="300"/>
      <c r="OGR2" s="300"/>
      <c r="OGS2" s="300"/>
      <c r="OGT2" s="300"/>
      <c r="OGU2" s="300"/>
      <c r="OGV2" s="300"/>
      <c r="OGW2" s="300"/>
      <c r="OGX2" s="300"/>
      <c r="OGY2" s="300"/>
      <c r="OGZ2" s="300"/>
      <c r="OHA2" s="300"/>
      <c r="OHB2" s="300"/>
      <c r="OHC2" s="300"/>
      <c r="OHD2" s="300"/>
      <c r="OHE2" s="300"/>
      <c r="OHF2" s="300"/>
      <c r="OHG2" s="300"/>
      <c r="OHH2" s="300"/>
      <c r="OHI2" s="300"/>
      <c r="OHJ2" s="300"/>
      <c r="OHK2" s="300"/>
      <c r="OHL2" s="300"/>
      <c r="OHM2" s="300"/>
      <c r="OHN2" s="300"/>
      <c r="OHO2" s="300"/>
      <c r="OHP2" s="300"/>
      <c r="OHQ2" s="300"/>
      <c r="OHR2" s="300"/>
      <c r="OHS2" s="300"/>
      <c r="OHT2" s="300"/>
      <c r="OHU2" s="300"/>
      <c r="OHV2" s="300"/>
      <c r="OHW2" s="300"/>
      <c r="OHX2" s="300"/>
      <c r="OHY2" s="300"/>
      <c r="OHZ2" s="300"/>
      <c r="OIA2" s="300"/>
      <c r="OIB2" s="300"/>
      <c r="OIC2" s="300"/>
      <c r="OID2" s="300"/>
      <c r="OIE2" s="300"/>
      <c r="OIF2" s="300"/>
      <c r="OIG2" s="300"/>
      <c r="OIH2" s="300"/>
      <c r="OII2" s="300"/>
      <c r="OIJ2" s="300"/>
      <c r="OIK2" s="300"/>
      <c r="OIL2" s="300"/>
      <c r="OIM2" s="300"/>
      <c r="OIN2" s="300"/>
      <c r="OIO2" s="300"/>
      <c r="OIP2" s="300"/>
      <c r="OIQ2" s="300"/>
      <c r="OIR2" s="300"/>
      <c r="OIS2" s="300"/>
      <c r="OIT2" s="300"/>
      <c r="OIU2" s="300"/>
      <c r="OIV2" s="300"/>
      <c r="OIW2" s="300"/>
      <c r="OIX2" s="300"/>
      <c r="OIY2" s="300"/>
      <c r="OIZ2" s="300"/>
      <c r="OJA2" s="300"/>
      <c r="OJB2" s="300"/>
      <c r="OJC2" s="300"/>
      <c r="OJD2" s="300"/>
      <c r="OJE2" s="300"/>
      <c r="OJF2" s="300"/>
      <c r="OJG2" s="300"/>
      <c r="OJH2" s="300"/>
      <c r="OJI2" s="300"/>
      <c r="OJJ2" s="300"/>
      <c r="OJK2" s="300"/>
      <c r="OJL2" s="300"/>
      <c r="OJM2" s="300"/>
      <c r="OJN2" s="300"/>
      <c r="OJO2" s="300"/>
      <c r="OJP2" s="300"/>
      <c r="OJQ2" s="300"/>
      <c r="OJR2" s="300"/>
      <c r="OJS2" s="300"/>
      <c r="OJT2" s="300"/>
      <c r="OJU2" s="300"/>
      <c r="OJV2" s="300"/>
      <c r="OJW2" s="300"/>
      <c r="OJX2" s="300"/>
      <c r="OJY2" s="300"/>
      <c r="OJZ2" s="300"/>
      <c r="OKA2" s="300"/>
      <c r="OKB2" s="300"/>
      <c r="OKC2" s="300"/>
      <c r="OKD2" s="300"/>
      <c r="OKE2" s="300"/>
      <c r="OKF2" s="300"/>
      <c r="OKG2" s="300"/>
      <c r="OKH2" s="300"/>
      <c r="OKI2" s="300"/>
      <c r="OKJ2" s="300"/>
      <c r="OKK2" s="300"/>
      <c r="OKL2" s="300"/>
      <c r="OKM2" s="300"/>
      <c r="OKN2" s="300"/>
      <c r="OKO2" s="300"/>
      <c r="OKP2" s="300"/>
      <c r="OKQ2" s="300"/>
      <c r="OKR2" s="300"/>
      <c r="OKS2" s="300"/>
      <c r="OKT2" s="300"/>
      <c r="OKU2" s="300"/>
      <c r="OKV2" s="300"/>
      <c r="OKW2" s="300"/>
      <c r="OKX2" s="300"/>
      <c r="OKY2" s="300"/>
      <c r="OKZ2" s="300"/>
      <c r="OLA2" s="300"/>
      <c r="OLB2" s="300"/>
      <c r="OLC2" s="300"/>
      <c r="OLD2" s="300"/>
      <c r="OLE2" s="300"/>
      <c r="OLF2" s="300"/>
      <c r="OLG2" s="300"/>
      <c r="OLH2" s="300"/>
      <c r="OLI2" s="300"/>
      <c r="OLJ2" s="300"/>
      <c r="OLK2" s="300"/>
      <c r="OLL2" s="300"/>
      <c r="OLM2" s="300"/>
      <c r="OLN2" s="300"/>
      <c r="OLO2" s="300"/>
      <c r="OLP2" s="300"/>
      <c r="OLQ2" s="300"/>
      <c r="OLR2" s="300"/>
      <c r="OLS2" s="300"/>
      <c r="OLT2" s="300"/>
      <c r="OLU2" s="300"/>
      <c r="OLV2" s="300"/>
      <c r="OLW2" s="300"/>
      <c r="OLX2" s="300"/>
      <c r="OLY2" s="300"/>
      <c r="OLZ2" s="300"/>
      <c r="OMA2" s="300"/>
      <c r="OMB2" s="300"/>
      <c r="OMC2" s="300"/>
      <c r="OMD2" s="300"/>
      <c r="OME2" s="300"/>
      <c r="OMF2" s="300"/>
      <c r="OMG2" s="300"/>
      <c r="OMH2" s="300"/>
      <c r="OMI2" s="300"/>
      <c r="OMJ2" s="300"/>
      <c r="OMK2" s="300"/>
      <c r="OML2" s="300"/>
      <c r="OMM2" s="300"/>
      <c r="OMN2" s="300"/>
      <c r="OMO2" s="300"/>
      <c r="OMP2" s="300"/>
      <c r="OMQ2" s="300"/>
      <c r="OMR2" s="300"/>
      <c r="OMS2" s="300"/>
      <c r="OMT2" s="300"/>
      <c r="OMU2" s="300"/>
      <c r="OMV2" s="300"/>
      <c r="OMW2" s="300"/>
      <c r="OMX2" s="300"/>
      <c r="OMY2" s="300"/>
      <c r="OMZ2" s="300"/>
      <c r="ONA2" s="300"/>
      <c r="ONB2" s="300"/>
      <c r="ONC2" s="300"/>
      <c r="OND2" s="300"/>
      <c r="ONE2" s="300"/>
      <c r="ONF2" s="300"/>
      <c r="ONG2" s="300"/>
      <c r="ONH2" s="300"/>
      <c r="ONI2" s="300"/>
      <c r="ONJ2" s="300"/>
      <c r="ONK2" s="300"/>
      <c r="ONL2" s="300"/>
      <c r="ONM2" s="300"/>
      <c r="ONN2" s="300"/>
      <c r="ONO2" s="300"/>
      <c r="ONP2" s="300"/>
      <c r="ONQ2" s="300"/>
      <c r="ONR2" s="300"/>
      <c r="ONS2" s="300"/>
      <c r="ONT2" s="300"/>
      <c r="ONU2" s="300"/>
      <c r="ONV2" s="300"/>
      <c r="ONW2" s="300"/>
      <c r="ONX2" s="300"/>
      <c r="ONY2" s="300"/>
      <c r="ONZ2" s="300"/>
      <c r="OOA2" s="300"/>
      <c r="OOB2" s="300"/>
      <c r="OOC2" s="300"/>
      <c r="OOD2" s="300"/>
      <c r="OOE2" s="300"/>
      <c r="OOF2" s="300"/>
      <c r="OOG2" s="300"/>
      <c r="OOH2" s="300"/>
      <c r="OOI2" s="300"/>
      <c r="OOJ2" s="300"/>
      <c r="OOK2" s="300"/>
      <c r="OOL2" s="300"/>
      <c r="OOM2" s="300"/>
      <c r="OON2" s="300"/>
      <c r="OOO2" s="300"/>
      <c r="OOP2" s="300"/>
      <c r="OOQ2" s="300"/>
      <c r="OOR2" s="300"/>
      <c r="OOS2" s="300"/>
      <c r="OOT2" s="300"/>
      <c r="OOU2" s="300"/>
      <c r="OOV2" s="300"/>
      <c r="OOW2" s="300"/>
      <c r="OOX2" s="300"/>
      <c r="OOY2" s="300"/>
      <c r="OOZ2" s="300"/>
      <c r="OPA2" s="300"/>
      <c r="OPB2" s="300"/>
      <c r="OPC2" s="300"/>
      <c r="OPD2" s="300"/>
      <c r="OPE2" s="300"/>
      <c r="OPF2" s="300"/>
      <c r="OPG2" s="300"/>
      <c r="OPH2" s="300"/>
      <c r="OPI2" s="300"/>
      <c r="OPJ2" s="300"/>
      <c r="OPK2" s="300"/>
      <c r="OPL2" s="300"/>
      <c r="OPM2" s="300"/>
      <c r="OPN2" s="300"/>
      <c r="OPO2" s="300"/>
      <c r="OPP2" s="300"/>
      <c r="OPQ2" s="300"/>
      <c r="OPR2" s="300"/>
      <c r="OPS2" s="300"/>
      <c r="OPT2" s="300"/>
      <c r="OPU2" s="300"/>
      <c r="OPV2" s="300"/>
      <c r="OPW2" s="300"/>
      <c r="OPX2" s="300"/>
      <c r="OPY2" s="300"/>
      <c r="OPZ2" s="300"/>
      <c r="OQA2" s="300"/>
      <c r="OQB2" s="300"/>
      <c r="OQC2" s="300"/>
      <c r="OQD2" s="300"/>
      <c r="OQE2" s="300"/>
      <c r="OQF2" s="300"/>
      <c r="OQG2" s="300"/>
      <c r="OQH2" s="300"/>
      <c r="OQI2" s="300"/>
      <c r="OQJ2" s="300"/>
      <c r="OQK2" s="300"/>
      <c r="OQL2" s="300"/>
      <c r="OQM2" s="300"/>
      <c r="OQN2" s="300"/>
      <c r="OQO2" s="300"/>
      <c r="OQP2" s="300"/>
      <c r="OQQ2" s="300"/>
      <c r="OQR2" s="300"/>
      <c r="OQS2" s="300"/>
      <c r="OQT2" s="300"/>
      <c r="OQU2" s="300"/>
      <c r="OQV2" s="300"/>
      <c r="OQW2" s="300"/>
      <c r="OQX2" s="300"/>
      <c r="OQY2" s="300"/>
      <c r="OQZ2" s="300"/>
      <c r="ORA2" s="300"/>
      <c r="ORB2" s="300"/>
      <c r="ORC2" s="300"/>
      <c r="ORD2" s="300"/>
      <c r="ORE2" s="300"/>
      <c r="ORF2" s="300"/>
      <c r="ORG2" s="300"/>
      <c r="ORH2" s="300"/>
      <c r="ORI2" s="300"/>
      <c r="ORJ2" s="300"/>
      <c r="ORK2" s="300"/>
      <c r="ORL2" s="300"/>
      <c r="ORM2" s="300"/>
      <c r="ORN2" s="300"/>
      <c r="ORO2" s="300"/>
      <c r="ORP2" s="300"/>
      <c r="ORQ2" s="300"/>
      <c r="ORR2" s="300"/>
      <c r="ORS2" s="300"/>
      <c r="ORT2" s="300"/>
      <c r="ORU2" s="300"/>
      <c r="ORV2" s="300"/>
      <c r="ORW2" s="300"/>
      <c r="ORX2" s="300"/>
      <c r="ORY2" s="300"/>
      <c r="ORZ2" s="300"/>
      <c r="OSA2" s="300"/>
      <c r="OSB2" s="300"/>
      <c r="OSC2" s="300"/>
      <c r="OSD2" s="300"/>
      <c r="OSE2" s="300"/>
      <c r="OSF2" s="300"/>
      <c r="OSG2" s="300"/>
      <c r="OSH2" s="300"/>
      <c r="OSI2" s="300"/>
      <c r="OSJ2" s="300"/>
      <c r="OSK2" s="300"/>
      <c r="OSL2" s="300"/>
      <c r="OSM2" s="300"/>
      <c r="OSN2" s="300"/>
      <c r="OSO2" s="300"/>
      <c r="OSP2" s="300"/>
      <c r="OSQ2" s="300"/>
      <c r="OSR2" s="300"/>
      <c r="OSS2" s="300"/>
      <c r="OST2" s="300"/>
      <c r="OSU2" s="300"/>
      <c r="OSV2" s="300"/>
      <c r="OSW2" s="300"/>
      <c r="OSX2" s="300"/>
      <c r="OSY2" s="300"/>
      <c r="OSZ2" s="300"/>
      <c r="OTA2" s="300"/>
      <c r="OTB2" s="300"/>
      <c r="OTC2" s="300"/>
      <c r="OTD2" s="300"/>
      <c r="OTE2" s="300"/>
      <c r="OTF2" s="300"/>
      <c r="OTG2" s="300"/>
      <c r="OTH2" s="300"/>
      <c r="OTI2" s="300"/>
      <c r="OTJ2" s="300"/>
      <c r="OTK2" s="300"/>
      <c r="OTL2" s="300"/>
      <c r="OTM2" s="300"/>
      <c r="OTN2" s="300"/>
      <c r="OTO2" s="300"/>
      <c r="OTP2" s="300"/>
      <c r="OTQ2" s="300"/>
      <c r="OTR2" s="300"/>
      <c r="OTS2" s="300"/>
      <c r="OTT2" s="300"/>
      <c r="OTU2" s="300"/>
      <c r="OTV2" s="300"/>
      <c r="OTW2" s="300"/>
      <c r="OTX2" s="300"/>
      <c r="OTY2" s="300"/>
      <c r="OTZ2" s="300"/>
      <c r="OUA2" s="300"/>
      <c r="OUB2" s="300"/>
      <c r="OUC2" s="300"/>
      <c r="OUD2" s="300"/>
      <c r="OUE2" s="300"/>
      <c r="OUF2" s="300"/>
      <c r="OUG2" s="300"/>
      <c r="OUH2" s="300"/>
      <c r="OUI2" s="300"/>
      <c r="OUJ2" s="300"/>
      <c r="OUK2" s="300"/>
      <c r="OUL2" s="300"/>
      <c r="OUM2" s="300"/>
      <c r="OUN2" s="300"/>
      <c r="OUO2" s="300"/>
      <c r="OUP2" s="300"/>
      <c r="OUQ2" s="300"/>
      <c r="OUR2" s="300"/>
      <c r="OUS2" s="300"/>
      <c r="OUT2" s="300"/>
      <c r="OUU2" s="300"/>
      <c r="OUV2" s="300"/>
      <c r="OUW2" s="300"/>
      <c r="OUX2" s="300"/>
      <c r="OUY2" s="300"/>
      <c r="OUZ2" s="300"/>
      <c r="OVA2" s="300"/>
      <c r="OVB2" s="300"/>
      <c r="OVC2" s="300"/>
      <c r="OVD2" s="300"/>
      <c r="OVE2" s="300"/>
      <c r="OVF2" s="300"/>
      <c r="OVG2" s="300"/>
      <c r="OVH2" s="300"/>
      <c r="OVI2" s="300"/>
      <c r="OVJ2" s="300"/>
      <c r="OVK2" s="300"/>
      <c r="OVL2" s="300"/>
      <c r="OVM2" s="300"/>
      <c r="OVN2" s="300"/>
      <c r="OVO2" s="300"/>
      <c r="OVP2" s="300"/>
      <c r="OVQ2" s="300"/>
      <c r="OVR2" s="300"/>
      <c r="OVS2" s="300"/>
      <c r="OVT2" s="300"/>
      <c r="OVU2" s="300"/>
      <c r="OVV2" s="300"/>
      <c r="OVW2" s="300"/>
      <c r="OVX2" s="300"/>
      <c r="OVY2" s="300"/>
      <c r="OVZ2" s="300"/>
      <c r="OWA2" s="300"/>
      <c r="OWB2" s="300"/>
      <c r="OWC2" s="300"/>
      <c r="OWD2" s="300"/>
      <c r="OWE2" s="300"/>
      <c r="OWF2" s="300"/>
      <c r="OWG2" s="300"/>
      <c r="OWH2" s="300"/>
      <c r="OWI2" s="300"/>
      <c r="OWJ2" s="300"/>
      <c r="OWK2" s="300"/>
      <c r="OWL2" s="300"/>
      <c r="OWM2" s="300"/>
      <c r="OWN2" s="300"/>
      <c r="OWO2" s="300"/>
      <c r="OWP2" s="300"/>
      <c r="OWQ2" s="300"/>
      <c r="OWR2" s="300"/>
      <c r="OWS2" s="300"/>
      <c r="OWT2" s="300"/>
      <c r="OWU2" s="300"/>
      <c r="OWV2" s="300"/>
      <c r="OWW2" s="300"/>
      <c r="OWX2" s="300"/>
      <c r="OWY2" s="300"/>
      <c r="OWZ2" s="300"/>
      <c r="OXA2" s="300"/>
      <c r="OXB2" s="300"/>
      <c r="OXC2" s="300"/>
      <c r="OXD2" s="300"/>
      <c r="OXE2" s="300"/>
      <c r="OXF2" s="300"/>
      <c r="OXG2" s="300"/>
      <c r="OXH2" s="300"/>
      <c r="OXI2" s="300"/>
      <c r="OXJ2" s="300"/>
      <c r="OXK2" s="300"/>
      <c r="OXL2" s="300"/>
      <c r="OXM2" s="300"/>
      <c r="OXN2" s="300"/>
      <c r="OXO2" s="300"/>
      <c r="OXP2" s="300"/>
      <c r="OXQ2" s="300"/>
      <c r="OXR2" s="300"/>
      <c r="OXS2" s="300"/>
      <c r="OXT2" s="300"/>
      <c r="OXU2" s="300"/>
      <c r="OXV2" s="300"/>
      <c r="OXW2" s="300"/>
      <c r="OXX2" s="300"/>
      <c r="OXY2" s="300"/>
      <c r="OXZ2" s="300"/>
      <c r="OYA2" s="300"/>
      <c r="OYB2" s="300"/>
      <c r="OYC2" s="300"/>
      <c r="OYD2" s="300"/>
      <c r="OYE2" s="300"/>
      <c r="OYF2" s="300"/>
      <c r="OYG2" s="300"/>
      <c r="OYH2" s="300"/>
      <c r="OYI2" s="300"/>
      <c r="OYJ2" s="300"/>
      <c r="OYK2" s="300"/>
      <c r="OYL2" s="300"/>
      <c r="OYM2" s="300"/>
      <c r="OYN2" s="300"/>
      <c r="OYO2" s="300"/>
      <c r="OYP2" s="300"/>
      <c r="OYQ2" s="300"/>
      <c r="OYR2" s="300"/>
      <c r="OYS2" s="300"/>
      <c r="OYT2" s="300"/>
      <c r="OYU2" s="300"/>
      <c r="OYV2" s="300"/>
      <c r="OYW2" s="300"/>
      <c r="OYX2" s="300"/>
      <c r="OYY2" s="300"/>
      <c r="OYZ2" s="300"/>
      <c r="OZA2" s="300"/>
      <c r="OZB2" s="300"/>
      <c r="OZC2" s="300"/>
      <c r="OZD2" s="300"/>
      <c r="OZE2" s="300"/>
      <c r="OZF2" s="300"/>
      <c r="OZG2" s="300"/>
      <c r="OZH2" s="300"/>
      <c r="OZI2" s="300"/>
      <c r="OZJ2" s="300"/>
      <c r="OZK2" s="300"/>
      <c r="OZL2" s="300"/>
      <c r="OZM2" s="300"/>
      <c r="OZN2" s="300"/>
      <c r="OZO2" s="300"/>
      <c r="OZP2" s="300"/>
      <c r="OZQ2" s="300"/>
      <c r="OZR2" s="300"/>
      <c r="OZS2" s="300"/>
      <c r="OZT2" s="300"/>
      <c r="OZU2" s="300"/>
      <c r="OZV2" s="300"/>
      <c r="OZW2" s="300"/>
      <c r="OZX2" s="300"/>
      <c r="OZY2" s="300"/>
      <c r="OZZ2" s="300"/>
      <c r="PAA2" s="300"/>
      <c r="PAB2" s="300"/>
      <c r="PAC2" s="300"/>
      <c r="PAD2" s="300"/>
      <c r="PAE2" s="300"/>
      <c r="PAF2" s="300"/>
      <c r="PAG2" s="300"/>
      <c r="PAH2" s="300"/>
      <c r="PAI2" s="300"/>
      <c r="PAJ2" s="300"/>
      <c r="PAK2" s="300"/>
      <c r="PAL2" s="300"/>
      <c r="PAM2" s="300"/>
      <c r="PAN2" s="300"/>
      <c r="PAO2" s="300"/>
      <c r="PAP2" s="300"/>
      <c r="PAQ2" s="300"/>
      <c r="PAR2" s="300"/>
      <c r="PAS2" s="300"/>
      <c r="PAT2" s="300"/>
      <c r="PAU2" s="300"/>
      <c r="PAV2" s="300"/>
      <c r="PAW2" s="300"/>
      <c r="PAX2" s="300"/>
      <c r="PAY2" s="300"/>
      <c r="PAZ2" s="300"/>
      <c r="PBA2" s="300"/>
      <c r="PBB2" s="300"/>
      <c r="PBC2" s="300"/>
      <c r="PBD2" s="300"/>
      <c r="PBE2" s="300"/>
      <c r="PBF2" s="300"/>
      <c r="PBG2" s="300"/>
      <c r="PBH2" s="300"/>
      <c r="PBI2" s="300"/>
      <c r="PBJ2" s="300"/>
      <c r="PBK2" s="300"/>
      <c r="PBL2" s="300"/>
      <c r="PBM2" s="300"/>
      <c r="PBN2" s="300"/>
      <c r="PBO2" s="300"/>
      <c r="PBP2" s="300"/>
      <c r="PBQ2" s="300"/>
      <c r="PBR2" s="300"/>
      <c r="PBS2" s="300"/>
      <c r="PBT2" s="300"/>
      <c r="PBU2" s="300"/>
      <c r="PBV2" s="300"/>
      <c r="PBW2" s="300"/>
      <c r="PBX2" s="300"/>
      <c r="PBY2" s="300"/>
      <c r="PBZ2" s="300"/>
      <c r="PCA2" s="300"/>
      <c r="PCB2" s="300"/>
      <c r="PCC2" s="300"/>
      <c r="PCD2" s="300"/>
      <c r="PCE2" s="300"/>
      <c r="PCF2" s="300"/>
      <c r="PCG2" s="300"/>
      <c r="PCH2" s="300"/>
      <c r="PCI2" s="300"/>
      <c r="PCJ2" s="300"/>
      <c r="PCK2" s="300"/>
      <c r="PCL2" s="300"/>
      <c r="PCM2" s="300"/>
      <c r="PCN2" s="300"/>
      <c r="PCO2" s="300"/>
      <c r="PCP2" s="300"/>
      <c r="PCQ2" s="300"/>
      <c r="PCR2" s="300"/>
      <c r="PCS2" s="300"/>
      <c r="PCT2" s="300"/>
      <c r="PCU2" s="300"/>
      <c r="PCV2" s="300"/>
      <c r="PCW2" s="300"/>
      <c r="PCX2" s="300"/>
      <c r="PCY2" s="300"/>
      <c r="PCZ2" s="300"/>
      <c r="PDA2" s="300"/>
      <c r="PDB2" s="300"/>
      <c r="PDC2" s="300"/>
      <c r="PDD2" s="300"/>
      <c r="PDE2" s="300"/>
      <c r="PDF2" s="300"/>
      <c r="PDG2" s="300"/>
      <c r="PDH2" s="300"/>
      <c r="PDI2" s="300"/>
      <c r="PDJ2" s="300"/>
      <c r="PDK2" s="300"/>
      <c r="PDL2" s="300"/>
      <c r="PDM2" s="300"/>
      <c r="PDN2" s="300"/>
      <c r="PDO2" s="300"/>
      <c r="PDP2" s="300"/>
      <c r="PDQ2" s="300"/>
      <c r="PDR2" s="300"/>
      <c r="PDS2" s="300"/>
      <c r="PDT2" s="300"/>
      <c r="PDU2" s="300"/>
      <c r="PDV2" s="300"/>
      <c r="PDW2" s="300"/>
      <c r="PDX2" s="300"/>
      <c r="PDY2" s="300"/>
      <c r="PDZ2" s="300"/>
      <c r="PEA2" s="300"/>
      <c r="PEB2" s="300"/>
      <c r="PEC2" s="300"/>
      <c r="PED2" s="300"/>
      <c r="PEE2" s="300"/>
      <c r="PEF2" s="300"/>
      <c r="PEG2" s="300"/>
      <c r="PEH2" s="300"/>
      <c r="PEI2" s="300"/>
      <c r="PEJ2" s="300"/>
      <c r="PEK2" s="300"/>
      <c r="PEL2" s="300"/>
      <c r="PEM2" s="300"/>
      <c r="PEN2" s="300"/>
      <c r="PEO2" s="300"/>
      <c r="PEP2" s="300"/>
      <c r="PEQ2" s="300"/>
      <c r="PER2" s="300"/>
      <c r="PES2" s="300"/>
      <c r="PET2" s="300"/>
      <c r="PEU2" s="300"/>
      <c r="PEV2" s="300"/>
      <c r="PEW2" s="300"/>
      <c r="PEX2" s="300"/>
      <c r="PEY2" s="300"/>
      <c r="PEZ2" s="300"/>
      <c r="PFA2" s="300"/>
      <c r="PFB2" s="300"/>
      <c r="PFC2" s="300"/>
      <c r="PFD2" s="300"/>
      <c r="PFE2" s="300"/>
      <c r="PFF2" s="300"/>
      <c r="PFG2" s="300"/>
      <c r="PFH2" s="300"/>
      <c r="PFI2" s="300"/>
      <c r="PFJ2" s="300"/>
      <c r="PFK2" s="300"/>
      <c r="PFL2" s="300"/>
      <c r="PFM2" s="300"/>
      <c r="PFN2" s="300"/>
      <c r="PFO2" s="300"/>
      <c r="PFP2" s="300"/>
      <c r="PFQ2" s="300"/>
      <c r="PFR2" s="300"/>
      <c r="PFS2" s="300"/>
      <c r="PFT2" s="300"/>
      <c r="PFU2" s="300"/>
      <c r="PFV2" s="300"/>
      <c r="PFW2" s="300"/>
      <c r="PFX2" s="300"/>
      <c r="PFY2" s="300"/>
      <c r="PFZ2" s="300"/>
      <c r="PGA2" s="300"/>
      <c r="PGB2" s="300"/>
      <c r="PGC2" s="300"/>
      <c r="PGD2" s="300"/>
      <c r="PGE2" s="300"/>
      <c r="PGF2" s="300"/>
      <c r="PGG2" s="300"/>
      <c r="PGH2" s="300"/>
      <c r="PGI2" s="300"/>
      <c r="PGJ2" s="300"/>
      <c r="PGK2" s="300"/>
      <c r="PGL2" s="300"/>
      <c r="PGM2" s="300"/>
      <c r="PGN2" s="300"/>
      <c r="PGO2" s="300"/>
      <c r="PGP2" s="300"/>
      <c r="PGQ2" s="300"/>
      <c r="PGR2" s="300"/>
      <c r="PGS2" s="300"/>
      <c r="PGT2" s="300"/>
      <c r="PGU2" s="300"/>
      <c r="PGV2" s="300"/>
      <c r="PGW2" s="300"/>
      <c r="PGX2" s="300"/>
      <c r="PGY2" s="300"/>
      <c r="PGZ2" s="300"/>
      <c r="PHA2" s="300"/>
      <c r="PHB2" s="300"/>
      <c r="PHC2" s="300"/>
      <c r="PHD2" s="300"/>
      <c r="PHE2" s="300"/>
      <c r="PHF2" s="300"/>
      <c r="PHG2" s="300"/>
      <c r="PHH2" s="300"/>
      <c r="PHI2" s="300"/>
      <c r="PHJ2" s="300"/>
      <c r="PHK2" s="300"/>
      <c r="PHL2" s="300"/>
      <c r="PHM2" s="300"/>
      <c r="PHN2" s="300"/>
      <c r="PHO2" s="300"/>
      <c r="PHP2" s="300"/>
      <c r="PHQ2" s="300"/>
      <c r="PHR2" s="300"/>
      <c r="PHS2" s="300"/>
      <c r="PHT2" s="300"/>
      <c r="PHU2" s="300"/>
      <c r="PHV2" s="300"/>
      <c r="PHW2" s="300"/>
      <c r="PHX2" s="300"/>
      <c r="PHY2" s="300"/>
      <c r="PHZ2" s="300"/>
      <c r="PIA2" s="300"/>
      <c r="PIB2" s="300"/>
      <c r="PIC2" s="300"/>
      <c r="PID2" s="300"/>
      <c r="PIE2" s="300"/>
      <c r="PIF2" s="300"/>
      <c r="PIG2" s="300"/>
      <c r="PIH2" s="300"/>
      <c r="PII2" s="300"/>
      <c r="PIJ2" s="300"/>
      <c r="PIK2" s="300"/>
      <c r="PIL2" s="300"/>
      <c r="PIM2" s="300"/>
      <c r="PIN2" s="300"/>
      <c r="PIO2" s="300"/>
      <c r="PIP2" s="300"/>
      <c r="PIQ2" s="300"/>
      <c r="PIR2" s="300"/>
      <c r="PIS2" s="300"/>
      <c r="PIT2" s="300"/>
      <c r="PIU2" s="300"/>
      <c r="PIV2" s="300"/>
      <c r="PIW2" s="300"/>
      <c r="PIX2" s="300"/>
      <c r="PIY2" s="300"/>
      <c r="PIZ2" s="300"/>
      <c r="PJA2" s="300"/>
      <c r="PJB2" s="300"/>
      <c r="PJC2" s="300"/>
      <c r="PJD2" s="300"/>
      <c r="PJE2" s="300"/>
      <c r="PJF2" s="300"/>
      <c r="PJG2" s="300"/>
      <c r="PJH2" s="300"/>
      <c r="PJI2" s="300"/>
      <c r="PJJ2" s="300"/>
      <c r="PJK2" s="300"/>
      <c r="PJL2" s="300"/>
      <c r="PJM2" s="300"/>
      <c r="PJN2" s="300"/>
      <c r="PJO2" s="300"/>
      <c r="PJP2" s="300"/>
      <c r="PJQ2" s="300"/>
      <c r="PJR2" s="300"/>
      <c r="PJS2" s="300"/>
      <c r="PJT2" s="300"/>
      <c r="PJU2" s="300"/>
      <c r="PJV2" s="300"/>
      <c r="PJW2" s="300"/>
      <c r="PJX2" s="300"/>
      <c r="PJY2" s="300"/>
      <c r="PJZ2" s="300"/>
      <c r="PKA2" s="300"/>
      <c r="PKB2" s="300"/>
      <c r="PKC2" s="300"/>
      <c r="PKD2" s="300"/>
      <c r="PKE2" s="300"/>
      <c r="PKF2" s="300"/>
      <c r="PKG2" s="300"/>
      <c r="PKH2" s="300"/>
      <c r="PKI2" s="300"/>
      <c r="PKJ2" s="300"/>
      <c r="PKK2" s="300"/>
      <c r="PKL2" s="300"/>
      <c r="PKM2" s="300"/>
      <c r="PKN2" s="300"/>
      <c r="PKO2" s="300"/>
      <c r="PKP2" s="300"/>
      <c r="PKQ2" s="300"/>
      <c r="PKR2" s="300"/>
      <c r="PKS2" s="300"/>
      <c r="PKT2" s="300"/>
      <c r="PKU2" s="300"/>
      <c r="PKV2" s="300"/>
      <c r="PKW2" s="300"/>
      <c r="PKX2" s="300"/>
      <c r="PKY2" s="300"/>
      <c r="PKZ2" s="300"/>
      <c r="PLA2" s="300"/>
      <c r="PLB2" s="300"/>
      <c r="PLC2" s="300"/>
      <c r="PLD2" s="300"/>
      <c r="PLE2" s="300"/>
      <c r="PLF2" s="300"/>
      <c r="PLG2" s="300"/>
      <c r="PLH2" s="300"/>
      <c r="PLI2" s="300"/>
      <c r="PLJ2" s="300"/>
      <c r="PLK2" s="300"/>
      <c r="PLL2" s="300"/>
      <c r="PLM2" s="300"/>
      <c r="PLN2" s="300"/>
      <c r="PLO2" s="300"/>
      <c r="PLP2" s="300"/>
      <c r="PLQ2" s="300"/>
      <c r="PLR2" s="300"/>
      <c r="PLS2" s="300"/>
      <c r="PLT2" s="300"/>
      <c r="PLU2" s="300"/>
      <c r="PLV2" s="300"/>
      <c r="PLW2" s="300"/>
      <c r="PLX2" s="300"/>
      <c r="PLY2" s="300"/>
      <c r="PLZ2" s="300"/>
      <c r="PMA2" s="300"/>
      <c r="PMB2" s="300"/>
      <c r="PMC2" s="300"/>
      <c r="PMD2" s="300"/>
      <c r="PME2" s="300"/>
      <c r="PMF2" s="300"/>
      <c r="PMG2" s="300"/>
      <c r="PMH2" s="300"/>
      <c r="PMI2" s="300"/>
      <c r="PMJ2" s="300"/>
      <c r="PMK2" s="300"/>
      <c r="PML2" s="300"/>
      <c r="PMM2" s="300"/>
      <c r="PMN2" s="300"/>
      <c r="PMO2" s="300"/>
      <c r="PMP2" s="300"/>
      <c r="PMQ2" s="300"/>
      <c r="PMR2" s="300"/>
      <c r="PMS2" s="300"/>
      <c r="PMT2" s="300"/>
      <c r="PMU2" s="300"/>
      <c r="PMV2" s="300"/>
      <c r="PMW2" s="300"/>
      <c r="PMX2" s="300"/>
      <c r="PMY2" s="300"/>
      <c r="PMZ2" s="300"/>
      <c r="PNA2" s="300"/>
      <c r="PNB2" s="300"/>
      <c r="PNC2" s="300"/>
      <c r="PND2" s="300"/>
      <c r="PNE2" s="300"/>
      <c r="PNF2" s="300"/>
      <c r="PNG2" s="300"/>
      <c r="PNH2" s="300"/>
      <c r="PNI2" s="300"/>
      <c r="PNJ2" s="300"/>
      <c r="PNK2" s="300"/>
      <c r="PNL2" s="300"/>
      <c r="PNM2" s="300"/>
      <c r="PNN2" s="300"/>
      <c r="PNO2" s="300"/>
      <c r="PNP2" s="300"/>
      <c r="PNQ2" s="300"/>
      <c r="PNR2" s="300"/>
      <c r="PNS2" s="300"/>
      <c r="PNT2" s="300"/>
      <c r="PNU2" s="300"/>
      <c r="PNV2" s="300"/>
      <c r="PNW2" s="300"/>
      <c r="PNX2" s="300"/>
      <c r="PNY2" s="300"/>
      <c r="PNZ2" s="300"/>
      <c r="POA2" s="300"/>
      <c r="POB2" s="300"/>
      <c r="POC2" s="300"/>
      <c r="POD2" s="300"/>
      <c r="POE2" s="300"/>
      <c r="POF2" s="300"/>
      <c r="POG2" s="300"/>
      <c r="POH2" s="300"/>
      <c r="POI2" s="300"/>
      <c r="POJ2" s="300"/>
      <c r="POK2" s="300"/>
      <c r="POL2" s="300"/>
      <c r="POM2" s="300"/>
      <c r="PON2" s="300"/>
      <c r="POO2" s="300"/>
      <c r="POP2" s="300"/>
      <c r="POQ2" s="300"/>
      <c r="POR2" s="300"/>
      <c r="POS2" s="300"/>
      <c r="POT2" s="300"/>
      <c r="POU2" s="300"/>
      <c r="POV2" s="300"/>
      <c r="POW2" s="300"/>
      <c r="POX2" s="300"/>
      <c r="POY2" s="300"/>
      <c r="POZ2" s="300"/>
      <c r="PPA2" s="300"/>
      <c r="PPB2" s="300"/>
      <c r="PPC2" s="300"/>
      <c r="PPD2" s="300"/>
      <c r="PPE2" s="300"/>
      <c r="PPF2" s="300"/>
      <c r="PPG2" s="300"/>
      <c r="PPH2" s="300"/>
      <c r="PPI2" s="300"/>
      <c r="PPJ2" s="300"/>
      <c r="PPK2" s="300"/>
      <c r="PPL2" s="300"/>
      <c r="PPM2" s="300"/>
      <c r="PPN2" s="300"/>
      <c r="PPO2" s="300"/>
      <c r="PPP2" s="300"/>
      <c r="PPQ2" s="300"/>
      <c r="PPR2" s="300"/>
      <c r="PPS2" s="300"/>
      <c r="PPT2" s="300"/>
      <c r="PPU2" s="300"/>
      <c r="PPV2" s="300"/>
      <c r="PPW2" s="300"/>
      <c r="PPX2" s="300"/>
      <c r="PPY2" s="300"/>
      <c r="PPZ2" s="300"/>
      <c r="PQA2" s="300"/>
      <c r="PQB2" s="300"/>
      <c r="PQC2" s="300"/>
      <c r="PQD2" s="300"/>
      <c r="PQE2" s="300"/>
      <c r="PQF2" s="300"/>
      <c r="PQG2" s="300"/>
      <c r="PQH2" s="300"/>
      <c r="PQI2" s="300"/>
      <c r="PQJ2" s="300"/>
      <c r="PQK2" s="300"/>
      <c r="PQL2" s="300"/>
      <c r="PQM2" s="300"/>
      <c r="PQN2" s="300"/>
      <c r="PQO2" s="300"/>
      <c r="PQP2" s="300"/>
      <c r="PQQ2" s="300"/>
      <c r="PQR2" s="300"/>
      <c r="PQS2" s="300"/>
      <c r="PQT2" s="300"/>
      <c r="PQU2" s="300"/>
      <c r="PQV2" s="300"/>
      <c r="PQW2" s="300"/>
      <c r="PQX2" s="300"/>
      <c r="PQY2" s="300"/>
      <c r="PQZ2" s="300"/>
      <c r="PRA2" s="300"/>
      <c r="PRB2" s="300"/>
      <c r="PRC2" s="300"/>
      <c r="PRD2" s="300"/>
      <c r="PRE2" s="300"/>
      <c r="PRF2" s="300"/>
      <c r="PRG2" s="300"/>
      <c r="PRH2" s="300"/>
      <c r="PRI2" s="300"/>
      <c r="PRJ2" s="300"/>
      <c r="PRK2" s="300"/>
      <c r="PRL2" s="300"/>
      <c r="PRM2" s="300"/>
      <c r="PRN2" s="300"/>
      <c r="PRO2" s="300"/>
      <c r="PRP2" s="300"/>
      <c r="PRQ2" s="300"/>
      <c r="PRR2" s="300"/>
      <c r="PRS2" s="300"/>
      <c r="PRT2" s="300"/>
      <c r="PRU2" s="300"/>
      <c r="PRV2" s="300"/>
      <c r="PRW2" s="300"/>
      <c r="PRX2" s="300"/>
      <c r="PRY2" s="300"/>
      <c r="PRZ2" s="300"/>
      <c r="PSA2" s="300"/>
      <c r="PSB2" s="300"/>
      <c r="PSC2" s="300"/>
      <c r="PSD2" s="300"/>
      <c r="PSE2" s="300"/>
      <c r="PSF2" s="300"/>
      <c r="PSG2" s="300"/>
      <c r="PSH2" s="300"/>
      <c r="PSI2" s="300"/>
      <c r="PSJ2" s="300"/>
      <c r="PSK2" s="300"/>
      <c r="PSL2" s="300"/>
      <c r="PSM2" s="300"/>
      <c r="PSN2" s="300"/>
      <c r="PSO2" s="300"/>
      <c r="PSP2" s="300"/>
      <c r="PSQ2" s="300"/>
      <c r="PSR2" s="300"/>
      <c r="PSS2" s="300"/>
      <c r="PST2" s="300"/>
      <c r="PSU2" s="300"/>
      <c r="PSV2" s="300"/>
      <c r="PSW2" s="300"/>
      <c r="PSX2" s="300"/>
      <c r="PSY2" s="300"/>
      <c r="PSZ2" s="300"/>
      <c r="PTA2" s="300"/>
      <c r="PTB2" s="300"/>
      <c r="PTC2" s="300"/>
      <c r="PTD2" s="300"/>
      <c r="PTE2" s="300"/>
      <c r="PTF2" s="300"/>
      <c r="PTG2" s="300"/>
      <c r="PTH2" s="300"/>
      <c r="PTI2" s="300"/>
      <c r="PTJ2" s="300"/>
      <c r="PTK2" s="300"/>
      <c r="PTL2" s="300"/>
      <c r="PTM2" s="300"/>
      <c r="PTN2" s="300"/>
      <c r="PTO2" s="300"/>
      <c r="PTP2" s="300"/>
      <c r="PTQ2" s="300"/>
      <c r="PTR2" s="300"/>
      <c r="PTS2" s="300"/>
      <c r="PTT2" s="300"/>
      <c r="PTU2" s="300"/>
      <c r="PTV2" s="300"/>
      <c r="PTW2" s="300"/>
      <c r="PTX2" s="300"/>
      <c r="PTY2" s="300"/>
      <c r="PTZ2" s="300"/>
      <c r="PUA2" s="300"/>
      <c r="PUB2" s="300"/>
      <c r="PUC2" s="300"/>
      <c r="PUD2" s="300"/>
      <c r="PUE2" s="300"/>
      <c r="PUF2" s="300"/>
      <c r="PUG2" s="300"/>
      <c r="PUH2" s="300"/>
      <c r="PUI2" s="300"/>
      <c r="PUJ2" s="300"/>
      <c r="PUK2" s="300"/>
      <c r="PUL2" s="300"/>
      <c r="PUM2" s="300"/>
      <c r="PUN2" s="300"/>
      <c r="PUO2" s="300"/>
      <c r="PUP2" s="300"/>
      <c r="PUQ2" s="300"/>
      <c r="PUR2" s="300"/>
      <c r="PUS2" s="300"/>
      <c r="PUT2" s="300"/>
      <c r="PUU2" s="300"/>
      <c r="PUV2" s="300"/>
      <c r="PUW2" s="300"/>
      <c r="PUX2" s="300"/>
      <c r="PUY2" s="300"/>
      <c r="PUZ2" s="300"/>
      <c r="PVA2" s="300"/>
      <c r="PVB2" s="300"/>
      <c r="PVC2" s="300"/>
      <c r="PVD2" s="300"/>
      <c r="PVE2" s="300"/>
      <c r="PVF2" s="300"/>
      <c r="PVG2" s="300"/>
      <c r="PVH2" s="300"/>
      <c r="PVI2" s="300"/>
      <c r="PVJ2" s="300"/>
      <c r="PVK2" s="300"/>
      <c r="PVL2" s="300"/>
      <c r="PVM2" s="300"/>
      <c r="PVN2" s="300"/>
      <c r="PVO2" s="300"/>
      <c r="PVP2" s="300"/>
      <c r="PVQ2" s="300"/>
      <c r="PVR2" s="300"/>
      <c r="PVS2" s="300"/>
      <c r="PVT2" s="300"/>
      <c r="PVU2" s="300"/>
      <c r="PVV2" s="300"/>
      <c r="PVW2" s="300"/>
      <c r="PVX2" s="300"/>
      <c r="PVY2" s="300"/>
      <c r="PVZ2" s="300"/>
      <c r="PWA2" s="300"/>
      <c r="PWB2" s="300"/>
      <c r="PWC2" s="300"/>
      <c r="PWD2" s="300"/>
      <c r="PWE2" s="300"/>
      <c r="PWF2" s="300"/>
      <c r="PWG2" s="300"/>
      <c r="PWH2" s="300"/>
      <c r="PWI2" s="300"/>
      <c r="PWJ2" s="300"/>
      <c r="PWK2" s="300"/>
      <c r="PWL2" s="300"/>
      <c r="PWM2" s="300"/>
      <c r="PWN2" s="300"/>
      <c r="PWO2" s="300"/>
      <c r="PWP2" s="300"/>
      <c r="PWQ2" s="300"/>
      <c r="PWR2" s="300"/>
      <c r="PWS2" s="300"/>
      <c r="PWT2" s="300"/>
      <c r="PWU2" s="300"/>
      <c r="PWV2" s="300"/>
      <c r="PWW2" s="300"/>
      <c r="PWX2" s="300"/>
      <c r="PWY2" s="300"/>
      <c r="PWZ2" s="300"/>
      <c r="PXA2" s="300"/>
      <c r="PXB2" s="300"/>
      <c r="PXC2" s="300"/>
      <c r="PXD2" s="300"/>
      <c r="PXE2" s="300"/>
      <c r="PXF2" s="300"/>
      <c r="PXG2" s="300"/>
      <c r="PXH2" s="300"/>
      <c r="PXI2" s="300"/>
      <c r="PXJ2" s="300"/>
      <c r="PXK2" s="300"/>
      <c r="PXL2" s="300"/>
      <c r="PXM2" s="300"/>
      <c r="PXN2" s="300"/>
      <c r="PXO2" s="300"/>
      <c r="PXP2" s="300"/>
      <c r="PXQ2" s="300"/>
      <c r="PXR2" s="300"/>
      <c r="PXS2" s="300"/>
      <c r="PXT2" s="300"/>
      <c r="PXU2" s="300"/>
      <c r="PXV2" s="300"/>
      <c r="PXW2" s="300"/>
      <c r="PXX2" s="300"/>
      <c r="PXY2" s="300"/>
      <c r="PXZ2" s="300"/>
      <c r="PYA2" s="300"/>
      <c r="PYB2" s="300"/>
      <c r="PYC2" s="300"/>
      <c r="PYD2" s="300"/>
      <c r="PYE2" s="300"/>
      <c r="PYF2" s="300"/>
      <c r="PYG2" s="300"/>
      <c r="PYH2" s="300"/>
      <c r="PYI2" s="300"/>
      <c r="PYJ2" s="300"/>
      <c r="PYK2" s="300"/>
      <c r="PYL2" s="300"/>
      <c r="PYM2" s="300"/>
      <c r="PYN2" s="300"/>
      <c r="PYO2" s="300"/>
      <c r="PYP2" s="300"/>
      <c r="PYQ2" s="300"/>
      <c r="PYR2" s="300"/>
      <c r="PYS2" s="300"/>
      <c r="PYT2" s="300"/>
      <c r="PYU2" s="300"/>
      <c r="PYV2" s="300"/>
      <c r="PYW2" s="300"/>
      <c r="PYX2" s="300"/>
      <c r="PYY2" s="300"/>
      <c r="PYZ2" s="300"/>
      <c r="PZA2" s="300"/>
      <c r="PZB2" s="300"/>
      <c r="PZC2" s="300"/>
      <c r="PZD2" s="300"/>
      <c r="PZE2" s="300"/>
      <c r="PZF2" s="300"/>
      <c r="PZG2" s="300"/>
      <c r="PZH2" s="300"/>
      <c r="PZI2" s="300"/>
      <c r="PZJ2" s="300"/>
      <c r="PZK2" s="300"/>
      <c r="PZL2" s="300"/>
      <c r="PZM2" s="300"/>
      <c r="PZN2" s="300"/>
      <c r="PZO2" s="300"/>
      <c r="PZP2" s="300"/>
      <c r="PZQ2" s="300"/>
      <c r="PZR2" s="300"/>
      <c r="PZS2" s="300"/>
      <c r="PZT2" s="300"/>
      <c r="PZU2" s="300"/>
      <c r="PZV2" s="300"/>
      <c r="PZW2" s="300"/>
      <c r="PZX2" s="300"/>
      <c r="PZY2" s="300"/>
      <c r="PZZ2" s="300"/>
      <c r="QAA2" s="300"/>
      <c r="QAB2" s="300"/>
      <c r="QAC2" s="300"/>
      <c r="QAD2" s="300"/>
      <c r="QAE2" s="300"/>
      <c r="QAF2" s="300"/>
      <c r="QAG2" s="300"/>
      <c r="QAH2" s="300"/>
      <c r="QAI2" s="300"/>
      <c r="QAJ2" s="300"/>
      <c r="QAK2" s="300"/>
      <c r="QAL2" s="300"/>
      <c r="QAM2" s="300"/>
      <c r="QAN2" s="300"/>
      <c r="QAO2" s="300"/>
      <c r="QAP2" s="300"/>
      <c r="QAQ2" s="300"/>
      <c r="QAR2" s="300"/>
      <c r="QAS2" s="300"/>
      <c r="QAT2" s="300"/>
      <c r="QAU2" s="300"/>
      <c r="QAV2" s="300"/>
      <c r="QAW2" s="300"/>
      <c r="QAX2" s="300"/>
      <c r="QAY2" s="300"/>
      <c r="QAZ2" s="300"/>
      <c r="QBA2" s="300"/>
      <c r="QBB2" s="300"/>
      <c r="QBC2" s="300"/>
      <c r="QBD2" s="300"/>
      <c r="QBE2" s="300"/>
      <c r="QBF2" s="300"/>
      <c r="QBG2" s="300"/>
      <c r="QBH2" s="300"/>
      <c r="QBI2" s="300"/>
      <c r="QBJ2" s="300"/>
      <c r="QBK2" s="300"/>
      <c r="QBL2" s="300"/>
      <c r="QBM2" s="300"/>
      <c r="QBN2" s="300"/>
      <c r="QBO2" s="300"/>
      <c r="QBP2" s="300"/>
      <c r="QBQ2" s="300"/>
      <c r="QBR2" s="300"/>
      <c r="QBS2" s="300"/>
      <c r="QBT2" s="300"/>
      <c r="QBU2" s="300"/>
      <c r="QBV2" s="300"/>
      <c r="QBW2" s="300"/>
      <c r="QBX2" s="300"/>
      <c r="QBY2" s="300"/>
      <c r="QBZ2" s="300"/>
      <c r="QCA2" s="300"/>
      <c r="QCB2" s="300"/>
      <c r="QCC2" s="300"/>
      <c r="QCD2" s="300"/>
      <c r="QCE2" s="300"/>
      <c r="QCF2" s="300"/>
      <c r="QCG2" s="300"/>
      <c r="QCH2" s="300"/>
      <c r="QCI2" s="300"/>
      <c r="QCJ2" s="300"/>
      <c r="QCK2" s="300"/>
      <c r="QCL2" s="300"/>
      <c r="QCM2" s="300"/>
      <c r="QCN2" s="300"/>
      <c r="QCO2" s="300"/>
      <c r="QCP2" s="300"/>
      <c r="QCQ2" s="300"/>
      <c r="QCR2" s="300"/>
      <c r="QCS2" s="300"/>
      <c r="QCT2" s="300"/>
      <c r="QCU2" s="300"/>
      <c r="QCV2" s="300"/>
      <c r="QCW2" s="300"/>
      <c r="QCX2" s="300"/>
      <c r="QCY2" s="300"/>
      <c r="QCZ2" s="300"/>
      <c r="QDA2" s="300"/>
      <c r="QDB2" s="300"/>
      <c r="QDC2" s="300"/>
      <c r="QDD2" s="300"/>
      <c r="QDE2" s="300"/>
      <c r="QDF2" s="300"/>
      <c r="QDG2" s="300"/>
      <c r="QDH2" s="300"/>
      <c r="QDI2" s="300"/>
      <c r="QDJ2" s="300"/>
      <c r="QDK2" s="300"/>
      <c r="QDL2" s="300"/>
      <c r="QDM2" s="300"/>
      <c r="QDN2" s="300"/>
      <c r="QDO2" s="300"/>
      <c r="QDP2" s="300"/>
      <c r="QDQ2" s="300"/>
      <c r="QDR2" s="300"/>
      <c r="QDS2" s="300"/>
      <c r="QDT2" s="300"/>
      <c r="QDU2" s="300"/>
      <c r="QDV2" s="300"/>
      <c r="QDW2" s="300"/>
      <c r="QDX2" s="300"/>
      <c r="QDY2" s="300"/>
      <c r="QDZ2" s="300"/>
      <c r="QEA2" s="300"/>
      <c r="QEB2" s="300"/>
      <c r="QEC2" s="300"/>
      <c r="QED2" s="300"/>
      <c r="QEE2" s="300"/>
      <c r="QEF2" s="300"/>
      <c r="QEG2" s="300"/>
      <c r="QEH2" s="300"/>
      <c r="QEI2" s="300"/>
      <c r="QEJ2" s="300"/>
      <c r="QEK2" s="300"/>
      <c r="QEL2" s="300"/>
      <c r="QEM2" s="300"/>
      <c r="QEN2" s="300"/>
      <c r="QEO2" s="300"/>
      <c r="QEP2" s="300"/>
      <c r="QEQ2" s="300"/>
      <c r="QER2" s="300"/>
      <c r="QES2" s="300"/>
      <c r="QET2" s="300"/>
      <c r="QEU2" s="300"/>
      <c r="QEV2" s="300"/>
      <c r="QEW2" s="300"/>
      <c r="QEX2" s="300"/>
      <c r="QEY2" s="300"/>
      <c r="QEZ2" s="300"/>
      <c r="QFA2" s="300"/>
      <c r="QFB2" s="300"/>
      <c r="QFC2" s="300"/>
      <c r="QFD2" s="300"/>
      <c r="QFE2" s="300"/>
      <c r="QFF2" s="300"/>
      <c r="QFG2" s="300"/>
      <c r="QFH2" s="300"/>
      <c r="QFI2" s="300"/>
      <c r="QFJ2" s="300"/>
      <c r="QFK2" s="300"/>
      <c r="QFL2" s="300"/>
      <c r="QFM2" s="300"/>
      <c r="QFN2" s="300"/>
      <c r="QFO2" s="300"/>
      <c r="QFP2" s="300"/>
      <c r="QFQ2" s="300"/>
      <c r="QFR2" s="300"/>
      <c r="QFS2" s="300"/>
      <c r="QFT2" s="300"/>
      <c r="QFU2" s="300"/>
      <c r="QFV2" s="300"/>
      <c r="QFW2" s="300"/>
      <c r="QFX2" s="300"/>
      <c r="QFY2" s="300"/>
      <c r="QFZ2" s="300"/>
      <c r="QGA2" s="300"/>
      <c r="QGB2" s="300"/>
      <c r="QGC2" s="300"/>
      <c r="QGD2" s="300"/>
      <c r="QGE2" s="300"/>
      <c r="QGF2" s="300"/>
      <c r="QGG2" s="300"/>
      <c r="QGH2" s="300"/>
      <c r="QGI2" s="300"/>
      <c r="QGJ2" s="300"/>
      <c r="QGK2" s="300"/>
      <c r="QGL2" s="300"/>
      <c r="QGM2" s="300"/>
      <c r="QGN2" s="300"/>
      <c r="QGO2" s="300"/>
      <c r="QGP2" s="300"/>
      <c r="QGQ2" s="300"/>
      <c r="QGR2" s="300"/>
      <c r="QGS2" s="300"/>
      <c r="QGT2" s="300"/>
      <c r="QGU2" s="300"/>
      <c r="QGV2" s="300"/>
      <c r="QGW2" s="300"/>
      <c r="QGX2" s="300"/>
      <c r="QGY2" s="300"/>
      <c r="QGZ2" s="300"/>
      <c r="QHA2" s="300"/>
      <c r="QHB2" s="300"/>
      <c r="QHC2" s="300"/>
      <c r="QHD2" s="300"/>
      <c r="QHE2" s="300"/>
      <c r="QHF2" s="300"/>
      <c r="QHG2" s="300"/>
      <c r="QHH2" s="300"/>
      <c r="QHI2" s="300"/>
      <c r="QHJ2" s="300"/>
      <c r="QHK2" s="300"/>
      <c r="QHL2" s="300"/>
      <c r="QHM2" s="300"/>
      <c r="QHN2" s="300"/>
      <c r="QHO2" s="300"/>
      <c r="QHP2" s="300"/>
      <c r="QHQ2" s="300"/>
      <c r="QHR2" s="300"/>
      <c r="QHS2" s="300"/>
      <c r="QHT2" s="300"/>
      <c r="QHU2" s="300"/>
      <c r="QHV2" s="300"/>
      <c r="QHW2" s="300"/>
      <c r="QHX2" s="300"/>
      <c r="QHY2" s="300"/>
      <c r="QHZ2" s="300"/>
      <c r="QIA2" s="300"/>
      <c r="QIB2" s="300"/>
      <c r="QIC2" s="300"/>
      <c r="QID2" s="300"/>
      <c r="QIE2" s="300"/>
      <c r="QIF2" s="300"/>
      <c r="QIG2" s="300"/>
      <c r="QIH2" s="300"/>
      <c r="QII2" s="300"/>
      <c r="QIJ2" s="300"/>
      <c r="QIK2" s="300"/>
      <c r="QIL2" s="300"/>
      <c r="QIM2" s="300"/>
      <c r="QIN2" s="300"/>
      <c r="QIO2" s="300"/>
      <c r="QIP2" s="300"/>
      <c r="QIQ2" s="300"/>
      <c r="QIR2" s="300"/>
      <c r="QIS2" s="300"/>
      <c r="QIT2" s="300"/>
      <c r="QIU2" s="300"/>
      <c r="QIV2" s="300"/>
      <c r="QIW2" s="300"/>
      <c r="QIX2" s="300"/>
      <c r="QIY2" s="300"/>
      <c r="QIZ2" s="300"/>
      <c r="QJA2" s="300"/>
      <c r="QJB2" s="300"/>
      <c r="QJC2" s="300"/>
      <c r="QJD2" s="300"/>
      <c r="QJE2" s="300"/>
      <c r="QJF2" s="300"/>
      <c r="QJG2" s="300"/>
      <c r="QJH2" s="300"/>
      <c r="QJI2" s="300"/>
      <c r="QJJ2" s="300"/>
      <c r="QJK2" s="300"/>
      <c r="QJL2" s="300"/>
      <c r="QJM2" s="300"/>
      <c r="QJN2" s="300"/>
      <c r="QJO2" s="300"/>
      <c r="QJP2" s="300"/>
      <c r="QJQ2" s="300"/>
      <c r="QJR2" s="300"/>
      <c r="QJS2" s="300"/>
      <c r="QJT2" s="300"/>
      <c r="QJU2" s="300"/>
      <c r="QJV2" s="300"/>
      <c r="QJW2" s="300"/>
      <c r="QJX2" s="300"/>
      <c r="QJY2" s="300"/>
      <c r="QJZ2" s="300"/>
      <c r="QKA2" s="300"/>
      <c r="QKB2" s="300"/>
      <c r="QKC2" s="300"/>
      <c r="QKD2" s="300"/>
      <c r="QKE2" s="300"/>
      <c r="QKF2" s="300"/>
      <c r="QKG2" s="300"/>
      <c r="QKH2" s="300"/>
      <c r="QKI2" s="300"/>
      <c r="QKJ2" s="300"/>
      <c r="QKK2" s="300"/>
      <c r="QKL2" s="300"/>
      <c r="QKM2" s="300"/>
      <c r="QKN2" s="300"/>
      <c r="QKO2" s="300"/>
      <c r="QKP2" s="300"/>
      <c r="QKQ2" s="300"/>
      <c r="QKR2" s="300"/>
      <c r="QKS2" s="300"/>
      <c r="QKT2" s="300"/>
      <c r="QKU2" s="300"/>
      <c r="QKV2" s="300"/>
      <c r="QKW2" s="300"/>
      <c r="QKX2" s="300"/>
      <c r="QKY2" s="300"/>
      <c r="QKZ2" s="300"/>
      <c r="QLA2" s="300"/>
      <c r="QLB2" s="300"/>
      <c r="QLC2" s="300"/>
      <c r="QLD2" s="300"/>
      <c r="QLE2" s="300"/>
      <c r="QLF2" s="300"/>
      <c r="QLG2" s="300"/>
      <c r="QLH2" s="300"/>
      <c r="QLI2" s="300"/>
      <c r="QLJ2" s="300"/>
      <c r="QLK2" s="300"/>
      <c r="QLL2" s="300"/>
      <c r="QLM2" s="300"/>
      <c r="QLN2" s="300"/>
      <c r="QLO2" s="300"/>
      <c r="QLP2" s="300"/>
      <c r="QLQ2" s="300"/>
      <c r="QLR2" s="300"/>
      <c r="QLS2" s="300"/>
      <c r="QLT2" s="300"/>
      <c r="QLU2" s="300"/>
      <c r="QLV2" s="300"/>
      <c r="QLW2" s="300"/>
      <c r="QLX2" s="300"/>
      <c r="QLY2" s="300"/>
      <c r="QLZ2" s="300"/>
      <c r="QMA2" s="300"/>
      <c r="QMB2" s="300"/>
      <c r="QMC2" s="300"/>
      <c r="QMD2" s="300"/>
      <c r="QME2" s="300"/>
      <c r="QMF2" s="300"/>
      <c r="QMG2" s="300"/>
      <c r="QMH2" s="300"/>
      <c r="QMI2" s="300"/>
      <c r="QMJ2" s="300"/>
      <c r="QMK2" s="300"/>
      <c r="QML2" s="300"/>
      <c r="QMM2" s="300"/>
      <c r="QMN2" s="300"/>
      <c r="QMO2" s="300"/>
      <c r="QMP2" s="300"/>
      <c r="QMQ2" s="300"/>
      <c r="QMR2" s="300"/>
      <c r="QMS2" s="300"/>
      <c r="QMT2" s="300"/>
      <c r="QMU2" s="300"/>
      <c r="QMV2" s="300"/>
      <c r="QMW2" s="300"/>
      <c r="QMX2" s="300"/>
      <c r="QMY2" s="300"/>
      <c r="QMZ2" s="300"/>
      <c r="QNA2" s="300"/>
      <c r="QNB2" s="300"/>
      <c r="QNC2" s="300"/>
      <c r="QND2" s="300"/>
      <c r="QNE2" s="300"/>
      <c r="QNF2" s="300"/>
      <c r="QNG2" s="300"/>
      <c r="QNH2" s="300"/>
      <c r="QNI2" s="300"/>
      <c r="QNJ2" s="300"/>
      <c r="QNK2" s="300"/>
      <c r="QNL2" s="300"/>
      <c r="QNM2" s="300"/>
      <c r="QNN2" s="300"/>
      <c r="QNO2" s="300"/>
      <c r="QNP2" s="300"/>
      <c r="QNQ2" s="300"/>
      <c r="QNR2" s="300"/>
      <c r="QNS2" s="300"/>
      <c r="QNT2" s="300"/>
      <c r="QNU2" s="300"/>
      <c r="QNV2" s="300"/>
      <c r="QNW2" s="300"/>
      <c r="QNX2" s="300"/>
      <c r="QNY2" s="300"/>
      <c r="QNZ2" s="300"/>
      <c r="QOA2" s="300"/>
      <c r="QOB2" s="300"/>
      <c r="QOC2" s="300"/>
      <c r="QOD2" s="300"/>
      <c r="QOE2" s="300"/>
      <c r="QOF2" s="300"/>
      <c r="QOG2" s="300"/>
      <c r="QOH2" s="300"/>
      <c r="QOI2" s="300"/>
      <c r="QOJ2" s="300"/>
      <c r="QOK2" s="300"/>
      <c r="QOL2" s="300"/>
      <c r="QOM2" s="300"/>
      <c r="QON2" s="300"/>
      <c r="QOO2" s="300"/>
      <c r="QOP2" s="300"/>
      <c r="QOQ2" s="300"/>
      <c r="QOR2" s="300"/>
      <c r="QOS2" s="300"/>
      <c r="QOT2" s="300"/>
      <c r="QOU2" s="300"/>
      <c r="QOV2" s="300"/>
      <c r="QOW2" s="300"/>
      <c r="QOX2" s="300"/>
      <c r="QOY2" s="300"/>
      <c r="QOZ2" s="300"/>
      <c r="QPA2" s="300"/>
      <c r="QPB2" s="300"/>
      <c r="QPC2" s="300"/>
      <c r="QPD2" s="300"/>
      <c r="QPE2" s="300"/>
      <c r="QPF2" s="300"/>
      <c r="QPG2" s="300"/>
      <c r="QPH2" s="300"/>
      <c r="QPI2" s="300"/>
      <c r="QPJ2" s="300"/>
      <c r="QPK2" s="300"/>
      <c r="QPL2" s="300"/>
      <c r="QPM2" s="300"/>
      <c r="QPN2" s="300"/>
      <c r="QPO2" s="300"/>
      <c r="QPP2" s="300"/>
      <c r="QPQ2" s="300"/>
      <c r="QPR2" s="300"/>
      <c r="QPS2" s="300"/>
      <c r="QPT2" s="300"/>
      <c r="QPU2" s="300"/>
      <c r="QPV2" s="300"/>
      <c r="QPW2" s="300"/>
      <c r="QPX2" s="300"/>
      <c r="QPY2" s="300"/>
      <c r="QPZ2" s="300"/>
      <c r="QQA2" s="300"/>
      <c r="QQB2" s="300"/>
      <c r="QQC2" s="300"/>
      <c r="QQD2" s="300"/>
      <c r="QQE2" s="300"/>
      <c r="QQF2" s="300"/>
      <c r="QQG2" s="300"/>
      <c r="QQH2" s="300"/>
      <c r="QQI2" s="300"/>
      <c r="QQJ2" s="300"/>
      <c r="QQK2" s="300"/>
      <c r="QQL2" s="300"/>
      <c r="QQM2" s="300"/>
      <c r="QQN2" s="300"/>
      <c r="QQO2" s="300"/>
      <c r="QQP2" s="300"/>
      <c r="QQQ2" s="300"/>
      <c r="QQR2" s="300"/>
      <c r="QQS2" s="300"/>
      <c r="QQT2" s="300"/>
      <c r="QQU2" s="300"/>
      <c r="QQV2" s="300"/>
      <c r="QQW2" s="300"/>
      <c r="QQX2" s="300"/>
      <c r="QQY2" s="300"/>
      <c r="QQZ2" s="300"/>
      <c r="QRA2" s="300"/>
      <c r="QRB2" s="300"/>
      <c r="QRC2" s="300"/>
      <c r="QRD2" s="300"/>
      <c r="QRE2" s="300"/>
      <c r="QRF2" s="300"/>
      <c r="QRG2" s="300"/>
      <c r="QRH2" s="300"/>
      <c r="QRI2" s="300"/>
      <c r="QRJ2" s="300"/>
      <c r="QRK2" s="300"/>
      <c r="QRL2" s="300"/>
      <c r="QRM2" s="300"/>
      <c r="QRN2" s="300"/>
      <c r="QRO2" s="300"/>
      <c r="QRP2" s="300"/>
      <c r="QRQ2" s="300"/>
      <c r="QRR2" s="300"/>
      <c r="QRS2" s="300"/>
      <c r="QRT2" s="300"/>
      <c r="QRU2" s="300"/>
      <c r="QRV2" s="300"/>
      <c r="QRW2" s="300"/>
      <c r="QRX2" s="300"/>
      <c r="QRY2" s="300"/>
      <c r="QRZ2" s="300"/>
      <c r="QSA2" s="300"/>
      <c r="QSB2" s="300"/>
      <c r="QSC2" s="300"/>
      <c r="QSD2" s="300"/>
      <c r="QSE2" s="300"/>
      <c r="QSF2" s="300"/>
      <c r="QSG2" s="300"/>
      <c r="QSH2" s="300"/>
      <c r="QSI2" s="300"/>
      <c r="QSJ2" s="300"/>
      <c r="QSK2" s="300"/>
      <c r="QSL2" s="300"/>
      <c r="QSM2" s="300"/>
      <c r="QSN2" s="300"/>
      <c r="QSO2" s="300"/>
      <c r="QSP2" s="300"/>
      <c r="QSQ2" s="300"/>
      <c r="QSR2" s="300"/>
      <c r="QSS2" s="300"/>
      <c r="QST2" s="300"/>
      <c r="QSU2" s="300"/>
      <c r="QSV2" s="300"/>
      <c r="QSW2" s="300"/>
      <c r="QSX2" s="300"/>
      <c r="QSY2" s="300"/>
      <c r="QSZ2" s="300"/>
      <c r="QTA2" s="300"/>
      <c r="QTB2" s="300"/>
      <c r="QTC2" s="300"/>
      <c r="QTD2" s="300"/>
      <c r="QTE2" s="300"/>
      <c r="QTF2" s="300"/>
      <c r="QTG2" s="300"/>
      <c r="QTH2" s="300"/>
      <c r="QTI2" s="300"/>
      <c r="QTJ2" s="300"/>
      <c r="QTK2" s="300"/>
      <c r="QTL2" s="300"/>
      <c r="QTM2" s="300"/>
      <c r="QTN2" s="300"/>
      <c r="QTO2" s="300"/>
      <c r="QTP2" s="300"/>
      <c r="QTQ2" s="300"/>
      <c r="QTR2" s="300"/>
      <c r="QTS2" s="300"/>
      <c r="QTT2" s="300"/>
      <c r="QTU2" s="300"/>
      <c r="QTV2" s="300"/>
      <c r="QTW2" s="300"/>
      <c r="QTX2" s="300"/>
      <c r="QTY2" s="300"/>
      <c r="QTZ2" s="300"/>
      <c r="QUA2" s="300"/>
      <c r="QUB2" s="300"/>
      <c r="QUC2" s="300"/>
      <c r="QUD2" s="300"/>
      <c r="QUE2" s="300"/>
      <c r="QUF2" s="300"/>
      <c r="QUG2" s="300"/>
      <c r="QUH2" s="300"/>
      <c r="QUI2" s="300"/>
      <c r="QUJ2" s="300"/>
      <c r="QUK2" s="300"/>
      <c r="QUL2" s="300"/>
      <c r="QUM2" s="300"/>
      <c r="QUN2" s="300"/>
      <c r="QUO2" s="300"/>
      <c r="QUP2" s="300"/>
      <c r="QUQ2" s="300"/>
      <c r="QUR2" s="300"/>
      <c r="QUS2" s="300"/>
      <c r="QUT2" s="300"/>
      <c r="QUU2" s="300"/>
      <c r="QUV2" s="300"/>
      <c r="QUW2" s="300"/>
      <c r="QUX2" s="300"/>
      <c r="QUY2" s="300"/>
      <c r="QUZ2" s="300"/>
      <c r="QVA2" s="300"/>
      <c r="QVB2" s="300"/>
      <c r="QVC2" s="300"/>
      <c r="QVD2" s="300"/>
      <c r="QVE2" s="300"/>
      <c r="QVF2" s="300"/>
      <c r="QVG2" s="300"/>
      <c r="QVH2" s="300"/>
      <c r="QVI2" s="300"/>
      <c r="QVJ2" s="300"/>
      <c r="QVK2" s="300"/>
      <c r="QVL2" s="300"/>
      <c r="QVM2" s="300"/>
      <c r="QVN2" s="300"/>
      <c r="QVO2" s="300"/>
      <c r="QVP2" s="300"/>
      <c r="QVQ2" s="300"/>
      <c r="QVR2" s="300"/>
      <c r="QVS2" s="300"/>
      <c r="QVT2" s="300"/>
      <c r="QVU2" s="300"/>
      <c r="QVV2" s="300"/>
      <c r="QVW2" s="300"/>
      <c r="QVX2" s="300"/>
      <c r="QVY2" s="300"/>
      <c r="QVZ2" s="300"/>
      <c r="QWA2" s="300"/>
      <c r="QWB2" s="300"/>
      <c r="QWC2" s="300"/>
      <c r="QWD2" s="300"/>
      <c r="QWE2" s="300"/>
      <c r="QWF2" s="300"/>
      <c r="QWG2" s="300"/>
      <c r="QWH2" s="300"/>
      <c r="QWI2" s="300"/>
      <c r="QWJ2" s="300"/>
      <c r="QWK2" s="300"/>
      <c r="QWL2" s="300"/>
      <c r="QWM2" s="300"/>
      <c r="QWN2" s="300"/>
      <c r="QWO2" s="300"/>
      <c r="QWP2" s="300"/>
      <c r="QWQ2" s="300"/>
      <c r="QWR2" s="300"/>
      <c r="QWS2" s="300"/>
      <c r="QWT2" s="300"/>
      <c r="QWU2" s="300"/>
      <c r="QWV2" s="300"/>
      <c r="QWW2" s="300"/>
      <c r="QWX2" s="300"/>
      <c r="QWY2" s="300"/>
      <c r="QWZ2" s="300"/>
      <c r="QXA2" s="300"/>
      <c r="QXB2" s="300"/>
      <c r="QXC2" s="300"/>
      <c r="QXD2" s="300"/>
      <c r="QXE2" s="300"/>
      <c r="QXF2" s="300"/>
      <c r="QXG2" s="300"/>
      <c r="QXH2" s="300"/>
      <c r="QXI2" s="300"/>
      <c r="QXJ2" s="300"/>
      <c r="QXK2" s="300"/>
      <c r="QXL2" s="300"/>
      <c r="QXM2" s="300"/>
      <c r="QXN2" s="300"/>
      <c r="QXO2" s="300"/>
      <c r="QXP2" s="300"/>
      <c r="QXQ2" s="300"/>
      <c r="QXR2" s="300"/>
      <c r="QXS2" s="300"/>
      <c r="QXT2" s="300"/>
      <c r="QXU2" s="300"/>
      <c r="QXV2" s="300"/>
      <c r="QXW2" s="300"/>
      <c r="QXX2" s="300"/>
      <c r="QXY2" s="300"/>
      <c r="QXZ2" s="300"/>
      <c r="QYA2" s="300"/>
      <c r="QYB2" s="300"/>
      <c r="QYC2" s="300"/>
      <c r="QYD2" s="300"/>
      <c r="QYE2" s="300"/>
      <c r="QYF2" s="300"/>
      <c r="QYG2" s="300"/>
      <c r="QYH2" s="300"/>
      <c r="QYI2" s="300"/>
      <c r="QYJ2" s="300"/>
      <c r="QYK2" s="300"/>
      <c r="QYL2" s="300"/>
      <c r="QYM2" s="300"/>
      <c r="QYN2" s="300"/>
      <c r="QYO2" s="300"/>
      <c r="QYP2" s="300"/>
      <c r="QYQ2" s="300"/>
      <c r="QYR2" s="300"/>
      <c r="QYS2" s="300"/>
      <c r="QYT2" s="300"/>
      <c r="QYU2" s="300"/>
      <c r="QYV2" s="300"/>
      <c r="QYW2" s="300"/>
      <c r="QYX2" s="300"/>
      <c r="QYY2" s="300"/>
      <c r="QYZ2" s="300"/>
      <c r="QZA2" s="300"/>
      <c r="QZB2" s="300"/>
      <c r="QZC2" s="300"/>
      <c r="QZD2" s="300"/>
      <c r="QZE2" s="300"/>
      <c r="QZF2" s="300"/>
      <c r="QZG2" s="300"/>
      <c r="QZH2" s="300"/>
      <c r="QZI2" s="300"/>
      <c r="QZJ2" s="300"/>
      <c r="QZK2" s="300"/>
      <c r="QZL2" s="300"/>
      <c r="QZM2" s="300"/>
      <c r="QZN2" s="300"/>
      <c r="QZO2" s="300"/>
      <c r="QZP2" s="300"/>
      <c r="QZQ2" s="300"/>
      <c r="QZR2" s="300"/>
      <c r="QZS2" s="300"/>
      <c r="QZT2" s="300"/>
      <c r="QZU2" s="300"/>
      <c r="QZV2" s="300"/>
      <c r="QZW2" s="300"/>
      <c r="QZX2" s="300"/>
      <c r="QZY2" s="300"/>
      <c r="QZZ2" s="300"/>
      <c r="RAA2" s="300"/>
      <c r="RAB2" s="300"/>
      <c r="RAC2" s="300"/>
      <c r="RAD2" s="300"/>
      <c r="RAE2" s="300"/>
      <c r="RAF2" s="300"/>
      <c r="RAG2" s="300"/>
      <c r="RAH2" s="300"/>
      <c r="RAI2" s="300"/>
      <c r="RAJ2" s="300"/>
      <c r="RAK2" s="300"/>
      <c r="RAL2" s="300"/>
      <c r="RAM2" s="300"/>
      <c r="RAN2" s="300"/>
      <c r="RAO2" s="300"/>
      <c r="RAP2" s="300"/>
      <c r="RAQ2" s="300"/>
      <c r="RAR2" s="300"/>
      <c r="RAS2" s="300"/>
      <c r="RAT2" s="300"/>
      <c r="RAU2" s="300"/>
      <c r="RAV2" s="300"/>
      <c r="RAW2" s="300"/>
      <c r="RAX2" s="300"/>
      <c r="RAY2" s="300"/>
      <c r="RAZ2" s="300"/>
      <c r="RBA2" s="300"/>
      <c r="RBB2" s="300"/>
      <c r="RBC2" s="300"/>
      <c r="RBD2" s="300"/>
      <c r="RBE2" s="300"/>
      <c r="RBF2" s="300"/>
      <c r="RBG2" s="300"/>
      <c r="RBH2" s="300"/>
      <c r="RBI2" s="300"/>
      <c r="RBJ2" s="300"/>
      <c r="RBK2" s="300"/>
      <c r="RBL2" s="300"/>
      <c r="RBM2" s="300"/>
      <c r="RBN2" s="300"/>
      <c r="RBO2" s="300"/>
      <c r="RBP2" s="300"/>
      <c r="RBQ2" s="300"/>
      <c r="RBR2" s="300"/>
      <c r="RBS2" s="300"/>
      <c r="RBT2" s="300"/>
      <c r="RBU2" s="300"/>
      <c r="RBV2" s="300"/>
      <c r="RBW2" s="300"/>
      <c r="RBX2" s="300"/>
      <c r="RBY2" s="300"/>
      <c r="RBZ2" s="300"/>
      <c r="RCA2" s="300"/>
      <c r="RCB2" s="300"/>
      <c r="RCC2" s="300"/>
      <c r="RCD2" s="300"/>
      <c r="RCE2" s="300"/>
      <c r="RCF2" s="300"/>
      <c r="RCG2" s="300"/>
      <c r="RCH2" s="300"/>
      <c r="RCI2" s="300"/>
      <c r="RCJ2" s="300"/>
      <c r="RCK2" s="300"/>
      <c r="RCL2" s="300"/>
      <c r="RCM2" s="300"/>
      <c r="RCN2" s="300"/>
      <c r="RCO2" s="300"/>
      <c r="RCP2" s="300"/>
      <c r="RCQ2" s="300"/>
      <c r="RCR2" s="300"/>
      <c r="RCS2" s="300"/>
      <c r="RCT2" s="300"/>
      <c r="RCU2" s="300"/>
      <c r="RCV2" s="300"/>
      <c r="RCW2" s="300"/>
      <c r="RCX2" s="300"/>
      <c r="RCY2" s="300"/>
      <c r="RCZ2" s="300"/>
      <c r="RDA2" s="300"/>
      <c r="RDB2" s="300"/>
      <c r="RDC2" s="300"/>
      <c r="RDD2" s="300"/>
      <c r="RDE2" s="300"/>
      <c r="RDF2" s="300"/>
      <c r="RDG2" s="300"/>
      <c r="RDH2" s="300"/>
      <c r="RDI2" s="300"/>
      <c r="RDJ2" s="300"/>
      <c r="RDK2" s="300"/>
      <c r="RDL2" s="300"/>
      <c r="RDM2" s="300"/>
      <c r="RDN2" s="300"/>
      <c r="RDO2" s="300"/>
      <c r="RDP2" s="300"/>
      <c r="RDQ2" s="300"/>
      <c r="RDR2" s="300"/>
      <c r="RDS2" s="300"/>
      <c r="RDT2" s="300"/>
      <c r="RDU2" s="300"/>
      <c r="RDV2" s="300"/>
      <c r="RDW2" s="300"/>
      <c r="RDX2" s="300"/>
      <c r="RDY2" s="300"/>
      <c r="RDZ2" s="300"/>
      <c r="REA2" s="300"/>
      <c r="REB2" s="300"/>
      <c r="REC2" s="300"/>
      <c r="RED2" s="300"/>
      <c r="REE2" s="300"/>
      <c r="REF2" s="300"/>
      <c r="REG2" s="300"/>
      <c r="REH2" s="300"/>
      <c r="REI2" s="300"/>
      <c r="REJ2" s="300"/>
      <c r="REK2" s="300"/>
      <c r="REL2" s="300"/>
      <c r="REM2" s="300"/>
      <c r="REN2" s="300"/>
      <c r="REO2" s="300"/>
      <c r="REP2" s="300"/>
      <c r="REQ2" s="300"/>
      <c r="RER2" s="300"/>
      <c r="RES2" s="300"/>
      <c r="RET2" s="300"/>
      <c r="REU2" s="300"/>
      <c r="REV2" s="300"/>
      <c r="REW2" s="300"/>
      <c r="REX2" s="300"/>
      <c r="REY2" s="300"/>
      <c r="REZ2" s="300"/>
      <c r="RFA2" s="300"/>
      <c r="RFB2" s="300"/>
      <c r="RFC2" s="300"/>
      <c r="RFD2" s="300"/>
      <c r="RFE2" s="300"/>
      <c r="RFF2" s="300"/>
      <c r="RFG2" s="300"/>
      <c r="RFH2" s="300"/>
      <c r="RFI2" s="300"/>
      <c r="RFJ2" s="300"/>
      <c r="RFK2" s="300"/>
      <c r="RFL2" s="300"/>
      <c r="RFM2" s="300"/>
      <c r="RFN2" s="300"/>
      <c r="RFO2" s="300"/>
      <c r="RFP2" s="300"/>
      <c r="RFQ2" s="300"/>
      <c r="RFR2" s="300"/>
      <c r="RFS2" s="300"/>
      <c r="RFT2" s="300"/>
      <c r="RFU2" s="300"/>
      <c r="RFV2" s="300"/>
      <c r="RFW2" s="300"/>
      <c r="RFX2" s="300"/>
      <c r="RFY2" s="300"/>
      <c r="RFZ2" s="300"/>
      <c r="RGA2" s="300"/>
      <c r="RGB2" s="300"/>
      <c r="RGC2" s="300"/>
      <c r="RGD2" s="300"/>
      <c r="RGE2" s="300"/>
      <c r="RGF2" s="300"/>
      <c r="RGG2" s="300"/>
      <c r="RGH2" s="300"/>
      <c r="RGI2" s="300"/>
      <c r="RGJ2" s="300"/>
      <c r="RGK2" s="300"/>
      <c r="RGL2" s="300"/>
      <c r="RGM2" s="300"/>
      <c r="RGN2" s="300"/>
      <c r="RGO2" s="300"/>
      <c r="RGP2" s="300"/>
      <c r="RGQ2" s="300"/>
      <c r="RGR2" s="300"/>
      <c r="RGS2" s="300"/>
      <c r="RGT2" s="300"/>
      <c r="RGU2" s="300"/>
      <c r="RGV2" s="300"/>
      <c r="RGW2" s="300"/>
      <c r="RGX2" s="300"/>
      <c r="RGY2" s="300"/>
      <c r="RGZ2" s="300"/>
      <c r="RHA2" s="300"/>
      <c r="RHB2" s="300"/>
      <c r="RHC2" s="300"/>
      <c r="RHD2" s="300"/>
      <c r="RHE2" s="300"/>
      <c r="RHF2" s="300"/>
      <c r="RHG2" s="300"/>
      <c r="RHH2" s="300"/>
      <c r="RHI2" s="300"/>
      <c r="RHJ2" s="300"/>
      <c r="RHK2" s="300"/>
      <c r="RHL2" s="300"/>
      <c r="RHM2" s="300"/>
      <c r="RHN2" s="300"/>
      <c r="RHO2" s="300"/>
      <c r="RHP2" s="300"/>
      <c r="RHQ2" s="300"/>
      <c r="RHR2" s="300"/>
      <c r="RHS2" s="300"/>
      <c r="RHT2" s="300"/>
      <c r="RHU2" s="300"/>
      <c r="RHV2" s="300"/>
      <c r="RHW2" s="300"/>
      <c r="RHX2" s="300"/>
      <c r="RHY2" s="300"/>
      <c r="RHZ2" s="300"/>
      <c r="RIA2" s="300"/>
      <c r="RIB2" s="300"/>
      <c r="RIC2" s="300"/>
      <c r="RID2" s="300"/>
      <c r="RIE2" s="300"/>
      <c r="RIF2" s="300"/>
      <c r="RIG2" s="300"/>
      <c r="RIH2" s="300"/>
      <c r="RII2" s="300"/>
      <c r="RIJ2" s="300"/>
      <c r="RIK2" s="300"/>
      <c r="RIL2" s="300"/>
      <c r="RIM2" s="300"/>
      <c r="RIN2" s="300"/>
      <c r="RIO2" s="300"/>
      <c r="RIP2" s="300"/>
      <c r="RIQ2" s="300"/>
      <c r="RIR2" s="300"/>
      <c r="RIS2" s="300"/>
      <c r="RIT2" s="300"/>
      <c r="RIU2" s="300"/>
      <c r="RIV2" s="300"/>
      <c r="RIW2" s="300"/>
      <c r="RIX2" s="300"/>
      <c r="RIY2" s="300"/>
      <c r="RIZ2" s="300"/>
      <c r="RJA2" s="300"/>
      <c r="RJB2" s="300"/>
      <c r="RJC2" s="300"/>
      <c r="RJD2" s="300"/>
      <c r="RJE2" s="300"/>
      <c r="RJF2" s="300"/>
      <c r="RJG2" s="300"/>
      <c r="RJH2" s="300"/>
      <c r="RJI2" s="300"/>
      <c r="RJJ2" s="300"/>
      <c r="RJK2" s="300"/>
      <c r="RJL2" s="300"/>
      <c r="RJM2" s="300"/>
      <c r="RJN2" s="300"/>
      <c r="RJO2" s="300"/>
      <c r="RJP2" s="300"/>
      <c r="RJQ2" s="300"/>
      <c r="RJR2" s="300"/>
      <c r="RJS2" s="300"/>
      <c r="RJT2" s="300"/>
      <c r="RJU2" s="300"/>
      <c r="RJV2" s="300"/>
      <c r="RJW2" s="300"/>
      <c r="RJX2" s="300"/>
      <c r="RJY2" s="300"/>
      <c r="RJZ2" s="300"/>
      <c r="RKA2" s="300"/>
      <c r="RKB2" s="300"/>
      <c r="RKC2" s="300"/>
      <c r="RKD2" s="300"/>
      <c r="RKE2" s="300"/>
      <c r="RKF2" s="300"/>
      <c r="RKG2" s="300"/>
      <c r="RKH2" s="300"/>
      <c r="RKI2" s="300"/>
      <c r="RKJ2" s="300"/>
      <c r="RKK2" s="300"/>
      <c r="RKL2" s="300"/>
      <c r="RKM2" s="300"/>
      <c r="RKN2" s="300"/>
      <c r="RKO2" s="300"/>
      <c r="RKP2" s="300"/>
      <c r="RKQ2" s="300"/>
      <c r="RKR2" s="300"/>
      <c r="RKS2" s="300"/>
      <c r="RKT2" s="300"/>
      <c r="RKU2" s="300"/>
      <c r="RKV2" s="300"/>
      <c r="RKW2" s="300"/>
      <c r="RKX2" s="300"/>
      <c r="RKY2" s="300"/>
      <c r="RKZ2" s="300"/>
      <c r="RLA2" s="300"/>
      <c r="RLB2" s="300"/>
      <c r="RLC2" s="300"/>
      <c r="RLD2" s="300"/>
      <c r="RLE2" s="300"/>
      <c r="RLF2" s="300"/>
      <c r="RLG2" s="300"/>
      <c r="RLH2" s="300"/>
      <c r="RLI2" s="300"/>
      <c r="RLJ2" s="300"/>
      <c r="RLK2" s="300"/>
      <c r="RLL2" s="300"/>
      <c r="RLM2" s="300"/>
      <c r="RLN2" s="300"/>
      <c r="RLO2" s="300"/>
      <c r="RLP2" s="300"/>
      <c r="RLQ2" s="300"/>
      <c r="RLR2" s="300"/>
      <c r="RLS2" s="300"/>
      <c r="RLT2" s="300"/>
      <c r="RLU2" s="300"/>
      <c r="RLV2" s="300"/>
      <c r="RLW2" s="300"/>
      <c r="RLX2" s="300"/>
      <c r="RLY2" s="300"/>
      <c r="RLZ2" s="300"/>
      <c r="RMA2" s="300"/>
      <c r="RMB2" s="300"/>
      <c r="RMC2" s="300"/>
      <c r="RMD2" s="300"/>
      <c r="RME2" s="300"/>
      <c r="RMF2" s="300"/>
      <c r="RMG2" s="300"/>
      <c r="RMH2" s="300"/>
      <c r="RMI2" s="300"/>
      <c r="RMJ2" s="300"/>
      <c r="RMK2" s="300"/>
      <c r="RML2" s="300"/>
      <c r="RMM2" s="300"/>
      <c r="RMN2" s="300"/>
      <c r="RMO2" s="300"/>
      <c r="RMP2" s="300"/>
      <c r="RMQ2" s="300"/>
      <c r="RMR2" s="300"/>
      <c r="RMS2" s="300"/>
      <c r="RMT2" s="300"/>
      <c r="RMU2" s="300"/>
      <c r="RMV2" s="300"/>
      <c r="RMW2" s="300"/>
      <c r="RMX2" s="300"/>
      <c r="RMY2" s="300"/>
      <c r="RMZ2" s="300"/>
      <c r="RNA2" s="300"/>
      <c r="RNB2" s="300"/>
      <c r="RNC2" s="300"/>
      <c r="RND2" s="300"/>
      <c r="RNE2" s="300"/>
      <c r="RNF2" s="300"/>
      <c r="RNG2" s="300"/>
      <c r="RNH2" s="300"/>
      <c r="RNI2" s="300"/>
      <c r="RNJ2" s="300"/>
      <c r="RNK2" s="300"/>
      <c r="RNL2" s="300"/>
      <c r="RNM2" s="300"/>
      <c r="RNN2" s="300"/>
      <c r="RNO2" s="300"/>
      <c r="RNP2" s="300"/>
      <c r="RNQ2" s="300"/>
      <c r="RNR2" s="300"/>
      <c r="RNS2" s="300"/>
      <c r="RNT2" s="300"/>
      <c r="RNU2" s="300"/>
      <c r="RNV2" s="300"/>
      <c r="RNW2" s="300"/>
      <c r="RNX2" s="300"/>
      <c r="RNY2" s="300"/>
      <c r="RNZ2" s="300"/>
      <c r="ROA2" s="300"/>
      <c r="ROB2" s="300"/>
      <c r="ROC2" s="300"/>
      <c r="ROD2" s="300"/>
      <c r="ROE2" s="300"/>
      <c r="ROF2" s="300"/>
      <c r="ROG2" s="300"/>
      <c r="ROH2" s="300"/>
      <c r="ROI2" s="300"/>
      <c r="ROJ2" s="300"/>
      <c r="ROK2" s="300"/>
      <c r="ROL2" s="300"/>
      <c r="ROM2" s="300"/>
      <c r="RON2" s="300"/>
      <c r="ROO2" s="300"/>
      <c r="ROP2" s="300"/>
      <c r="ROQ2" s="300"/>
      <c r="ROR2" s="300"/>
      <c r="ROS2" s="300"/>
      <c r="ROT2" s="300"/>
      <c r="ROU2" s="300"/>
      <c r="ROV2" s="300"/>
      <c r="ROW2" s="300"/>
      <c r="ROX2" s="300"/>
      <c r="ROY2" s="300"/>
      <c r="ROZ2" s="300"/>
      <c r="RPA2" s="300"/>
      <c r="RPB2" s="300"/>
      <c r="RPC2" s="300"/>
      <c r="RPD2" s="300"/>
      <c r="RPE2" s="300"/>
      <c r="RPF2" s="300"/>
      <c r="RPG2" s="300"/>
      <c r="RPH2" s="300"/>
      <c r="RPI2" s="300"/>
      <c r="RPJ2" s="300"/>
      <c r="RPK2" s="300"/>
      <c r="RPL2" s="300"/>
      <c r="RPM2" s="300"/>
      <c r="RPN2" s="300"/>
      <c r="RPO2" s="300"/>
      <c r="RPP2" s="300"/>
      <c r="RPQ2" s="300"/>
      <c r="RPR2" s="300"/>
      <c r="RPS2" s="300"/>
      <c r="RPT2" s="300"/>
      <c r="RPU2" s="300"/>
      <c r="RPV2" s="300"/>
      <c r="RPW2" s="300"/>
      <c r="RPX2" s="300"/>
      <c r="RPY2" s="300"/>
      <c r="RPZ2" s="300"/>
      <c r="RQA2" s="300"/>
      <c r="RQB2" s="300"/>
      <c r="RQC2" s="300"/>
      <c r="RQD2" s="300"/>
      <c r="RQE2" s="300"/>
      <c r="RQF2" s="300"/>
      <c r="RQG2" s="300"/>
      <c r="RQH2" s="300"/>
      <c r="RQI2" s="300"/>
      <c r="RQJ2" s="300"/>
      <c r="RQK2" s="300"/>
      <c r="RQL2" s="300"/>
      <c r="RQM2" s="300"/>
      <c r="RQN2" s="300"/>
      <c r="RQO2" s="300"/>
      <c r="RQP2" s="300"/>
      <c r="RQQ2" s="300"/>
      <c r="RQR2" s="300"/>
      <c r="RQS2" s="300"/>
      <c r="RQT2" s="300"/>
      <c r="RQU2" s="300"/>
      <c r="RQV2" s="300"/>
      <c r="RQW2" s="300"/>
      <c r="RQX2" s="300"/>
      <c r="RQY2" s="300"/>
      <c r="RQZ2" s="300"/>
      <c r="RRA2" s="300"/>
      <c r="RRB2" s="300"/>
      <c r="RRC2" s="300"/>
      <c r="RRD2" s="300"/>
      <c r="RRE2" s="300"/>
      <c r="RRF2" s="300"/>
      <c r="RRG2" s="300"/>
      <c r="RRH2" s="300"/>
      <c r="RRI2" s="300"/>
      <c r="RRJ2" s="300"/>
      <c r="RRK2" s="300"/>
      <c r="RRL2" s="300"/>
      <c r="RRM2" s="300"/>
      <c r="RRN2" s="300"/>
      <c r="RRO2" s="300"/>
      <c r="RRP2" s="300"/>
      <c r="RRQ2" s="300"/>
      <c r="RRR2" s="300"/>
      <c r="RRS2" s="300"/>
      <c r="RRT2" s="300"/>
      <c r="RRU2" s="300"/>
      <c r="RRV2" s="300"/>
      <c r="RRW2" s="300"/>
      <c r="RRX2" s="300"/>
      <c r="RRY2" s="300"/>
      <c r="RRZ2" s="300"/>
      <c r="RSA2" s="300"/>
      <c r="RSB2" s="300"/>
      <c r="RSC2" s="300"/>
      <c r="RSD2" s="300"/>
      <c r="RSE2" s="300"/>
      <c r="RSF2" s="300"/>
      <c r="RSG2" s="300"/>
      <c r="RSH2" s="300"/>
      <c r="RSI2" s="300"/>
      <c r="RSJ2" s="300"/>
      <c r="RSK2" s="300"/>
      <c r="RSL2" s="300"/>
      <c r="RSM2" s="300"/>
      <c r="RSN2" s="300"/>
      <c r="RSO2" s="300"/>
      <c r="RSP2" s="300"/>
      <c r="RSQ2" s="300"/>
      <c r="RSR2" s="300"/>
      <c r="RSS2" s="300"/>
      <c r="RST2" s="300"/>
      <c r="RSU2" s="300"/>
      <c r="RSV2" s="300"/>
      <c r="RSW2" s="300"/>
      <c r="RSX2" s="300"/>
      <c r="RSY2" s="300"/>
      <c r="RSZ2" s="300"/>
      <c r="RTA2" s="300"/>
      <c r="RTB2" s="300"/>
      <c r="RTC2" s="300"/>
      <c r="RTD2" s="300"/>
      <c r="RTE2" s="300"/>
      <c r="RTF2" s="300"/>
      <c r="RTG2" s="300"/>
      <c r="RTH2" s="300"/>
      <c r="RTI2" s="300"/>
      <c r="RTJ2" s="300"/>
      <c r="RTK2" s="300"/>
      <c r="RTL2" s="300"/>
      <c r="RTM2" s="300"/>
      <c r="RTN2" s="300"/>
      <c r="RTO2" s="300"/>
      <c r="RTP2" s="300"/>
      <c r="RTQ2" s="300"/>
      <c r="RTR2" s="300"/>
      <c r="RTS2" s="300"/>
      <c r="RTT2" s="300"/>
      <c r="RTU2" s="300"/>
      <c r="RTV2" s="300"/>
      <c r="RTW2" s="300"/>
      <c r="RTX2" s="300"/>
      <c r="RTY2" s="300"/>
      <c r="RTZ2" s="300"/>
      <c r="RUA2" s="300"/>
      <c r="RUB2" s="300"/>
      <c r="RUC2" s="300"/>
      <c r="RUD2" s="300"/>
      <c r="RUE2" s="300"/>
      <c r="RUF2" s="300"/>
      <c r="RUG2" s="300"/>
      <c r="RUH2" s="300"/>
      <c r="RUI2" s="300"/>
      <c r="RUJ2" s="300"/>
      <c r="RUK2" s="300"/>
      <c r="RUL2" s="300"/>
      <c r="RUM2" s="300"/>
      <c r="RUN2" s="300"/>
      <c r="RUO2" s="300"/>
      <c r="RUP2" s="300"/>
      <c r="RUQ2" s="300"/>
      <c r="RUR2" s="300"/>
      <c r="RUS2" s="300"/>
      <c r="RUT2" s="300"/>
      <c r="RUU2" s="300"/>
      <c r="RUV2" s="300"/>
      <c r="RUW2" s="300"/>
      <c r="RUX2" s="300"/>
      <c r="RUY2" s="300"/>
      <c r="RUZ2" s="300"/>
      <c r="RVA2" s="300"/>
      <c r="RVB2" s="300"/>
      <c r="RVC2" s="300"/>
      <c r="RVD2" s="300"/>
      <c r="RVE2" s="300"/>
      <c r="RVF2" s="300"/>
      <c r="RVG2" s="300"/>
      <c r="RVH2" s="300"/>
      <c r="RVI2" s="300"/>
      <c r="RVJ2" s="300"/>
      <c r="RVK2" s="300"/>
      <c r="RVL2" s="300"/>
      <c r="RVM2" s="300"/>
      <c r="RVN2" s="300"/>
      <c r="RVO2" s="300"/>
      <c r="RVP2" s="300"/>
      <c r="RVQ2" s="300"/>
      <c r="RVR2" s="300"/>
      <c r="RVS2" s="300"/>
      <c r="RVT2" s="300"/>
      <c r="RVU2" s="300"/>
      <c r="RVV2" s="300"/>
      <c r="RVW2" s="300"/>
      <c r="RVX2" s="300"/>
      <c r="RVY2" s="300"/>
      <c r="RVZ2" s="300"/>
      <c r="RWA2" s="300"/>
      <c r="RWB2" s="300"/>
      <c r="RWC2" s="300"/>
      <c r="RWD2" s="300"/>
      <c r="RWE2" s="300"/>
      <c r="RWF2" s="300"/>
      <c r="RWG2" s="300"/>
      <c r="RWH2" s="300"/>
      <c r="RWI2" s="300"/>
      <c r="RWJ2" s="300"/>
      <c r="RWK2" s="300"/>
      <c r="RWL2" s="300"/>
      <c r="RWM2" s="300"/>
      <c r="RWN2" s="300"/>
      <c r="RWO2" s="300"/>
      <c r="RWP2" s="300"/>
      <c r="RWQ2" s="300"/>
      <c r="RWR2" s="300"/>
      <c r="RWS2" s="300"/>
      <c r="RWT2" s="300"/>
      <c r="RWU2" s="300"/>
      <c r="RWV2" s="300"/>
      <c r="RWW2" s="300"/>
      <c r="RWX2" s="300"/>
      <c r="RWY2" s="300"/>
      <c r="RWZ2" s="300"/>
      <c r="RXA2" s="300"/>
      <c r="RXB2" s="300"/>
      <c r="RXC2" s="300"/>
      <c r="RXD2" s="300"/>
      <c r="RXE2" s="300"/>
      <c r="RXF2" s="300"/>
      <c r="RXG2" s="300"/>
      <c r="RXH2" s="300"/>
      <c r="RXI2" s="300"/>
      <c r="RXJ2" s="300"/>
      <c r="RXK2" s="300"/>
      <c r="RXL2" s="300"/>
      <c r="RXM2" s="300"/>
      <c r="RXN2" s="300"/>
      <c r="RXO2" s="300"/>
      <c r="RXP2" s="300"/>
      <c r="RXQ2" s="300"/>
      <c r="RXR2" s="300"/>
      <c r="RXS2" s="300"/>
      <c r="RXT2" s="300"/>
      <c r="RXU2" s="300"/>
      <c r="RXV2" s="300"/>
      <c r="RXW2" s="300"/>
      <c r="RXX2" s="300"/>
      <c r="RXY2" s="300"/>
      <c r="RXZ2" s="300"/>
      <c r="RYA2" s="300"/>
      <c r="RYB2" s="300"/>
      <c r="RYC2" s="300"/>
      <c r="RYD2" s="300"/>
      <c r="RYE2" s="300"/>
      <c r="RYF2" s="300"/>
      <c r="RYG2" s="300"/>
      <c r="RYH2" s="300"/>
      <c r="RYI2" s="300"/>
      <c r="RYJ2" s="300"/>
      <c r="RYK2" s="300"/>
      <c r="RYL2" s="300"/>
      <c r="RYM2" s="300"/>
      <c r="RYN2" s="300"/>
      <c r="RYO2" s="300"/>
      <c r="RYP2" s="300"/>
      <c r="RYQ2" s="300"/>
      <c r="RYR2" s="300"/>
      <c r="RYS2" s="300"/>
      <c r="RYT2" s="300"/>
      <c r="RYU2" s="300"/>
      <c r="RYV2" s="300"/>
      <c r="RYW2" s="300"/>
      <c r="RYX2" s="300"/>
      <c r="RYY2" s="300"/>
      <c r="RYZ2" s="300"/>
      <c r="RZA2" s="300"/>
      <c r="RZB2" s="300"/>
      <c r="RZC2" s="300"/>
      <c r="RZD2" s="300"/>
      <c r="RZE2" s="300"/>
      <c r="RZF2" s="300"/>
      <c r="RZG2" s="300"/>
      <c r="RZH2" s="300"/>
      <c r="RZI2" s="300"/>
      <c r="RZJ2" s="300"/>
      <c r="RZK2" s="300"/>
      <c r="RZL2" s="300"/>
      <c r="RZM2" s="300"/>
      <c r="RZN2" s="300"/>
      <c r="RZO2" s="300"/>
      <c r="RZP2" s="300"/>
      <c r="RZQ2" s="300"/>
      <c r="RZR2" s="300"/>
      <c r="RZS2" s="300"/>
      <c r="RZT2" s="300"/>
      <c r="RZU2" s="300"/>
      <c r="RZV2" s="300"/>
      <c r="RZW2" s="300"/>
      <c r="RZX2" s="300"/>
      <c r="RZY2" s="300"/>
      <c r="RZZ2" s="300"/>
      <c r="SAA2" s="300"/>
      <c r="SAB2" s="300"/>
      <c r="SAC2" s="300"/>
      <c r="SAD2" s="300"/>
      <c r="SAE2" s="300"/>
      <c r="SAF2" s="300"/>
      <c r="SAG2" s="300"/>
      <c r="SAH2" s="300"/>
      <c r="SAI2" s="300"/>
      <c r="SAJ2" s="300"/>
      <c r="SAK2" s="300"/>
      <c r="SAL2" s="300"/>
      <c r="SAM2" s="300"/>
      <c r="SAN2" s="300"/>
      <c r="SAO2" s="300"/>
      <c r="SAP2" s="300"/>
      <c r="SAQ2" s="300"/>
      <c r="SAR2" s="300"/>
      <c r="SAS2" s="300"/>
      <c r="SAT2" s="300"/>
      <c r="SAU2" s="300"/>
      <c r="SAV2" s="300"/>
      <c r="SAW2" s="300"/>
      <c r="SAX2" s="300"/>
      <c r="SAY2" s="300"/>
      <c r="SAZ2" s="300"/>
      <c r="SBA2" s="300"/>
      <c r="SBB2" s="300"/>
      <c r="SBC2" s="300"/>
      <c r="SBD2" s="300"/>
      <c r="SBE2" s="300"/>
      <c r="SBF2" s="300"/>
      <c r="SBG2" s="300"/>
      <c r="SBH2" s="300"/>
      <c r="SBI2" s="300"/>
      <c r="SBJ2" s="300"/>
      <c r="SBK2" s="300"/>
      <c r="SBL2" s="300"/>
      <c r="SBM2" s="300"/>
      <c r="SBN2" s="300"/>
      <c r="SBO2" s="300"/>
      <c r="SBP2" s="300"/>
      <c r="SBQ2" s="300"/>
      <c r="SBR2" s="300"/>
      <c r="SBS2" s="300"/>
      <c r="SBT2" s="300"/>
      <c r="SBU2" s="300"/>
      <c r="SBV2" s="300"/>
      <c r="SBW2" s="300"/>
      <c r="SBX2" s="300"/>
      <c r="SBY2" s="300"/>
      <c r="SBZ2" s="300"/>
      <c r="SCA2" s="300"/>
      <c r="SCB2" s="300"/>
      <c r="SCC2" s="300"/>
      <c r="SCD2" s="300"/>
      <c r="SCE2" s="300"/>
      <c r="SCF2" s="300"/>
      <c r="SCG2" s="300"/>
      <c r="SCH2" s="300"/>
      <c r="SCI2" s="300"/>
      <c r="SCJ2" s="300"/>
      <c r="SCK2" s="300"/>
      <c r="SCL2" s="300"/>
      <c r="SCM2" s="300"/>
      <c r="SCN2" s="300"/>
      <c r="SCO2" s="300"/>
      <c r="SCP2" s="300"/>
      <c r="SCQ2" s="300"/>
      <c r="SCR2" s="300"/>
      <c r="SCS2" s="300"/>
      <c r="SCT2" s="300"/>
      <c r="SCU2" s="300"/>
      <c r="SCV2" s="300"/>
      <c r="SCW2" s="300"/>
      <c r="SCX2" s="300"/>
      <c r="SCY2" s="300"/>
      <c r="SCZ2" s="300"/>
      <c r="SDA2" s="300"/>
      <c r="SDB2" s="300"/>
      <c r="SDC2" s="300"/>
      <c r="SDD2" s="300"/>
      <c r="SDE2" s="300"/>
      <c r="SDF2" s="300"/>
      <c r="SDG2" s="300"/>
      <c r="SDH2" s="300"/>
      <c r="SDI2" s="300"/>
      <c r="SDJ2" s="300"/>
      <c r="SDK2" s="300"/>
      <c r="SDL2" s="300"/>
      <c r="SDM2" s="300"/>
      <c r="SDN2" s="300"/>
      <c r="SDO2" s="300"/>
      <c r="SDP2" s="300"/>
      <c r="SDQ2" s="300"/>
      <c r="SDR2" s="300"/>
      <c r="SDS2" s="300"/>
      <c r="SDT2" s="300"/>
      <c r="SDU2" s="300"/>
      <c r="SDV2" s="300"/>
      <c r="SDW2" s="300"/>
      <c r="SDX2" s="300"/>
      <c r="SDY2" s="300"/>
      <c r="SDZ2" s="300"/>
      <c r="SEA2" s="300"/>
      <c r="SEB2" s="300"/>
      <c r="SEC2" s="300"/>
      <c r="SED2" s="300"/>
      <c r="SEE2" s="300"/>
      <c r="SEF2" s="300"/>
      <c r="SEG2" s="300"/>
      <c r="SEH2" s="300"/>
      <c r="SEI2" s="300"/>
      <c r="SEJ2" s="300"/>
      <c r="SEK2" s="300"/>
      <c r="SEL2" s="300"/>
      <c r="SEM2" s="300"/>
      <c r="SEN2" s="300"/>
      <c r="SEO2" s="300"/>
      <c r="SEP2" s="300"/>
      <c r="SEQ2" s="300"/>
      <c r="SER2" s="300"/>
      <c r="SES2" s="300"/>
      <c r="SET2" s="300"/>
      <c r="SEU2" s="300"/>
      <c r="SEV2" s="300"/>
      <c r="SEW2" s="300"/>
      <c r="SEX2" s="300"/>
      <c r="SEY2" s="300"/>
      <c r="SEZ2" s="300"/>
      <c r="SFA2" s="300"/>
      <c r="SFB2" s="300"/>
      <c r="SFC2" s="300"/>
      <c r="SFD2" s="300"/>
      <c r="SFE2" s="300"/>
      <c r="SFF2" s="300"/>
      <c r="SFG2" s="300"/>
      <c r="SFH2" s="300"/>
      <c r="SFI2" s="300"/>
      <c r="SFJ2" s="300"/>
      <c r="SFK2" s="300"/>
      <c r="SFL2" s="300"/>
      <c r="SFM2" s="300"/>
      <c r="SFN2" s="300"/>
      <c r="SFO2" s="300"/>
      <c r="SFP2" s="300"/>
      <c r="SFQ2" s="300"/>
      <c r="SFR2" s="300"/>
      <c r="SFS2" s="300"/>
      <c r="SFT2" s="300"/>
      <c r="SFU2" s="300"/>
      <c r="SFV2" s="300"/>
      <c r="SFW2" s="300"/>
      <c r="SFX2" s="300"/>
      <c r="SFY2" s="300"/>
      <c r="SFZ2" s="300"/>
      <c r="SGA2" s="300"/>
      <c r="SGB2" s="300"/>
      <c r="SGC2" s="300"/>
      <c r="SGD2" s="300"/>
      <c r="SGE2" s="300"/>
      <c r="SGF2" s="300"/>
      <c r="SGG2" s="300"/>
      <c r="SGH2" s="300"/>
      <c r="SGI2" s="300"/>
      <c r="SGJ2" s="300"/>
      <c r="SGK2" s="300"/>
      <c r="SGL2" s="300"/>
      <c r="SGM2" s="300"/>
      <c r="SGN2" s="300"/>
      <c r="SGO2" s="300"/>
      <c r="SGP2" s="300"/>
      <c r="SGQ2" s="300"/>
      <c r="SGR2" s="300"/>
      <c r="SGS2" s="300"/>
      <c r="SGT2" s="300"/>
      <c r="SGU2" s="300"/>
      <c r="SGV2" s="300"/>
      <c r="SGW2" s="300"/>
      <c r="SGX2" s="300"/>
      <c r="SGY2" s="300"/>
      <c r="SGZ2" s="300"/>
      <c r="SHA2" s="300"/>
      <c r="SHB2" s="300"/>
      <c r="SHC2" s="300"/>
      <c r="SHD2" s="300"/>
      <c r="SHE2" s="300"/>
      <c r="SHF2" s="300"/>
      <c r="SHG2" s="300"/>
      <c r="SHH2" s="300"/>
      <c r="SHI2" s="300"/>
      <c r="SHJ2" s="300"/>
      <c r="SHK2" s="300"/>
      <c r="SHL2" s="300"/>
      <c r="SHM2" s="300"/>
      <c r="SHN2" s="300"/>
      <c r="SHO2" s="300"/>
      <c r="SHP2" s="300"/>
      <c r="SHQ2" s="300"/>
      <c r="SHR2" s="300"/>
      <c r="SHS2" s="300"/>
      <c r="SHT2" s="300"/>
      <c r="SHU2" s="300"/>
      <c r="SHV2" s="300"/>
      <c r="SHW2" s="300"/>
      <c r="SHX2" s="300"/>
      <c r="SHY2" s="300"/>
      <c r="SHZ2" s="300"/>
      <c r="SIA2" s="300"/>
      <c r="SIB2" s="300"/>
      <c r="SIC2" s="300"/>
      <c r="SID2" s="300"/>
      <c r="SIE2" s="300"/>
      <c r="SIF2" s="300"/>
      <c r="SIG2" s="300"/>
      <c r="SIH2" s="300"/>
      <c r="SII2" s="300"/>
      <c r="SIJ2" s="300"/>
      <c r="SIK2" s="300"/>
      <c r="SIL2" s="300"/>
      <c r="SIM2" s="300"/>
      <c r="SIN2" s="300"/>
      <c r="SIO2" s="300"/>
      <c r="SIP2" s="300"/>
      <c r="SIQ2" s="300"/>
      <c r="SIR2" s="300"/>
      <c r="SIS2" s="300"/>
      <c r="SIT2" s="300"/>
      <c r="SIU2" s="300"/>
      <c r="SIV2" s="300"/>
      <c r="SIW2" s="300"/>
      <c r="SIX2" s="300"/>
      <c r="SIY2" s="300"/>
      <c r="SIZ2" s="300"/>
      <c r="SJA2" s="300"/>
      <c r="SJB2" s="300"/>
      <c r="SJC2" s="300"/>
      <c r="SJD2" s="300"/>
      <c r="SJE2" s="300"/>
      <c r="SJF2" s="300"/>
      <c r="SJG2" s="300"/>
      <c r="SJH2" s="300"/>
      <c r="SJI2" s="300"/>
      <c r="SJJ2" s="300"/>
      <c r="SJK2" s="300"/>
      <c r="SJL2" s="300"/>
      <c r="SJM2" s="300"/>
      <c r="SJN2" s="300"/>
      <c r="SJO2" s="300"/>
      <c r="SJP2" s="300"/>
      <c r="SJQ2" s="300"/>
      <c r="SJR2" s="300"/>
      <c r="SJS2" s="300"/>
      <c r="SJT2" s="300"/>
      <c r="SJU2" s="300"/>
      <c r="SJV2" s="300"/>
      <c r="SJW2" s="300"/>
      <c r="SJX2" s="300"/>
      <c r="SJY2" s="300"/>
      <c r="SJZ2" s="300"/>
      <c r="SKA2" s="300"/>
      <c r="SKB2" s="300"/>
      <c r="SKC2" s="300"/>
      <c r="SKD2" s="300"/>
      <c r="SKE2" s="300"/>
      <c r="SKF2" s="300"/>
      <c r="SKG2" s="300"/>
      <c r="SKH2" s="300"/>
      <c r="SKI2" s="300"/>
      <c r="SKJ2" s="300"/>
      <c r="SKK2" s="300"/>
      <c r="SKL2" s="300"/>
      <c r="SKM2" s="300"/>
      <c r="SKN2" s="300"/>
      <c r="SKO2" s="300"/>
      <c r="SKP2" s="300"/>
      <c r="SKQ2" s="300"/>
      <c r="SKR2" s="300"/>
      <c r="SKS2" s="300"/>
      <c r="SKT2" s="300"/>
      <c r="SKU2" s="300"/>
      <c r="SKV2" s="300"/>
      <c r="SKW2" s="300"/>
      <c r="SKX2" s="300"/>
      <c r="SKY2" s="300"/>
      <c r="SKZ2" s="300"/>
      <c r="SLA2" s="300"/>
      <c r="SLB2" s="300"/>
      <c r="SLC2" s="300"/>
      <c r="SLD2" s="300"/>
      <c r="SLE2" s="300"/>
      <c r="SLF2" s="300"/>
      <c r="SLG2" s="300"/>
      <c r="SLH2" s="300"/>
      <c r="SLI2" s="300"/>
      <c r="SLJ2" s="300"/>
      <c r="SLK2" s="300"/>
      <c r="SLL2" s="300"/>
      <c r="SLM2" s="300"/>
      <c r="SLN2" s="300"/>
      <c r="SLO2" s="300"/>
      <c r="SLP2" s="300"/>
      <c r="SLQ2" s="300"/>
      <c r="SLR2" s="300"/>
      <c r="SLS2" s="300"/>
      <c r="SLT2" s="300"/>
      <c r="SLU2" s="300"/>
      <c r="SLV2" s="300"/>
      <c r="SLW2" s="300"/>
      <c r="SLX2" s="300"/>
      <c r="SLY2" s="300"/>
      <c r="SLZ2" s="300"/>
      <c r="SMA2" s="300"/>
      <c r="SMB2" s="300"/>
      <c r="SMC2" s="300"/>
      <c r="SMD2" s="300"/>
      <c r="SME2" s="300"/>
      <c r="SMF2" s="300"/>
      <c r="SMG2" s="300"/>
      <c r="SMH2" s="300"/>
      <c r="SMI2" s="300"/>
      <c r="SMJ2" s="300"/>
      <c r="SMK2" s="300"/>
      <c r="SML2" s="300"/>
      <c r="SMM2" s="300"/>
      <c r="SMN2" s="300"/>
      <c r="SMO2" s="300"/>
      <c r="SMP2" s="300"/>
      <c r="SMQ2" s="300"/>
      <c r="SMR2" s="300"/>
      <c r="SMS2" s="300"/>
      <c r="SMT2" s="300"/>
      <c r="SMU2" s="300"/>
      <c r="SMV2" s="300"/>
      <c r="SMW2" s="300"/>
      <c r="SMX2" s="300"/>
      <c r="SMY2" s="300"/>
      <c r="SMZ2" s="300"/>
      <c r="SNA2" s="300"/>
      <c r="SNB2" s="300"/>
      <c r="SNC2" s="300"/>
      <c r="SND2" s="300"/>
      <c r="SNE2" s="300"/>
      <c r="SNF2" s="300"/>
      <c r="SNG2" s="300"/>
      <c r="SNH2" s="300"/>
      <c r="SNI2" s="300"/>
      <c r="SNJ2" s="300"/>
      <c r="SNK2" s="300"/>
      <c r="SNL2" s="300"/>
      <c r="SNM2" s="300"/>
      <c r="SNN2" s="300"/>
      <c r="SNO2" s="300"/>
      <c r="SNP2" s="300"/>
      <c r="SNQ2" s="300"/>
      <c r="SNR2" s="300"/>
      <c r="SNS2" s="300"/>
      <c r="SNT2" s="300"/>
      <c r="SNU2" s="300"/>
      <c r="SNV2" s="300"/>
      <c r="SNW2" s="300"/>
      <c r="SNX2" s="300"/>
      <c r="SNY2" s="300"/>
      <c r="SNZ2" s="300"/>
      <c r="SOA2" s="300"/>
      <c r="SOB2" s="300"/>
      <c r="SOC2" s="300"/>
      <c r="SOD2" s="300"/>
      <c r="SOE2" s="300"/>
      <c r="SOF2" s="300"/>
      <c r="SOG2" s="300"/>
      <c r="SOH2" s="300"/>
      <c r="SOI2" s="300"/>
      <c r="SOJ2" s="300"/>
      <c r="SOK2" s="300"/>
      <c r="SOL2" s="300"/>
      <c r="SOM2" s="300"/>
      <c r="SON2" s="300"/>
      <c r="SOO2" s="300"/>
      <c r="SOP2" s="300"/>
      <c r="SOQ2" s="300"/>
      <c r="SOR2" s="300"/>
      <c r="SOS2" s="300"/>
      <c r="SOT2" s="300"/>
      <c r="SOU2" s="300"/>
      <c r="SOV2" s="300"/>
      <c r="SOW2" s="300"/>
      <c r="SOX2" s="300"/>
      <c r="SOY2" s="300"/>
      <c r="SOZ2" s="300"/>
      <c r="SPA2" s="300"/>
      <c r="SPB2" s="300"/>
      <c r="SPC2" s="300"/>
      <c r="SPD2" s="300"/>
      <c r="SPE2" s="300"/>
      <c r="SPF2" s="300"/>
      <c r="SPG2" s="300"/>
      <c r="SPH2" s="300"/>
      <c r="SPI2" s="300"/>
      <c r="SPJ2" s="300"/>
      <c r="SPK2" s="300"/>
      <c r="SPL2" s="300"/>
      <c r="SPM2" s="300"/>
      <c r="SPN2" s="300"/>
      <c r="SPO2" s="300"/>
      <c r="SPP2" s="300"/>
      <c r="SPQ2" s="300"/>
      <c r="SPR2" s="300"/>
      <c r="SPS2" s="300"/>
      <c r="SPT2" s="300"/>
      <c r="SPU2" s="300"/>
      <c r="SPV2" s="300"/>
      <c r="SPW2" s="300"/>
      <c r="SPX2" s="300"/>
      <c r="SPY2" s="300"/>
      <c r="SPZ2" s="300"/>
      <c r="SQA2" s="300"/>
      <c r="SQB2" s="300"/>
      <c r="SQC2" s="300"/>
      <c r="SQD2" s="300"/>
      <c r="SQE2" s="300"/>
      <c r="SQF2" s="300"/>
      <c r="SQG2" s="300"/>
      <c r="SQH2" s="300"/>
      <c r="SQI2" s="300"/>
      <c r="SQJ2" s="300"/>
      <c r="SQK2" s="300"/>
      <c r="SQL2" s="300"/>
      <c r="SQM2" s="300"/>
      <c r="SQN2" s="300"/>
      <c r="SQO2" s="300"/>
      <c r="SQP2" s="300"/>
      <c r="SQQ2" s="300"/>
      <c r="SQR2" s="300"/>
      <c r="SQS2" s="300"/>
      <c r="SQT2" s="300"/>
      <c r="SQU2" s="300"/>
      <c r="SQV2" s="300"/>
      <c r="SQW2" s="300"/>
      <c r="SQX2" s="300"/>
      <c r="SQY2" s="300"/>
      <c r="SQZ2" s="300"/>
      <c r="SRA2" s="300"/>
      <c r="SRB2" s="300"/>
      <c r="SRC2" s="300"/>
      <c r="SRD2" s="300"/>
      <c r="SRE2" s="300"/>
      <c r="SRF2" s="300"/>
      <c r="SRG2" s="300"/>
      <c r="SRH2" s="300"/>
      <c r="SRI2" s="300"/>
      <c r="SRJ2" s="300"/>
      <c r="SRK2" s="300"/>
      <c r="SRL2" s="300"/>
      <c r="SRM2" s="300"/>
      <c r="SRN2" s="300"/>
      <c r="SRO2" s="300"/>
      <c r="SRP2" s="300"/>
      <c r="SRQ2" s="300"/>
      <c r="SRR2" s="300"/>
      <c r="SRS2" s="300"/>
      <c r="SRT2" s="300"/>
      <c r="SRU2" s="300"/>
      <c r="SRV2" s="300"/>
      <c r="SRW2" s="300"/>
      <c r="SRX2" s="300"/>
      <c r="SRY2" s="300"/>
      <c r="SRZ2" s="300"/>
      <c r="SSA2" s="300"/>
      <c r="SSB2" s="300"/>
      <c r="SSC2" s="300"/>
      <c r="SSD2" s="300"/>
      <c r="SSE2" s="300"/>
      <c r="SSF2" s="300"/>
      <c r="SSG2" s="300"/>
      <c r="SSH2" s="300"/>
      <c r="SSI2" s="300"/>
      <c r="SSJ2" s="300"/>
      <c r="SSK2" s="300"/>
      <c r="SSL2" s="300"/>
      <c r="SSM2" s="300"/>
      <c r="SSN2" s="300"/>
      <c r="SSO2" s="300"/>
      <c r="SSP2" s="300"/>
      <c r="SSQ2" s="300"/>
      <c r="SSR2" s="300"/>
      <c r="SSS2" s="300"/>
      <c r="SST2" s="300"/>
      <c r="SSU2" s="300"/>
      <c r="SSV2" s="300"/>
      <c r="SSW2" s="300"/>
      <c r="SSX2" s="300"/>
      <c r="SSY2" s="300"/>
      <c r="SSZ2" s="300"/>
      <c r="STA2" s="300"/>
      <c r="STB2" s="300"/>
      <c r="STC2" s="300"/>
      <c r="STD2" s="300"/>
      <c r="STE2" s="300"/>
      <c r="STF2" s="300"/>
      <c r="STG2" s="300"/>
      <c r="STH2" s="300"/>
      <c r="STI2" s="300"/>
      <c r="STJ2" s="300"/>
      <c r="STK2" s="300"/>
      <c r="STL2" s="300"/>
      <c r="STM2" s="300"/>
      <c r="STN2" s="300"/>
      <c r="STO2" s="300"/>
      <c r="STP2" s="300"/>
      <c r="STQ2" s="300"/>
      <c r="STR2" s="300"/>
      <c r="STS2" s="300"/>
      <c r="STT2" s="300"/>
      <c r="STU2" s="300"/>
      <c r="STV2" s="300"/>
      <c r="STW2" s="300"/>
      <c r="STX2" s="300"/>
      <c r="STY2" s="300"/>
      <c r="STZ2" s="300"/>
      <c r="SUA2" s="300"/>
      <c r="SUB2" s="300"/>
      <c r="SUC2" s="300"/>
      <c r="SUD2" s="300"/>
      <c r="SUE2" s="300"/>
      <c r="SUF2" s="300"/>
      <c r="SUG2" s="300"/>
      <c r="SUH2" s="300"/>
      <c r="SUI2" s="300"/>
      <c r="SUJ2" s="300"/>
      <c r="SUK2" s="300"/>
      <c r="SUL2" s="300"/>
      <c r="SUM2" s="300"/>
      <c r="SUN2" s="300"/>
      <c r="SUO2" s="300"/>
      <c r="SUP2" s="300"/>
      <c r="SUQ2" s="300"/>
      <c r="SUR2" s="300"/>
      <c r="SUS2" s="300"/>
      <c r="SUT2" s="300"/>
      <c r="SUU2" s="300"/>
      <c r="SUV2" s="300"/>
      <c r="SUW2" s="300"/>
      <c r="SUX2" s="300"/>
      <c r="SUY2" s="300"/>
      <c r="SUZ2" s="300"/>
      <c r="SVA2" s="300"/>
      <c r="SVB2" s="300"/>
      <c r="SVC2" s="300"/>
      <c r="SVD2" s="300"/>
      <c r="SVE2" s="300"/>
      <c r="SVF2" s="300"/>
      <c r="SVG2" s="300"/>
      <c r="SVH2" s="300"/>
      <c r="SVI2" s="300"/>
      <c r="SVJ2" s="300"/>
      <c r="SVK2" s="300"/>
      <c r="SVL2" s="300"/>
      <c r="SVM2" s="300"/>
      <c r="SVN2" s="300"/>
      <c r="SVO2" s="300"/>
      <c r="SVP2" s="300"/>
      <c r="SVQ2" s="300"/>
      <c r="SVR2" s="300"/>
      <c r="SVS2" s="300"/>
      <c r="SVT2" s="300"/>
      <c r="SVU2" s="300"/>
      <c r="SVV2" s="300"/>
      <c r="SVW2" s="300"/>
      <c r="SVX2" s="300"/>
      <c r="SVY2" s="300"/>
      <c r="SVZ2" s="300"/>
      <c r="SWA2" s="300"/>
      <c r="SWB2" s="300"/>
      <c r="SWC2" s="300"/>
      <c r="SWD2" s="300"/>
      <c r="SWE2" s="300"/>
      <c r="SWF2" s="300"/>
      <c r="SWG2" s="300"/>
      <c r="SWH2" s="300"/>
      <c r="SWI2" s="300"/>
      <c r="SWJ2" s="300"/>
      <c r="SWK2" s="300"/>
      <c r="SWL2" s="300"/>
      <c r="SWM2" s="300"/>
      <c r="SWN2" s="300"/>
      <c r="SWO2" s="300"/>
      <c r="SWP2" s="300"/>
      <c r="SWQ2" s="300"/>
      <c r="SWR2" s="300"/>
      <c r="SWS2" s="300"/>
      <c r="SWT2" s="300"/>
      <c r="SWU2" s="300"/>
      <c r="SWV2" s="300"/>
      <c r="SWW2" s="300"/>
      <c r="SWX2" s="300"/>
      <c r="SWY2" s="300"/>
      <c r="SWZ2" s="300"/>
      <c r="SXA2" s="300"/>
      <c r="SXB2" s="300"/>
      <c r="SXC2" s="300"/>
      <c r="SXD2" s="300"/>
      <c r="SXE2" s="300"/>
      <c r="SXF2" s="300"/>
      <c r="SXG2" s="300"/>
      <c r="SXH2" s="300"/>
      <c r="SXI2" s="300"/>
      <c r="SXJ2" s="300"/>
      <c r="SXK2" s="300"/>
      <c r="SXL2" s="300"/>
      <c r="SXM2" s="300"/>
      <c r="SXN2" s="300"/>
      <c r="SXO2" s="300"/>
      <c r="SXP2" s="300"/>
      <c r="SXQ2" s="300"/>
      <c r="SXR2" s="300"/>
      <c r="SXS2" s="300"/>
      <c r="SXT2" s="300"/>
      <c r="SXU2" s="300"/>
      <c r="SXV2" s="300"/>
      <c r="SXW2" s="300"/>
      <c r="SXX2" s="300"/>
      <c r="SXY2" s="300"/>
      <c r="SXZ2" s="300"/>
      <c r="SYA2" s="300"/>
      <c r="SYB2" s="300"/>
      <c r="SYC2" s="300"/>
      <c r="SYD2" s="300"/>
      <c r="SYE2" s="300"/>
      <c r="SYF2" s="300"/>
      <c r="SYG2" s="300"/>
      <c r="SYH2" s="300"/>
      <c r="SYI2" s="300"/>
      <c r="SYJ2" s="300"/>
      <c r="SYK2" s="300"/>
      <c r="SYL2" s="300"/>
      <c r="SYM2" s="300"/>
      <c r="SYN2" s="300"/>
      <c r="SYO2" s="300"/>
      <c r="SYP2" s="300"/>
      <c r="SYQ2" s="300"/>
      <c r="SYR2" s="300"/>
      <c r="SYS2" s="300"/>
      <c r="SYT2" s="300"/>
      <c r="SYU2" s="300"/>
      <c r="SYV2" s="300"/>
      <c r="SYW2" s="300"/>
      <c r="SYX2" s="300"/>
      <c r="SYY2" s="300"/>
      <c r="SYZ2" s="300"/>
      <c r="SZA2" s="300"/>
      <c r="SZB2" s="300"/>
      <c r="SZC2" s="300"/>
      <c r="SZD2" s="300"/>
      <c r="SZE2" s="300"/>
      <c r="SZF2" s="300"/>
      <c r="SZG2" s="300"/>
      <c r="SZH2" s="300"/>
      <c r="SZI2" s="300"/>
      <c r="SZJ2" s="300"/>
      <c r="SZK2" s="300"/>
      <c r="SZL2" s="300"/>
      <c r="SZM2" s="300"/>
      <c r="SZN2" s="300"/>
      <c r="SZO2" s="300"/>
      <c r="SZP2" s="300"/>
      <c r="SZQ2" s="300"/>
      <c r="SZR2" s="300"/>
      <c r="SZS2" s="300"/>
      <c r="SZT2" s="300"/>
      <c r="SZU2" s="300"/>
      <c r="SZV2" s="300"/>
      <c r="SZW2" s="300"/>
      <c r="SZX2" s="300"/>
      <c r="SZY2" s="300"/>
      <c r="SZZ2" s="300"/>
      <c r="TAA2" s="300"/>
      <c r="TAB2" s="300"/>
      <c r="TAC2" s="300"/>
      <c r="TAD2" s="300"/>
      <c r="TAE2" s="300"/>
      <c r="TAF2" s="300"/>
      <c r="TAG2" s="300"/>
      <c r="TAH2" s="300"/>
      <c r="TAI2" s="300"/>
      <c r="TAJ2" s="300"/>
      <c r="TAK2" s="300"/>
      <c r="TAL2" s="300"/>
      <c r="TAM2" s="300"/>
      <c r="TAN2" s="300"/>
      <c r="TAO2" s="300"/>
      <c r="TAP2" s="300"/>
      <c r="TAQ2" s="300"/>
      <c r="TAR2" s="300"/>
      <c r="TAS2" s="300"/>
      <c r="TAT2" s="300"/>
      <c r="TAU2" s="300"/>
      <c r="TAV2" s="300"/>
      <c r="TAW2" s="300"/>
      <c r="TAX2" s="300"/>
      <c r="TAY2" s="300"/>
      <c r="TAZ2" s="300"/>
      <c r="TBA2" s="300"/>
      <c r="TBB2" s="300"/>
      <c r="TBC2" s="300"/>
      <c r="TBD2" s="300"/>
      <c r="TBE2" s="300"/>
      <c r="TBF2" s="300"/>
      <c r="TBG2" s="300"/>
      <c r="TBH2" s="300"/>
      <c r="TBI2" s="300"/>
      <c r="TBJ2" s="300"/>
      <c r="TBK2" s="300"/>
      <c r="TBL2" s="300"/>
      <c r="TBM2" s="300"/>
      <c r="TBN2" s="300"/>
      <c r="TBO2" s="300"/>
      <c r="TBP2" s="300"/>
      <c r="TBQ2" s="300"/>
      <c r="TBR2" s="300"/>
      <c r="TBS2" s="300"/>
      <c r="TBT2" s="300"/>
      <c r="TBU2" s="300"/>
      <c r="TBV2" s="300"/>
      <c r="TBW2" s="300"/>
      <c r="TBX2" s="300"/>
      <c r="TBY2" s="300"/>
      <c r="TBZ2" s="300"/>
      <c r="TCA2" s="300"/>
      <c r="TCB2" s="300"/>
      <c r="TCC2" s="300"/>
      <c r="TCD2" s="300"/>
      <c r="TCE2" s="300"/>
      <c r="TCF2" s="300"/>
      <c r="TCG2" s="300"/>
      <c r="TCH2" s="300"/>
      <c r="TCI2" s="300"/>
      <c r="TCJ2" s="300"/>
      <c r="TCK2" s="300"/>
      <c r="TCL2" s="300"/>
      <c r="TCM2" s="300"/>
      <c r="TCN2" s="300"/>
      <c r="TCO2" s="300"/>
      <c r="TCP2" s="300"/>
      <c r="TCQ2" s="300"/>
      <c r="TCR2" s="300"/>
      <c r="TCS2" s="300"/>
      <c r="TCT2" s="300"/>
      <c r="TCU2" s="300"/>
      <c r="TCV2" s="300"/>
      <c r="TCW2" s="300"/>
      <c r="TCX2" s="300"/>
      <c r="TCY2" s="300"/>
      <c r="TCZ2" s="300"/>
      <c r="TDA2" s="300"/>
      <c r="TDB2" s="300"/>
      <c r="TDC2" s="300"/>
      <c r="TDD2" s="300"/>
      <c r="TDE2" s="300"/>
      <c r="TDF2" s="300"/>
      <c r="TDG2" s="300"/>
      <c r="TDH2" s="300"/>
      <c r="TDI2" s="300"/>
      <c r="TDJ2" s="300"/>
      <c r="TDK2" s="300"/>
      <c r="TDL2" s="300"/>
      <c r="TDM2" s="300"/>
      <c r="TDN2" s="300"/>
      <c r="TDO2" s="300"/>
      <c r="TDP2" s="300"/>
      <c r="TDQ2" s="300"/>
      <c r="TDR2" s="300"/>
      <c r="TDS2" s="300"/>
      <c r="TDT2" s="300"/>
      <c r="TDU2" s="300"/>
      <c r="TDV2" s="300"/>
      <c r="TDW2" s="300"/>
      <c r="TDX2" s="300"/>
      <c r="TDY2" s="300"/>
      <c r="TDZ2" s="300"/>
      <c r="TEA2" s="300"/>
      <c r="TEB2" s="300"/>
      <c r="TEC2" s="300"/>
      <c r="TED2" s="300"/>
      <c r="TEE2" s="300"/>
      <c r="TEF2" s="300"/>
      <c r="TEG2" s="300"/>
      <c r="TEH2" s="300"/>
      <c r="TEI2" s="300"/>
      <c r="TEJ2" s="300"/>
      <c r="TEK2" s="300"/>
      <c r="TEL2" s="300"/>
      <c r="TEM2" s="300"/>
      <c r="TEN2" s="300"/>
      <c r="TEO2" s="300"/>
      <c r="TEP2" s="300"/>
      <c r="TEQ2" s="300"/>
      <c r="TER2" s="300"/>
      <c r="TES2" s="300"/>
      <c r="TET2" s="300"/>
      <c r="TEU2" s="300"/>
      <c r="TEV2" s="300"/>
      <c r="TEW2" s="300"/>
      <c r="TEX2" s="300"/>
      <c r="TEY2" s="300"/>
      <c r="TEZ2" s="300"/>
      <c r="TFA2" s="300"/>
      <c r="TFB2" s="300"/>
      <c r="TFC2" s="300"/>
      <c r="TFD2" s="300"/>
      <c r="TFE2" s="300"/>
      <c r="TFF2" s="300"/>
      <c r="TFG2" s="300"/>
      <c r="TFH2" s="300"/>
      <c r="TFI2" s="300"/>
      <c r="TFJ2" s="300"/>
      <c r="TFK2" s="300"/>
      <c r="TFL2" s="300"/>
      <c r="TFM2" s="300"/>
      <c r="TFN2" s="300"/>
      <c r="TFO2" s="300"/>
      <c r="TFP2" s="300"/>
      <c r="TFQ2" s="300"/>
      <c r="TFR2" s="300"/>
      <c r="TFS2" s="300"/>
      <c r="TFT2" s="300"/>
      <c r="TFU2" s="300"/>
      <c r="TFV2" s="300"/>
      <c r="TFW2" s="300"/>
      <c r="TFX2" s="300"/>
      <c r="TFY2" s="300"/>
      <c r="TFZ2" s="300"/>
      <c r="TGA2" s="300"/>
      <c r="TGB2" s="300"/>
      <c r="TGC2" s="300"/>
      <c r="TGD2" s="300"/>
      <c r="TGE2" s="300"/>
      <c r="TGF2" s="300"/>
      <c r="TGG2" s="300"/>
      <c r="TGH2" s="300"/>
      <c r="TGI2" s="300"/>
      <c r="TGJ2" s="300"/>
      <c r="TGK2" s="300"/>
      <c r="TGL2" s="300"/>
      <c r="TGM2" s="300"/>
      <c r="TGN2" s="300"/>
      <c r="TGO2" s="300"/>
      <c r="TGP2" s="300"/>
      <c r="TGQ2" s="300"/>
      <c r="TGR2" s="300"/>
      <c r="TGS2" s="300"/>
      <c r="TGT2" s="300"/>
      <c r="TGU2" s="300"/>
      <c r="TGV2" s="300"/>
      <c r="TGW2" s="300"/>
      <c r="TGX2" s="300"/>
      <c r="TGY2" s="300"/>
      <c r="TGZ2" s="300"/>
      <c r="THA2" s="300"/>
      <c r="THB2" s="300"/>
      <c r="THC2" s="300"/>
      <c r="THD2" s="300"/>
      <c r="THE2" s="300"/>
      <c r="THF2" s="300"/>
      <c r="THG2" s="300"/>
      <c r="THH2" s="300"/>
      <c r="THI2" s="300"/>
      <c r="THJ2" s="300"/>
      <c r="THK2" s="300"/>
      <c r="THL2" s="300"/>
      <c r="THM2" s="300"/>
      <c r="THN2" s="300"/>
      <c r="THO2" s="300"/>
      <c r="THP2" s="300"/>
      <c r="THQ2" s="300"/>
      <c r="THR2" s="300"/>
      <c r="THS2" s="300"/>
      <c r="THT2" s="300"/>
      <c r="THU2" s="300"/>
      <c r="THV2" s="300"/>
      <c r="THW2" s="300"/>
      <c r="THX2" s="300"/>
      <c r="THY2" s="300"/>
      <c r="THZ2" s="300"/>
      <c r="TIA2" s="300"/>
      <c r="TIB2" s="300"/>
      <c r="TIC2" s="300"/>
      <c r="TID2" s="300"/>
      <c r="TIE2" s="300"/>
      <c r="TIF2" s="300"/>
      <c r="TIG2" s="300"/>
      <c r="TIH2" s="300"/>
      <c r="TII2" s="300"/>
      <c r="TIJ2" s="300"/>
      <c r="TIK2" s="300"/>
      <c r="TIL2" s="300"/>
      <c r="TIM2" s="300"/>
      <c r="TIN2" s="300"/>
      <c r="TIO2" s="300"/>
      <c r="TIP2" s="300"/>
      <c r="TIQ2" s="300"/>
      <c r="TIR2" s="300"/>
      <c r="TIS2" s="300"/>
      <c r="TIT2" s="300"/>
      <c r="TIU2" s="300"/>
      <c r="TIV2" s="300"/>
      <c r="TIW2" s="300"/>
      <c r="TIX2" s="300"/>
      <c r="TIY2" s="300"/>
      <c r="TIZ2" s="300"/>
      <c r="TJA2" s="300"/>
      <c r="TJB2" s="300"/>
      <c r="TJC2" s="300"/>
      <c r="TJD2" s="300"/>
      <c r="TJE2" s="300"/>
      <c r="TJF2" s="300"/>
      <c r="TJG2" s="300"/>
      <c r="TJH2" s="300"/>
      <c r="TJI2" s="300"/>
      <c r="TJJ2" s="300"/>
      <c r="TJK2" s="300"/>
      <c r="TJL2" s="300"/>
      <c r="TJM2" s="300"/>
      <c r="TJN2" s="300"/>
      <c r="TJO2" s="300"/>
      <c r="TJP2" s="300"/>
      <c r="TJQ2" s="300"/>
      <c r="TJR2" s="300"/>
      <c r="TJS2" s="300"/>
      <c r="TJT2" s="300"/>
      <c r="TJU2" s="300"/>
      <c r="TJV2" s="300"/>
      <c r="TJW2" s="300"/>
      <c r="TJX2" s="300"/>
      <c r="TJY2" s="300"/>
      <c r="TJZ2" s="300"/>
      <c r="TKA2" s="300"/>
      <c r="TKB2" s="300"/>
      <c r="TKC2" s="300"/>
      <c r="TKD2" s="300"/>
      <c r="TKE2" s="300"/>
      <c r="TKF2" s="300"/>
      <c r="TKG2" s="300"/>
      <c r="TKH2" s="300"/>
      <c r="TKI2" s="300"/>
      <c r="TKJ2" s="300"/>
      <c r="TKK2" s="300"/>
      <c r="TKL2" s="300"/>
      <c r="TKM2" s="300"/>
      <c r="TKN2" s="300"/>
      <c r="TKO2" s="300"/>
      <c r="TKP2" s="300"/>
      <c r="TKQ2" s="300"/>
      <c r="TKR2" s="300"/>
      <c r="TKS2" s="300"/>
      <c r="TKT2" s="300"/>
      <c r="TKU2" s="300"/>
      <c r="TKV2" s="300"/>
      <c r="TKW2" s="300"/>
      <c r="TKX2" s="300"/>
      <c r="TKY2" s="300"/>
      <c r="TKZ2" s="300"/>
      <c r="TLA2" s="300"/>
      <c r="TLB2" s="300"/>
      <c r="TLC2" s="300"/>
      <c r="TLD2" s="300"/>
      <c r="TLE2" s="300"/>
      <c r="TLF2" s="300"/>
      <c r="TLG2" s="300"/>
      <c r="TLH2" s="300"/>
      <c r="TLI2" s="300"/>
      <c r="TLJ2" s="300"/>
      <c r="TLK2" s="300"/>
      <c r="TLL2" s="300"/>
      <c r="TLM2" s="300"/>
      <c r="TLN2" s="300"/>
      <c r="TLO2" s="300"/>
      <c r="TLP2" s="300"/>
      <c r="TLQ2" s="300"/>
      <c r="TLR2" s="300"/>
      <c r="TLS2" s="300"/>
      <c r="TLT2" s="300"/>
      <c r="TLU2" s="300"/>
      <c r="TLV2" s="300"/>
      <c r="TLW2" s="300"/>
      <c r="TLX2" s="300"/>
      <c r="TLY2" s="300"/>
      <c r="TLZ2" s="300"/>
      <c r="TMA2" s="300"/>
      <c r="TMB2" s="300"/>
      <c r="TMC2" s="300"/>
      <c r="TMD2" s="300"/>
      <c r="TME2" s="300"/>
      <c r="TMF2" s="300"/>
      <c r="TMG2" s="300"/>
      <c r="TMH2" s="300"/>
      <c r="TMI2" s="300"/>
      <c r="TMJ2" s="300"/>
      <c r="TMK2" s="300"/>
      <c r="TML2" s="300"/>
      <c r="TMM2" s="300"/>
      <c r="TMN2" s="300"/>
      <c r="TMO2" s="300"/>
      <c r="TMP2" s="300"/>
      <c r="TMQ2" s="300"/>
      <c r="TMR2" s="300"/>
      <c r="TMS2" s="300"/>
      <c r="TMT2" s="300"/>
      <c r="TMU2" s="300"/>
      <c r="TMV2" s="300"/>
      <c r="TMW2" s="300"/>
      <c r="TMX2" s="300"/>
      <c r="TMY2" s="300"/>
      <c r="TMZ2" s="300"/>
      <c r="TNA2" s="300"/>
      <c r="TNB2" s="300"/>
      <c r="TNC2" s="300"/>
      <c r="TND2" s="300"/>
      <c r="TNE2" s="300"/>
      <c r="TNF2" s="300"/>
      <c r="TNG2" s="300"/>
      <c r="TNH2" s="300"/>
      <c r="TNI2" s="300"/>
      <c r="TNJ2" s="300"/>
      <c r="TNK2" s="300"/>
      <c r="TNL2" s="300"/>
      <c r="TNM2" s="300"/>
      <c r="TNN2" s="300"/>
      <c r="TNO2" s="300"/>
      <c r="TNP2" s="300"/>
      <c r="TNQ2" s="300"/>
      <c r="TNR2" s="300"/>
      <c r="TNS2" s="300"/>
      <c r="TNT2" s="300"/>
      <c r="TNU2" s="300"/>
      <c r="TNV2" s="300"/>
      <c r="TNW2" s="300"/>
      <c r="TNX2" s="300"/>
      <c r="TNY2" s="300"/>
      <c r="TNZ2" s="300"/>
      <c r="TOA2" s="300"/>
      <c r="TOB2" s="300"/>
      <c r="TOC2" s="300"/>
      <c r="TOD2" s="300"/>
      <c r="TOE2" s="300"/>
      <c r="TOF2" s="300"/>
      <c r="TOG2" s="300"/>
      <c r="TOH2" s="300"/>
      <c r="TOI2" s="300"/>
      <c r="TOJ2" s="300"/>
      <c r="TOK2" s="300"/>
      <c r="TOL2" s="300"/>
      <c r="TOM2" s="300"/>
      <c r="TON2" s="300"/>
      <c r="TOO2" s="300"/>
      <c r="TOP2" s="300"/>
      <c r="TOQ2" s="300"/>
      <c r="TOR2" s="300"/>
      <c r="TOS2" s="300"/>
      <c r="TOT2" s="300"/>
      <c r="TOU2" s="300"/>
      <c r="TOV2" s="300"/>
      <c r="TOW2" s="300"/>
      <c r="TOX2" s="300"/>
      <c r="TOY2" s="300"/>
      <c r="TOZ2" s="300"/>
      <c r="TPA2" s="300"/>
      <c r="TPB2" s="300"/>
      <c r="TPC2" s="300"/>
      <c r="TPD2" s="300"/>
      <c r="TPE2" s="300"/>
      <c r="TPF2" s="300"/>
      <c r="TPG2" s="300"/>
      <c r="TPH2" s="300"/>
      <c r="TPI2" s="300"/>
      <c r="TPJ2" s="300"/>
      <c r="TPK2" s="300"/>
      <c r="TPL2" s="300"/>
      <c r="TPM2" s="300"/>
      <c r="TPN2" s="300"/>
      <c r="TPO2" s="300"/>
      <c r="TPP2" s="300"/>
      <c r="TPQ2" s="300"/>
      <c r="TPR2" s="300"/>
      <c r="TPS2" s="300"/>
      <c r="TPT2" s="300"/>
      <c r="TPU2" s="300"/>
      <c r="TPV2" s="300"/>
      <c r="TPW2" s="300"/>
      <c r="TPX2" s="300"/>
      <c r="TPY2" s="300"/>
      <c r="TPZ2" s="300"/>
      <c r="TQA2" s="300"/>
      <c r="TQB2" s="300"/>
      <c r="TQC2" s="300"/>
      <c r="TQD2" s="300"/>
      <c r="TQE2" s="300"/>
      <c r="TQF2" s="300"/>
      <c r="TQG2" s="300"/>
      <c r="TQH2" s="300"/>
      <c r="TQI2" s="300"/>
      <c r="TQJ2" s="300"/>
      <c r="TQK2" s="300"/>
      <c r="TQL2" s="300"/>
      <c r="TQM2" s="300"/>
      <c r="TQN2" s="300"/>
      <c r="TQO2" s="300"/>
      <c r="TQP2" s="300"/>
      <c r="TQQ2" s="300"/>
      <c r="TQR2" s="300"/>
      <c r="TQS2" s="300"/>
      <c r="TQT2" s="300"/>
      <c r="TQU2" s="300"/>
      <c r="TQV2" s="300"/>
      <c r="TQW2" s="300"/>
      <c r="TQX2" s="300"/>
      <c r="TQY2" s="300"/>
      <c r="TQZ2" s="300"/>
      <c r="TRA2" s="300"/>
      <c r="TRB2" s="300"/>
      <c r="TRC2" s="300"/>
      <c r="TRD2" s="300"/>
      <c r="TRE2" s="300"/>
      <c r="TRF2" s="300"/>
      <c r="TRG2" s="300"/>
      <c r="TRH2" s="300"/>
      <c r="TRI2" s="300"/>
      <c r="TRJ2" s="300"/>
      <c r="TRK2" s="300"/>
      <c r="TRL2" s="300"/>
      <c r="TRM2" s="300"/>
      <c r="TRN2" s="300"/>
      <c r="TRO2" s="300"/>
      <c r="TRP2" s="300"/>
      <c r="TRQ2" s="300"/>
      <c r="TRR2" s="300"/>
      <c r="TRS2" s="300"/>
      <c r="TRT2" s="300"/>
      <c r="TRU2" s="300"/>
      <c r="TRV2" s="300"/>
      <c r="TRW2" s="300"/>
      <c r="TRX2" s="300"/>
      <c r="TRY2" s="300"/>
      <c r="TRZ2" s="300"/>
      <c r="TSA2" s="300"/>
      <c r="TSB2" s="300"/>
      <c r="TSC2" s="300"/>
      <c r="TSD2" s="300"/>
      <c r="TSE2" s="300"/>
      <c r="TSF2" s="300"/>
      <c r="TSG2" s="300"/>
      <c r="TSH2" s="300"/>
      <c r="TSI2" s="300"/>
      <c r="TSJ2" s="300"/>
      <c r="TSK2" s="300"/>
      <c r="TSL2" s="300"/>
      <c r="TSM2" s="300"/>
      <c r="TSN2" s="300"/>
      <c r="TSO2" s="300"/>
      <c r="TSP2" s="300"/>
      <c r="TSQ2" s="300"/>
      <c r="TSR2" s="300"/>
      <c r="TSS2" s="300"/>
      <c r="TST2" s="300"/>
      <c r="TSU2" s="300"/>
      <c r="TSV2" s="300"/>
      <c r="TSW2" s="300"/>
      <c r="TSX2" s="300"/>
      <c r="TSY2" s="300"/>
      <c r="TSZ2" s="300"/>
      <c r="TTA2" s="300"/>
      <c r="TTB2" s="300"/>
      <c r="TTC2" s="300"/>
      <c r="TTD2" s="300"/>
      <c r="TTE2" s="300"/>
      <c r="TTF2" s="300"/>
      <c r="TTG2" s="300"/>
      <c r="TTH2" s="300"/>
      <c r="TTI2" s="300"/>
      <c r="TTJ2" s="300"/>
      <c r="TTK2" s="300"/>
      <c r="TTL2" s="300"/>
      <c r="TTM2" s="300"/>
      <c r="TTN2" s="300"/>
      <c r="TTO2" s="300"/>
      <c r="TTP2" s="300"/>
      <c r="TTQ2" s="300"/>
      <c r="TTR2" s="300"/>
      <c r="TTS2" s="300"/>
      <c r="TTT2" s="300"/>
      <c r="TTU2" s="300"/>
      <c r="TTV2" s="300"/>
      <c r="TTW2" s="300"/>
      <c r="TTX2" s="300"/>
      <c r="TTY2" s="300"/>
      <c r="TTZ2" s="300"/>
      <c r="TUA2" s="300"/>
      <c r="TUB2" s="300"/>
      <c r="TUC2" s="300"/>
      <c r="TUD2" s="300"/>
      <c r="TUE2" s="300"/>
      <c r="TUF2" s="300"/>
      <c r="TUG2" s="300"/>
      <c r="TUH2" s="300"/>
      <c r="TUI2" s="300"/>
      <c r="TUJ2" s="300"/>
      <c r="TUK2" s="300"/>
      <c r="TUL2" s="300"/>
      <c r="TUM2" s="300"/>
      <c r="TUN2" s="300"/>
      <c r="TUO2" s="300"/>
      <c r="TUP2" s="300"/>
      <c r="TUQ2" s="300"/>
      <c r="TUR2" s="300"/>
      <c r="TUS2" s="300"/>
      <c r="TUT2" s="300"/>
      <c r="TUU2" s="300"/>
      <c r="TUV2" s="300"/>
      <c r="TUW2" s="300"/>
      <c r="TUX2" s="300"/>
      <c r="TUY2" s="300"/>
      <c r="TUZ2" s="300"/>
      <c r="TVA2" s="300"/>
      <c r="TVB2" s="300"/>
      <c r="TVC2" s="300"/>
      <c r="TVD2" s="300"/>
      <c r="TVE2" s="300"/>
      <c r="TVF2" s="300"/>
      <c r="TVG2" s="300"/>
      <c r="TVH2" s="300"/>
      <c r="TVI2" s="300"/>
      <c r="TVJ2" s="300"/>
      <c r="TVK2" s="300"/>
      <c r="TVL2" s="300"/>
      <c r="TVM2" s="300"/>
      <c r="TVN2" s="300"/>
      <c r="TVO2" s="300"/>
      <c r="TVP2" s="300"/>
      <c r="TVQ2" s="300"/>
      <c r="TVR2" s="300"/>
      <c r="TVS2" s="300"/>
      <c r="TVT2" s="300"/>
      <c r="TVU2" s="300"/>
      <c r="TVV2" s="300"/>
      <c r="TVW2" s="300"/>
      <c r="TVX2" s="300"/>
      <c r="TVY2" s="300"/>
      <c r="TVZ2" s="300"/>
      <c r="TWA2" s="300"/>
      <c r="TWB2" s="300"/>
      <c r="TWC2" s="300"/>
      <c r="TWD2" s="300"/>
      <c r="TWE2" s="300"/>
      <c r="TWF2" s="300"/>
      <c r="TWG2" s="300"/>
      <c r="TWH2" s="300"/>
      <c r="TWI2" s="300"/>
      <c r="TWJ2" s="300"/>
      <c r="TWK2" s="300"/>
      <c r="TWL2" s="300"/>
      <c r="TWM2" s="300"/>
      <c r="TWN2" s="300"/>
      <c r="TWO2" s="300"/>
      <c r="TWP2" s="300"/>
      <c r="TWQ2" s="300"/>
      <c r="TWR2" s="300"/>
      <c r="TWS2" s="300"/>
      <c r="TWT2" s="300"/>
      <c r="TWU2" s="300"/>
      <c r="TWV2" s="300"/>
      <c r="TWW2" s="300"/>
      <c r="TWX2" s="300"/>
      <c r="TWY2" s="300"/>
      <c r="TWZ2" s="300"/>
      <c r="TXA2" s="300"/>
      <c r="TXB2" s="300"/>
      <c r="TXC2" s="300"/>
      <c r="TXD2" s="300"/>
      <c r="TXE2" s="300"/>
      <c r="TXF2" s="300"/>
      <c r="TXG2" s="300"/>
      <c r="TXH2" s="300"/>
      <c r="TXI2" s="300"/>
      <c r="TXJ2" s="300"/>
      <c r="TXK2" s="300"/>
      <c r="TXL2" s="300"/>
      <c r="TXM2" s="300"/>
      <c r="TXN2" s="300"/>
      <c r="TXO2" s="300"/>
      <c r="TXP2" s="300"/>
      <c r="TXQ2" s="300"/>
      <c r="TXR2" s="300"/>
      <c r="TXS2" s="300"/>
      <c r="TXT2" s="300"/>
      <c r="TXU2" s="300"/>
      <c r="TXV2" s="300"/>
      <c r="TXW2" s="300"/>
      <c r="TXX2" s="300"/>
      <c r="TXY2" s="300"/>
      <c r="TXZ2" s="300"/>
      <c r="TYA2" s="300"/>
      <c r="TYB2" s="300"/>
      <c r="TYC2" s="300"/>
      <c r="TYD2" s="300"/>
      <c r="TYE2" s="300"/>
      <c r="TYF2" s="300"/>
      <c r="TYG2" s="300"/>
      <c r="TYH2" s="300"/>
      <c r="TYI2" s="300"/>
      <c r="TYJ2" s="300"/>
      <c r="TYK2" s="300"/>
      <c r="TYL2" s="300"/>
      <c r="TYM2" s="300"/>
      <c r="TYN2" s="300"/>
      <c r="TYO2" s="300"/>
      <c r="TYP2" s="300"/>
      <c r="TYQ2" s="300"/>
      <c r="TYR2" s="300"/>
      <c r="TYS2" s="300"/>
      <c r="TYT2" s="300"/>
      <c r="TYU2" s="300"/>
      <c r="TYV2" s="300"/>
      <c r="TYW2" s="300"/>
      <c r="TYX2" s="300"/>
      <c r="TYY2" s="300"/>
      <c r="TYZ2" s="300"/>
      <c r="TZA2" s="300"/>
      <c r="TZB2" s="300"/>
      <c r="TZC2" s="300"/>
      <c r="TZD2" s="300"/>
      <c r="TZE2" s="300"/>
      <c r="TZF2" s="300"/>
      <c r="TZG2" s="300"/>
      <c r="TZH2" s="300"/>
      <c r="TZI2" s="300"/>
      <c r="TZJ2" s="300"/>
      <c r="TZK2" s="300"/>
      <c r="TZL2" s="300"/>
      <c r="TZM2" s="300"/>
      <c r="TZN2" s="300"/>
      <c r="TZO2" s="300"/>
      <c r="TZP2" s="300"/>
      <c r="TZQ2" s="300"/>
      <c r="TZR2" s="300"/>
      <c r="TZS2" s="300"/>
      <c r="TZT2" s="300"/>
      <c r="TZU2" s="300"/>
      <c r="TZV2" s="300"/>
      <c r="TZW2" s="300"/>
      <c r="TZX2" s="300"/>
      <c r="TZY2" s="300"/>
      <c r="TZZ2" s="300"/>
      <c r="UAA2" s="300"/>
      <c r="UAB2" s="300"/>
      <c r="UAC2" s="300"/>
      <c r="UAD2" s="300"/>
      <c r="UAE2" s="300"/>
      <c r="UAF2" s="300"/>
      <c r="UAG2" s="300"/>
      <c r="UAH2" s="300"/>
      <c r="UAI2" s="300"/>
      <c r="UAJ2" s="300"/>
      <c r="UAK2" s="300"/>
      <c r="UAL2" s="300"/>
      <c r="UAM2" s="300"/>
      <c r="UAN2" s="300"/>
      <c r="UAO2" s="300"/>
      <c r="UAP2" s="300"/>
      <c r="UAQ2" s="300"/>
      <c r="UAR2" s="300"/>
      <c r="UAS2" s="300"/>
      <c r="UAT2" s="300"/>
      <c r="UAU2" s="300"/>
      <c r="UAV2" s="300"/>
      <c r="UAW2" s="300"/>
      <c r="UAX2" s="300"/>
      <c r="UAY2" s="300"/>
      <c r="UAZ2" s="300"/>
      <c r="UBA2" s="300"/>
      <c r="UBB2" s="300"/>
      <c r="UBC2" s="300"/>
      <c r="UBD2" s="300"/>
      <c r="UBE2" s="300"/>
      <c r="UBF2" s="300"/>
      <c r="UBG2" s="300"/>
      <c r="UBH2" s="300"/>
      <c r="UBI2" s="300"/>
      <c r="UBJ2" s="300"/>
      <c r="UBK2" s="300"/>
      <c r="UBL2" s="300"/>
      <c r="UBM2" s="300"/>
      <c r="UBN2" s="300"/>
      <c r="UBO2" s="300"/>
      <c r="UBP2" s="300"/>
      <c r="UBQ2" s="300"/>
      <c r="UBR2" s="300"/>
      <c r="UBS2" s="300"/>
      <c r="UBT2" s="300"/>
      <c r="UBU2" s="300"/>
      <c r="UBV2" s="300"/>
      <c r="UBW2" s="300"/>
      <c r="UBX2" s="300"/>
      <c r="UBY2" s="300"/>
      <c r="UBZ2" s="300"/>
      <c r="UCA2" s="300"/>
      <c r="UCB2" s="300"/>
      <c r="UCC2" s="300"/>
      <c r="UCD2" s="300"/>
      <c r="UCE2" s="300"/>
      <c r="UCF2" s="300"/>
      <c r="UCG2" s="300"/>
      <c r="UCH2" s="300"/>
      <c r="UCI2" s="300"/>
      <c r="UCJ2" s="300"/>
      <c r="UCK2" s="300"/>
      <c r="UCL2" s="300"/>
      <c r="UCM2" s="300"/>
      <c r="UCN2" s="300"/>
      <c r="UCO2" s="300"/>
      <c r="UCP2" s="300"/>
      <c r="UCQ2" s="300"/>
      <c r="UCR2" s="300"/>
      <c r="UCS2" s="300"/>
      <c r="UCT2" s="300"/>
      <c r="UCU2" s="300"/>
      <c r="UCV2" s="300"/>
      <c r="UCW2" s="300"/>
      <c r="UCX2" s="300"/>
      <c r="UCY2" s="300"/>
      <c r="UCZ2" s="300"/>
      <c r="UDA2" s="300"/>
      <c r="UDB2" s="300"/>
      <c r="UDC2" s="300"/>
      <c r="UDD2" s="300"/>
      <c r="UDE2" s="300"/>
      <c r="UDF2" s="300"/>
      <c r="UDG2" s="300"/>
      <c r="UDH2" s="300"/>
      <c r="UDI2" s="300"/>
      <c r="UDJ2" s="300"/>
      <c r="UDK2" s="300"/>
      <c r="UDL2" s="300"/>
      <c r="UDM2" s="300"/>
      <c r="UDN2" s="300"/>
      <c r="UDO2" s="300"/>
      <c r="UDP2" s="300"/>
      <c r="UDQ2" s="300"/>
      <c r="UDR2" s="300"/>
      <c r="UDS2" s="300"/>
      <c r="UDT2" s="300"/>
      <c r="UDU2" s="300"/>
      <c r="UDV2" s="300"/>
      <c r="UDW2" s="300"/>
      <c r="UDX2" s="300"/>
      <c r="UDY2" s="300"/>
      <c r="UDZ2" s="300"/>
      <c r="UEA2" s="300"/>
      <c r="UEB2" s="300"/>
      <c r="UEC2" s="300"/>
      <c r="UED2" s="300"/>
      <c r="UEE2" s="300"/>
      <c r="UEF2" s="300"/>
      <c r="UEG2" s="300"/>
      <c r="UEH2" s="300"/>
      <c r="UEI2" s="300"/>
      <c r="UEJ2" s="300"/>
      <c r="UEK2" s="300"/>
      <c r="UEL2" s="300"/>
      <c r="UEM2" s="300"/>
      <c r="UEN2" s="300"/>
      <c r="UEO2" s="300"/>
      <c r="UEP2" s="300"/>
      <c r="UEQ2" s="300"/>
      <c r="UER2" s="300"/>
      <c r="UES2" s="300"/>
      <c r="UET2" s="300"/>
      <c r="UEU2" s="300"/>
      <c r="UEV2" s="300"/>
      <c r="UEW2" s="300"/>
      <c r="UEX2" s="300"/>
      <c r="UEY2" s="300"/>
      <c r="UEZ2" s="300"/>
      <c r="UFA2" s="300"/>
      <c r="UFB2" s="300"/>
      <c r="UFC2" s="300"/>
      <c r="UFD2" s="300"/>
      <c r="UFE2" s="300"/>
      <c r="UFF2" s="300"/>
      <c r="UFG2" s="300"/>
      <c r="UFH2" s="300"/>
      <c r="UFI2" s="300"/>
      <c r="UFJ2" s="300"/>
      <c r="UFK2" s="300"/>
      <c r="UFL2" s="300"/>
      <c r="UFM2" s="300"/>
      <c r="UFN2" s="300"/>
      <c r="UFO2" s="300"/>
      <c r="UFP2" s="300"/>
      <c r="UFQ2" s="300"/>
      <c r="UFR2" s="300"/>
      <c r="UFS2" s="300"/>
      <c r="UFT2" s="300"/>
      <c r="UFU2" s="300"/>
      <c r="UFV2" s="300"/>
      <c r="UFW2" s="300"/>
      <c r="UFX2" s="300"/>
      <c r="UFY2" s="300"/>
      <c r="UFZ2" s="300"/>
      <c r="UGA2" s="300"/>
      <c r="UGB2" s="300"/>
      <c r="UGC2" s="300"/>
      <c r="UGD2" s="300"/>
      <c r="UGE2" s="300"/>
      <c r="UGF2" s="300"/>
      <c r="UGG2" s="300"/>
      <c r="UGH2" s="300"/>
      <c r="UGI2" s="300"/>
      <c r="UGJ2" s="300"/>
      <c r="UGK2" s="300"/>
      <c r="UGL2" s="300"/>
      <c r="UGM2" s="300"/>
      <c r="UGN2" s="300"/>
      <c r="UGO2" s="300"/>
      <c r="UGP2" s="300"/>
      <c r="UGQ2" s="300"/>
      <c r="UGR2" s="300"/>
      <c r="UGS2" s="300"/>
      <c r="UGT2" s="300"/>
      <c r="UGU2" s="300"/>
      <c r="UGV2" s="300"/>
      <c r="UGW2" s="300"/>
      <c r="UGX2" s="300"/>
      <c r="UGY2" s="300"/>
      <c r="UGZ2" s="300"/>
      <c r="UHA2" s="300"/>
      <c r="UHB2" s="300"/>
      <c r="UHC2" s="300"/>
      <c r="UHD2" s="300"/>
      <c r="UHE2" s="300"/>
      <c r="UHF2" s="300"/>
      <c r="UHG2" s="300"/>
      <c r="UHH2" s="300"/>
      <c r="UHI2" s="300"/>
      <c r="UHJ2" s="300"/>
      <c r="UHK2" s="300"/>
      <c r="UHL2" s="300"/>
      <c r="UHM2" s="300"/>
      <c r="UHN2" s="300"/>
      <c r="UHO2" s="300"/>
      <c r="UHP2" s="300"/>
      <c r="UHQ2" s="300"/>
      <c r="UHR2" s="300"/>
      <c r="UHS2" s="300"/>
      <c r="UHT2" s="300"/>
      <c r="UHU2" s="300"/>
      <c r="UHV2" s="300"/>
      <c r="UHW2" s="300"/>
      <c r="UHX2" s="300"/>
      <c r="UHY2" s="300"/>
      <c r="UHZ2" s="300"/>
      <c r="UIA2" s="300"/>
      <c r="UIB2" s="300"/>
      <c r="UIC2" s="300"/>
      <c r="UID2" s="300"/>
      <c r="UIE2" s="300"/>
      <c r="UIF2" s="300"/>
      <c r="UIG2" s="300"/>
      <c r="UIH2" s="300"/>
      <c r="UII2" s="300"/>
      <c r="UIJ2" s="300"/>
      <c r="UIK2" s="300"/>
      <c r="UIL2" s="300"/>
      <c r="UIM2" s="300"/>
      <c r="UIN2" s="300"/>
      <c r="UIO2" s="300"/>
      <c r="UIP2" s="300"/>
      <c r="UIQ2" s="300"/>
      <c r="UIR2" s="300"/>
      <c r="UIS2" s="300"/>
      <c r="UIT2" s="300"/>
      <c r="UIU2" s="300"/>
      <c r="UIV2" s="300"/>
      <c r="UIW2" s="300"/>
      <c r="UIX2" s="300"/>
      <c r="UIY2" s="300"/>
      <c r="UIZ2" s="300"/>
      <c r="UJA2" s="300"/>
      <c r="UJB2" s="300"/>
      <c r="UJC2" s="300"/>
      <c r="UJD2" s="300"/>
      <c r="UJE2" s="300"/>
      <c r="UJF2" s="300"/>
      <c r="UJG2" s="300"/>
      <c r="UJH2" s="300"/>
      <c r="UJI2" s="300"/>
      <c r="UJJ2" s="300"/>
      <c r="UJK2" s="300"/>
      <c r="UJL2" s="300"/>
      <c r="UJM2" s="300"/>
      <c r="UJN2" s="300"/>
      <c r="UJO2" s="300"/>
      <c r="UJP2" s="300"/>
      <c r="UJQ2" s="300"/>
      <c r="UJR2" s="300"/>
      <c r="UJS2" s="300"/>
      <c r="UJT2" s="300"/>
      <c r="UJU2" s="300"/>
      <c r="UJV2" s="300"/>
      <c r="UJW2" s="300"/>
      <c r="UJX2" s="300"/>
      <c r="UJY2" s="300"/>
      <c r="UJZ2" s="300"/>
      <c r="UKA2" s="300"/>
      <c r="UKB2" s="300"/>
      <c r="UKC2" s="300"/>
      <c r="UKD2" s="300"/>
      <c r="UKE2" s="300"/>
      <c r="UKF2" s="300"/>
      <c r="UKG2" s="300"/>
      <c r="UKH2" s="300"/>
      <c r="UKI2" s="300"/>
      <c r="UKJ2" s="300"/>
      <c r="UKK2" s="300"/>
      <c r="UKL2" s="300"/>
      <c r="UKM2" s="300"/>
      <c r="UKN2" s="300"/>
      <c r="UKO2" s="300"/>
      <c r="UKP2" s="300"/>
      <c r="UKQ2" s="300"/>
      <c r="UKR2" s="300"/>
      <c r="UKS2" s="300"/>
      <c r="UKT2" s="300"/>
      <c r="UKU2" s="300"/>
      <c r="UKV2" s="300"/>
      <c r="UKW2" s="300"/>
      <c r="UKX2" s="300"/>
      <c r="UKY2" s="300"/>
      <c r="UKZ2" s="300"/>
      <c r="ULA2" s="300"/>
      <c r="ULB2" s="300"/>
      <c r="ULC2" s="300"/>
      <c r="ULD2" s="300"/>
      <c r="ULE2" s="300"/>
      <c r="ULF2" s="300"/>
      <c r="ULG2" s="300"/>
      <c r="ULH2" s="300"/>
      <c r="ULI2" s="300"/>
      <c r="ULJ2" s="300"/>
      <c r="ULK2" s="300"/>
      <c r="ULL2" s="300"/>
      <c r="ULM2" s="300"/>
      <c r="ULN2" s="300"/>
      <c r="ULO2" s="300"/>
      <c r="ULP2" s="300"/>
      <c r="ULQ2" s="300"/>
      <c r="ULR2" s="300"/>
      <c r="ULS2" s="300"/>
      <c r="ULT2" s="300"/>
      <c r="ULU2" s="300"/>
      <c r="ULV2" s="300"/>
      <c r="ULW2" s="300"/>
      <c r="ULX2" s="300"/>
      <c r="ULY2" s="300"/>
      <c r="ULZ2" s="300"/>
      <c r="UMA2" s="300"/>
      <c r="UMB2" s="300"/>
      <c r="UMC2" s="300"/>
      <c r="UMD2" s="300"/>
      <c r="UME2" s="300"/>
      <c r="UMF2" s="300"/>
      <c r="UMG2" s="300"/>
      <c r="UMH2" s="300"/>
      <c r="UMI2" s="300"/>
      <c r="UMJ2" s="300"/>
      <c r="UMK2" s="300"/>
      <c r="UML2" s="300"/>
      <c r="UMM2" s="300"/>
      <c r="UMN2" s="300"/>
      <c r="UMO2" s="300"/>
      <c r="UMP2" s="300"/>
      <c r="UMQ2" s="300"/>
      <c r="UMR2" s="300"/>
      <c r="UMS2" s="300"/>
      <c r="UMT2" s="300"/>
      <c r="UMU2" s="300"/>
      <c r="UMV2" s="300"/>
      <c r="UMW2" s="300"/>
      <c r="UMX2" s="300"/>
      <c r="UMY2" s="300"/>
      <c r="UMZ2" s="300"/>
      <c r="UNA2" s="300"/>
      <c r="UNB2" s="300"/>
      <c r="UNC2" s="300"/>
      <c r="UND2" s="300"/>
      <c r="UNE2" s="300"/>
      <c r="UNF2" s="300"/>
      <c r="UNG2" s="300"/>
      <c r="UNH2" s="300"/>
      <c r="UNI2" s="300"/>
      <c r="UNJ2" s="300"/>
      <c r="UNK2" s="300"/>
      <c r="UNL2" s="300"/>
      <c r="UNM2" s="300"/>
      <c r="UNN2" s="300"/>
      <c r="UNO2" s="300"/>
      <c r="UNP2" s="300"/>
      <c r="UNQ2" s="300"/>
      <c r="UNR2" s="300"/>
      <c r="UNS2" s="300"/>
      <c r="UNT2" s="300"/>
      <c r="UNU2" s="300"/>
      <c r="UNV2" s="300"/>
      <c r="UNW2" s="300"/>
      <c r="UNX2" s="300"/>
      <c r="UNY2" s="300"/>
      <c r="UNZ2" s="300"/>
      <c r="UOA2" s="300"/>
      <c r="UOB2" s="300"/>
      <c r="UOC2" s="300"/>
      <c r="UOD2" s="300"/>
      <c r="UOE2" s="300"/>
      <c r="UOF2" s="300"/>
      <c r="UOG2" s="300"/>
      <c r="UOH2" s="300"/>
      <c r="UOI2" s="300"/>
      <c r="UOJ2" s="300"/>
      <c r="UOK2" s="300"/>
      <c r="UOL2" s="300"/>
      <c r="UOM2" s="300"/>
      <c r="UON2" s="300"/>
      <c r="UOO2" s="300"/>
      <c r="UOP2" s="300"/>
      <c r="UOQ2" s="300"/>
      <c r="UOR2" s="300"/>
      <c r="UOS2" s="300"/>
      <c r="UOT2" s="300"/>
      <c r="UOU2" s="300"/>
      <c r="UOV2" s="300"/>
      <c r="UOW2" s="300"/>
      <c r="UOX2" s="300"/>
      <c r="UOY2" s="300"/>
      <c r="UOZ2" s="300"/>
      <c r="UPA2" s="300"/>
      <c r="UPB2" s="300"/>
      <c r="UPC2" s="300"/>
      <c r="UPD2" s="300"/>
      <c r="UPE2" s="300"/>
      <c r="UPF2" s="300"/>
      <c r="UPG2" s="300"/>
      <c r="UPH2" s="300"/>
      <c r="UPI2" s="300"/>
      <c r="UPJ2" s="300"/>
      <c r="UPK2" s="300"/>
      <c r="UPL2" s="300"/>
      <c r="UPM2" s="300"/>
      <c r="UPN2" s="300"/>
      <c r="UPO2" s="300"/>
      <c r="UPP2" s="300"/>
      <c r="UPQ2" s="300"/>
      <c r="UPR2" s="300"/>
      <c r="UPS2" s="300"/>
      <c r="UPT2" s="300"/>
      <c r="UPU2" s="300"/>
      <c r="UPV2" s="300"/>
      <c r="UPW2" s="300"/>
      <c r="UPX2" s="300"/>
      <c r="UPY2" s="300"/>
      <c r="UPZ2" s="300"/>
      <c r="UQA2" s="300"/>
      <c r="UQB2" s="300"/>
      <c r="UQC2" s="300"/>
      <c r="UQD2" s="300"/>
      <c r="UQE2" s="300"/>
      <c r="UQF2" s="300"/>
      <c r="UQG2" s="300"/>
      <c r="UQH2" s="300"/>
      <c r="UQI2" s="300"/>
      <c r="UQJ2" s="300"/>
      <c r="UQK2" s="300"/>
      <c r="UQL2" s="300"/>
      <c r="UQM2" s="300"/>
      <c r="UQN2" s="300"/>
      <c r="UQO2" s="300"/>
      <c r="UQP2" s="300"/>
      <c r="UQQ2" s="300"/>
      <c r="UQR2" s="300"/>
      <c r="UQS2" s="300"/>
      <c r="UQT2" s="300"/>
      <c r="UQU2" s="300"/>
      <c r="UQV2" s="300"/>
      <c r="UQW2" s="300"/>
      <c r="UQX2" s="300"/>
      <c r="UQY2" s="300"/>
      <c r="UQZ2" s="300"/>
      <c r="URA2" s="300"/>
      <c r="URB2" s="300"/>
      <c r="URC2" s="300"/>
      <c r="URD2" s="300"/>
      <c r="URE2" s="300"/>
      <c r="URF2" s="300"/>
      <c r="URG2" s="300"/>
      <c r="URH2" s="300"/>
      <c r="URI2" s="300"/>
      <c r="URJ2" s="300"/>
      <c r="URK2" s="300"/>
      <c r="URL2" s="300"/>
      <c r="URM2" s="300"/>
      <c r="URN2" s="300"/>
      <c r="URO2" s="300"/>
      <c r="URP2" s="300"/>
      <c r="URQ2" s="300"/>
      <c r="URR2" s="300"/>
      <c r="URS2" s="300"/>
      <c r="URT2" s="300"/>
      <c r="URU2" s="300"/>
      <c r="URV2" s="300"/>
      <c r="URW2" s="300"/>
      <c r="URX2" s="300"/>
      <c r="URY2" s="300"/>
      <c r="URZ2" s="300"/>
      <c r="USA2" s="300"/>
      <c r="USB2" s="300"/>
      <c r="USC2" s="300"/>
      <c r="USD2" s="300"/>
      <c r="USE2" s="300"/>
      <c r="USF2" s="300"/>
      <c r="USG2" s="300"/>
      <c r="USH2" s="300"/>
      <c r="USI2" s="300"/>
      <c r="USJ2" s="300"/>
      <c r="USK2" s="300"/>
      <c r="USL2" s="300"/>
      <c r="USM2" s="300"/>
      <c r="USN2" s="300"/>
      <c r="USO2" s="300"/>
      <c r="USP2" s="300"/>
      <c r="USQ2" s="300"/>
      <c r="USR2" s="300"/>
      <c r="USS2" s="300"/>
      <c r="UST2" s="300"/>
      <c r="USU2" s="300"/>
      <c r="USV2" s="300"/>
      <c r="USW2" s="300"/>
      <c r="USX2" s="300"/>
      <c r="USY2" s="300"/>
      <c r="USZ2" s="300"/>
      <c r="UTA2" s="300"/>
      <c r="UTB2" s="300"/>
      <c r="UTC2" s="300"/>
      <c r="UTD2" s="300"/>
      <c r="UTE2" s="300"/>
      <c r="UTF2" s="300"/>
      <c r="UTG2" s="300"/>
      <c r="UTH2" s="300"/>
      <c r="UTI2" s="300"/>
      <c r="UTJ2" s="300"/>
      <c r="UTK2" s="300"/>
      <c r="UTL2" s="300"/>
      <c r="UTM2" s="300"/>
      <c r="UTN2" s="300"/>
      <c r="UTO2" s="300"/>
      <c r="UTP2" s="300"/>
      <c r="UTQ2" s="300"/>
      <c r="UTR2" s="300"/>
      <c r="UTS2" s="300"/>
      <c r="UTT2" s="300"/>
      <c r="UTU2" s="300"/>
      <c r="UTV2" s="300"/>
      <c r="UTW2" s="300"/>
      <c r="UTX2" s="300"/>
      <c r="UTY2" s="300"/>
      <c r="UTZ2" s="300"/>
      <c r="UUA2" s="300"/>
      <c r="UUB2" s="300"/>
      <c r="UUC2" s="300"/>
      <c r="UUD2" s="300"/>
      <c r="UUE2" s="300"/>
      <c r="UUF2" s="300"/>
      <c r="UUG2" s="300"/>
      <c r="UUH2" s="300"/>
      <c r="UUI2" s="300"/>
      <c r="UUJ2" s="300"/>
      <c r="UUK2" s="300"/>
      <c r="UUL2" s="300"/>
      <c r="UUM2" s="300"/>
      <c r="UUN2" s="300"/>
      <c r="UUO2" s="300"/>
      <c r="UUP2" s="300"/>
      <c r="UUQ2" s="300"/>
      <c r="UUR2" s="300"/>
      <c r="UUS2" s="300"/>
      <c r="UUT2" s="300"/>
      <c r="UUU2" s="300"/>
      <c r="UUV2" s="300"/>
      <c r="UUW2" s="300"/>
      <c r="UUX2" s="300"/>
      <c r="UUY2" s="300"/>
      <c r="UUZ2" s="300"/>
      <c r="UVA2" s="300"/>
      <c r="UVB2" s="300"/>
      <c r="UVC2" s="300"/>
      <c r="UVD2" s="300"/>
      <c r="UVE2" s="300"/>
      <c r="UVF2" s="300"/>
      <c r="UVG2" s="300"/>
      <c r="UVH2" s="300"/>
      <c r="UVI2" s="300"/>
      <c r="UVJ2" s="300"/>
      <c r="UVK2" s="300"/>
      <c r="UVL2" s="300"/>
      <c r="UVM2" s="300"/>
      <c r="UVN2" s="300"/>
      <c r="UVO2" s="300"/>
      <c r="UVP2" s="300"/>
      <c r="UVQ2" s="300"/>
      <c r="UVR2" s="300"/>
      <c r="UVS2" s="300"/>
      <c r="UVT2" s="300"/>
      <c r="UVU2" s="300"/>
      <c r="UVV2" s="300"/>
      <c r="UVW2" s="300"/>
      <c r="UVX2" s="300"/>
      <c r="UVY2" s="300"/>
      <c r="UVZ2" s="300"/>
      <c r="UWA2" s="300"/>
      <c r="UWB2" s="300"/>
      <c r="UWC2" s="300"/>
      <c r="UWD2" s="300"/>
      <c r="UWE2" s="300"/>
      <c r="UWF2" s="300"/>
      <c r="UWG2" s="300"/>
      <c r="UWH2" s="300"/>
      <c r="UWI2" s="300"/>
      <c r="UWJ2" s="300"/>
      <c r="UWK2" s="300"/>
      <c r="UWL2" s="300"/>
      <c r="UWM2" s="300"/>
      <c r="UWN2" s="300"/>
      <c r="UWO2" s="300"/>
      <c r="UWP2" s="300"/>
      <c r="UWQ2" s="300"/>
      <c r="UWR2" s="300"/>
      <c r="UWS2" s="300"/>
      <c r="UWT2" s="300"/>
      <c r="UWU2" s="300"/>
      <c r="UWV2" s="300"/>
      <c r="UWW2" s="300"/>
      <c r="UWX2" s="300"/>
      <c r="UWY2" s="300"/>
      <c r="UWZ2" s="300"/>
      <c r="UXA2" s="300"/>
      <c r="UXB2" s="300"/>
      <c r="UXC2" s="300"/>
      <c r="UXD2" s="300"/>
      <c r="UXE2" s="300"/>
      <c r="UXF2" s="300"/>
      <c r="UXG2" s="300"/>
      <c r="UXH2" s="300"/>
      <c r="UXI2" s="300"/>
      <c r="UXJ2" s="300"/>
      <c r="UXK2" s="300"/>
      <c r="UXL2" s="300"/>
      <c r="UXM2" s="300"/>
      <c r="UXN2" s="300"/>
      <c r="UXO2" s="300"/>
      <c r="UXP2" s="300"/>
      <c r="UXQ2" s="300"/>
      <c r="UXR2" s="300"/>
      <c r="UXS2" s="300"/>
      <c r="UXT2" s="300"/>
      <c r="UXU2" s="300"/>
      <c r="UXV2" s="300"/>
      <c r="UXW2" s="300"/>
      <c r="UXX2" s="300"/>
      <c r="UXY2" s="300"/>
      <c r="UXZ2" s="300"/>
      <c r="UYA2" s="300"/>
      <c r="UYB2" s="300"/>
      <c r="UYC2" s="300"/>
      <c r="UYD2" s="300"/>
      <c r="UYE2" s="300"/>
      <c r="UYF2" s="300"/>
      <c r="UYG2" s="300"/>
      <c r="UYH2" s="300"/>
      <c r="UYI2" s="300"/>
      <c r="UYJ2" s="300"/>
      <c r="UYK2" s="300"/>
      <c r="UYL2" s="300"/>
      <c r="UYM2" s="300"/>
      <c r="UYN2" s="300"/>
      <c r="UYO2" s="300"/>
      <c r="UYP2" s="300"/>
      <c r="UYQ2" s="300"/>
      <c r="UYR2" s="300"/>
      <c r="UYS2" s="300"/>
      <c r="UYT2" s="300"/>
      <c r="UYU2" s="300"/>
      <c r="UYV2" s="300"/>
      <c r="UYW2" s="300"/>
      <c r="UYX2" s="300"/>
      <c r="UYY2" s="300"/>
      <c r="UYZ2" s="300"/>
      <c r="UZA2" s="300"/>
      <c r="UZB2" s="300"/>
      <c r="UZC2" s="300"/>
      <c r="UZD2" s="300"/>
      <c r="UZE2" s="300"/>
      <c r="UZF2" s="300"/>
      <c r="UZG2" s="300"/>
      <c r="UZH2" s="300"/>
      <c r="UZI2" s="300"/>
      <c r="UZJ2" s="300"/>
      <c r="UZK2" s="300"/>
      <c r="UZL2" s="300"/>
      <c r="UZM2" s="300"/>
      <c r="UZN2" s="300"/>
      <c r="UZO2" s="300"/>
      <c r="UZP2" s="300"/>
      <c r="UZQ2" s="300"/>
      <c r="UZR2" s="300"/>
      <c r="UZS2" s="300"/>
      <c r="UZT2" s="300"/>
      <c r="UZU2" s="300"/>
      <c r="UZV2" s="300"/>
      <c r="UZW2" s="300"/>
      <c r="UZX2" s="300"/>
      <c r="UZY2" s="300"/>
      <c r="UZZ2" s="300"/>
      <c r="VAA2" s="300"/>
      <c r="VAB2" s="300"/>
      <c r="VAC2" s="300"/>
      <c r="VAD2" s="300"/>
      <c r="VAE2" s="300"/>
      <c r="VAF2" s="300"/>
      <c r="VAG2" s="300"/>
      <c r="VAH2" s="300"/>
      <c r="VAI2" s="300"/>
      <c r="VAJ2" s="300"/>
      <c r="VAK2" s="300"/>
      <c r="VAL2" s="300"/>
      <c r="VAM2" s="300"/>
      <c r="VAN2" s="300"/>
      <c r="VAO2" s="300"/>
      <c r="VAP2" s="300"/>
      <c r="VAQ2" s="300"/>
      <c r="VAR2" s="300"/>
      <c r="VAS2" s="300"/>
      <c r="VAT2" s="300"/>
      <c r="VAU2" s="300"/>
      <c r="VAV2" s="300"/>
      <c r="VAW2" s="300"/>
      <c r="VAX2" s="300"/>
      <c r="VAY2" s="300"/>
      <c r="VAZ2" s="300"/>
      <c r="VBA2" s="300"/>
      <c r="VBB2" s="300"/>
      <c r="VBC2" s="300"/>
      <c r="VBD2" s="300"/>
      <c r="VBE2" s="300"/>
      <c r="VBF2" s="300"/>
      <c r="VBG2" s="300"/>
      <c r="VBH2" s="300"/>
      <c r="VBI2" s="300"/>
      <c r="VBJ2" s="300"/>
      <c r="VBK2" s="300"/>
      <c r="VBL2" s="300"/>
      <c r="VBM2" s="300"/>
      <c r="VBN2" s="300"/>
      <c r="VBO2" s="300"/>
      <c r="VBP2" s="300"/>
      <c r="VBQ2" s="300"/>
      <c r="VBR2" s="300"/>
      <c r="VBS2" s="300"/>
      <c r="VBT2" s="300"/>
      <c r="VBU2" s="300"/>
      <c r="VBV2" s="300"/>
      <c r="VBW2" s="300"/>
      <c r="VBX2" s="300"/>
      <c r="VBY2" s="300"/>
      <c r="VBZ2" s="300"/>
      <c r="VCA2" s="300"/>
      <c r="VCB2" s="300"/>
      <c r="VCC2" s="300"/>
      <c r="VCD2" s="300"/>
      <c r="VCE2" s="300"/>
      <c r="VCF2" s="300"/>
      <c r="VCG2" s="300"/>
      <c r="VCH2" s="300"/>
      <c r="VCI2" s="300"/>
      <c r="VCJ2" s="300"/>
      <c r="VCK2" s="300"/>
      <c r="VCL2" s="300"/>
      <c r="VCM2" s="300"/>
      <c r="VCN2" s="300"/>
      <c r="VCO2" s="300"/>
      <c r="VCP2" s="300"/>
      <c r="VCQ2" s="300"/>
      <c r="VCR2" s="300"/>
      <c r="VCS2" s="300"/>
      <c r="VCT2" s="300"/>
      <c r="VCU2" s="300"/>
      <c r="VCV2" s="300"/>
      <c r="VCW2" s="300"/>
      <c r="VCX2" s="300"/>
      <c r="VCY2" s="300"/>
      <c r="VCZ2" s="300"/>
      <c r="VDA2" s="300"/>
      <c r="VDB2" s="300"/>
      <c r="VDC2" s="300"/>
      <c r="VDD2" s="300"/>
      <c r="VDE2" s="300"/>
      <c r="VDF2" s="300"/>
      <c r="VDG2" s="300"/>
      <c r="VDH2" s="300"/>
      <c r="VDI2" s="300"/>
      <c r="VDJ2" s="300"/>
      <c r="VDK2" s="300"/>
      <c r="VDL2" s="300"/>
      <c r="VDM2" s="300"/>
      <c r="VDN2" s="300"/>
      <c r="VDO2" s="300"/>
      <c r="VDP2" s="300"/>
      <c r="VDQ2" s="300"/>
      <c r="VDR2" s="300"/>
      <c r="VDS2" s="300"/>
      <c r="VDT2" s="300"/>
      <c r="VDU2" s="300"/>
      <c r="VDV2" s="300"/>
      <c r="VDW2" s="300"/>
      <c r="VDX2" s="300"/>
      <c r="VDY2" s="300"/>
      <c r="VDZ2" s="300"/>
      <c r="VEA2" s="300"/>
      <c r="VEB2" s="300"/>
      <c r="VEC2" s="300"/>
      <c r="VED2" s="300"/>
      <c r="VEE2" s="300"/>
      <c r="VEF2" s="300"/>
      <c r="VEG2" s="300"/>
      <c r="VEH2" s="300"/>
      <c r="VEI2" s="300"/>
      <c r="VEJ2" s="300"/>
      <c r="VEK2" s="300"/>
      <c r="VEL2" s="300"/>
      <c r="VEM2" s="300"/>
      <c r="VEN2" s="300"/>
      <c r="VEO2" s="300"/>
      <c r="VEP2" s="300"/>
      <c r="VEQ2" s="300"/>
      <c r="VER2" s="300"/>
      <c r="VES2" s="300"/>
      <c r="VET2" s="300"/>
      <c r="VEU2" s="300"/>
      <c r="VEV2" s="300"/>
      <c r="VEW2" s="300"/>
      <c r="VEX2" s="300"/>
      <c r="VEY2" s="300"/>
      <c r="VEZ2" s="300"/>
      <c r="VFA2" s="300"/>
      <c r="VFB2" s="300"/>
      <c r="VFC2" s="300"/>
      <c r="VFD2" s="300"/>
      <c r="VFE2" s="300"/>
      <c r="VFF2" s="300"/>
      <c r="VFG2" s="300"/>
      <c r="VFH2" s="300"/>
      <c r="VFI2" s="300"/>
      <c r="VFJ2" s="300"/>
      <c r="VFK2" s="300"/>
      <c r="VFL2" s="300"/>
      <c r="VFM2" s="300"/>
      <c r="VFN2" s="300"/>
      <c r="VFO2" s="300"/>
      <c r="VFP2" s="300"/>
      <c r="VFQ2" s="300"/>
      <c r="VFR2" s="300"/>
      <c r="VFS2" s="300"/>
      <c r="VFT2" s="300"/>
      <c r="VFU2" s="300"/>
      <c r="VFV2" s="300"/>
      <c r="VFW2" s="300"/>
      <c r="VFX2" s="300"/>
      <c r="VFY2" s="300"/>
      <c r="VFZ2" s="300"/>
      <c r="VGA2" s="300"/>
      <c r="VGB2" s="300"/>
      <c r="VGC2" s="300"/>
      <c r="VGD2" s="300"/>
      <c r="VGE2" s="300"/>
      <c r="VGF2" s="300"/>
      <c r="VGG2" s="300"/>
      <c r="VGH2" s="300"/>
      <c r="VGI2" s="300"/>
      <c r="VGJ2" s="300"/>
      <c r="VGK2" s="300"/>
      <c r="VGL2" s="300"/>
      <c r="VGM2" s="300"/>
      <c r="VGN2" s="300"/>
      <c r="VGO2" s="300"/>
      <c r="VGP2" s="300"/>
      <c r="VGQ2" s="300"/>
      <c r="VGR2" s="300"/>
      <c r="VGS2" s="300"/>
      <c r="VGT2" s="300"/>
      <c r="VGU2" s="300"/>
      <c r="VGV2" s="300"/>
      <c r="VGW2" s="300"/>
      <c r="VGX2" s="300"/>
      <c r="VGY2" s="300"/>
      <c r="VGZ2" s="300"/>
      <c r="VHA2" s="300"/>
      <c r="VHB2" s="300"/>
      <c r="VHC2" s="300"/>
      <c r="VHD2" s="300"/>
      <c r="VHE2" s="300"/>
      <c r="VHF2" s="300"/>
      <c r="VHG2" s="300"/>
      <c r="VHH2" s="300"/>
      <c r="VHI2" s="300"/>
      <c r="VHJ2" s="300"/>
      <c r="VHK2" s="300"/>
      <c r="VHL2" s="300"/>
      <c r="VHM2" s="300"/>
      <c r="VHN2" s="300"/>
      <c r="VHO2" s="300"/>
      <c r="VHP2" s="300"/>
      <c r="VHQ2" s="300"/>
      <c r="VHR2" s="300"/>
      <c r="VHS2" s="300"/>
      <c r="VHT2" s="300"/>
      <c r="VHU2" s="300"/>
      <c r="VHV2" s="300"/>
      <c r="VHW2" s="300"/>
      <c r="VHX2" s="300"/>
      <c r="VHY2" s="300"/>
      <c r="VHZ2" s="300"/>
      <c r="VIA2" s="300"/>
      <c r="VIB2" s="300"/>
      <c r="VIC2" s="300"/>
      <c r="VID2" s="300"/>
      <c r="VIE2" s="300"/>
      <c r="VIF2" s="300"/>
      <c r="VIG2" s="300"/>
      <c r="VIH2" s="300"/>
      <c r="VII2" s="300"/>
      <c r="VIJ2" s="300"/>
      <c r="VIK2" s="300"/>
      <c r="VIL2" s="300"/>
      <c r="VIM2" s="300"/>
      <c r="VIN2" s="300"/>
      <c r="VIO2" s="300"/>
      <c r="VIP2" s="300"/>
      <c r="VIQ2" s="300"/>
      <c r="VIR2" s="300"/>
      <c r="VIS2" s="300"/>
      <c r="VIT2" s="300"/>
      <c r="VIU2" s="300"/>
      <c r="VIV2" s="300"/>
      <c r="VIW2" s="300"/>
      <c r="VIX2" s="300"/>
      <c r="VIY2" s="300"/>
      <c r="VIZ2" s="300"/>
      <c r="VJA2" s="300"/>
      <c r="VJB2" s="300"/>
      <c r="VJC2" s="300"/>
      <c r="VJD2" s="300"/>
      <c r="VJE2" s="300"/>
      <c r="VJF2" s="300"/>
      <c r="VJG2" s="300"/>
      <c r="VJH2" s="300"/>
      <c r="VJI2" s="300"/>
      <c r="VJJ2" s="300"/>
      <c r="VJK2" s="300"/>
      <c r="VJL2" s="300"/>
      <c r="VJM2" s="300"/>
      <c r="VJN2" s="300"/>
      <c r="VJO2" s="300"/>
      <c r="VJP2" s="300"/>
      <c r="VJQ2" s="300"/>
      <c r="VJR2" s="300"/>
      <c r="VJS2" s="300"/>
      <c r="VJT2" s="300"/>
      <c r="VJU2" s="300"/>
      <c r="VJV2" s="300"/>
      <c r="VJW2" s="300"/>
      <c r="VJX2" s="300"/>
      <c r="VJY2" s="300"/>
      <c r="VJZ2" s="300"/>
      <c r="VKA2" s="300"/>
      <c r="VKB2" s="300"/>
      <c r="VKC2" s="300"/>
      <c r="VKD2" s="300"/>
      <c r="VKE2" s="300"/>
      <c r="VKF2" s="300"/>
      <c r="VKG2" s="300"/>
      <c r="VKH2" s="300"/>
      <c r="VKI2" s="300"/>
      <c r="VKJ2" s="300"/>
      <c r="VKK2" s="300"/>
      <c r="VKL2" s="300"/>
      <c r="VKM2" s="300"/>
      <c r="VKN2" s="300"/>
      <c r="VKO2" s="300"/>
      <c r="VKP2" s="300"/>
      <c r="VKQ2" s="300"/>
      <c r="VKR2" s="300"/>
      <c r="VKS2" s="300"/>
      <c r="VKT2" s="300"/>
      <c r="VKU2" s="300"/>
      <c r="VKV2" s="300"/>
      <c r="VKW2" s="300"/>
      <c r="VKX2" s="300"/>
      <c r="VKY2" s="300"/>
      <c r="VKZ2" s="300"/>
      <c r="VLA2" s="300"/>
      <c r="VLB2" s="300"/>
      <c r="VLC2" s="300"/>
      <c r="VLD2" s="300"/>
      <c r="VLE2" s="300"/>
      <c r="VLF2" s="300"/>
      <c r="VLG2" s="300"/>
      <c r="VLH2" s="300"/>
      <c r="VLI2" s="300"/>
      <c r="VLJ2" s="300"/>
      <c r="VLK2" s="300"/>
      <c r="VLL2" s="300"/>
      <c r="VLM2" s="300"/>
      <c r="VLN2" s="300"/>
      <c r="VLO2" s="300"/>
      <c r="VLP2" s="300"/>
      <c r="VLQ2" s="300"/>
      <c r="VLR2" s="300"/>
      <c r="VLS2" s="300"/>
      <c r="VLT2" s="300"/>
      <c r="VLU2" s="300"/>
      <c r="VLV2" s="300"/>
      <c r="VLW2" s="300"/>
      <c r="VLX2" s="300"/>
      <c r="VLY2" s="300"/>
      <c r="VLZ2" s="300"/>
      <c r="VMA2" s="300"/>
      <c r="VMB2" s="300"/>
      <c r="VMC2" s="300"/>
      <c r="VMD2" s="300"/>
      <c r="VME2" s="300"/>
      <c r="VMF2" s="300"/>
      <c r="VMG2" s="300"/>
      <c r="VMH2" s="300"/>
      <c r="VMI2" s="300"/>
      <c r="VMJ2" s="300"/>
      <c r="VMK2" s="300"/>
      <c r="VML2" s="300"/>
      <c r="VMM2" s="300"/>
      <c r="VMN2" s="300"/>
      <c r="VMO2" s="300"/>
      <c r="VMP2" s="300"/>
      <c r="VMQ2" s="300"/>
      <c r="VMR2" s="300"/>
      <c r="VMS2" s="300"/>
      <c r="VMT2" s="300"/>
      <c r="VMU2" s="300"/>
      <c r="VMV2" s="300"/>
      <c r="VMW2" s="300"/>
      <c r="VMX2" s="300"/>
      <c r="VMY2" s="300"/>
      <c r="VMZ2" s="300"/>
      <c r="VNA2" s="300"/>
      <c r="VNB2" s="300"/>
      <c r="VNC2" s="300"/>
      <c r="VND2" s="300"/>
      <c r="VNE2" s="300"/>
      <c r="VNF2" s="300"/>
      <c r="VNG2" s="300"/>
      <c r="VNH2" s="300"/>
      <c r="VNI2" s="300"/>
      <c r="VNJ2" s="300"/>
      <c r="VNK2" s="300"/>
      <c r="VNL2" s="300"/>
      <c r="VNM2" s="300"/>
      <c r="VNN2" s="300"/>
      <c r="VNO2" s="300"/>
      <c r="VNP2" s="300"/>
      <c r="VNQ2" s="300"/>
      <c r="VNR2" s="300"/>
      <c r="VNS2" s="300"/>
      <c r="VNT2" s="300"/>
      <c r="VNU2" s="300"/>
      <c r="VNV2" s="300"/>
      <c r="VNW2" s="300"/>
      <c r="VNX2" s="300"/>
      <c r="VNY2" s="300"/>
      <c r="VNZ2" s="300"/>
      <c r="VOA2" s="300"/>
      <c r="VOB2" s="300"/>
      <c r="VOC2" s="300"/>
      <c r="VOD2" s="300"/>
      <c r="VOE2" s="300"/>
      <c r="VOF2" s="300"/>
      <c r="VOG2" s="300"/>
      <c r="VOH2" s="300"/>
      <c r="VOI2" s="300"/>
      <c r="VOJ2" s="300"/>
      <c r="VOK2" s="300"/>
      <c r="VOL2" s="300"/>
      <c r="VOM2" s="300"/>
      <c r="VON2" s="300"/>
      <c r="VOO2" s="300"/>
      <c r="VOP2" s="300"/>
      <c r="VOQ2" s="300"/>
      <c r="VOR2" s="300"/>
      <c r="VOS2" s="300"/>
      <c r="VOT2" s="300"/>
      <c r="VOU2" s="300"/>
      <c r="VOV2" s="300"/>
      <c r="VOW2" s="300"/>
      <c r="VOX2" s="300"/>
      <c r="VOY2" s="300"/>
      <c r="VOZ2" s="300"/>
      <c r="VPA2" s="300"/>
      <c r="VPB2" s="300"/>
      <c r="VPC2" s="300"/>
      <c r="VPD2" s="300"/>
      <c r="VPE2" s="300"/>
      <c r="VPF2" s="300"/>
      <c r="VPG2" s="300"/>
      <c r="VPH2" s="300"/>
      <c r="VPI2" s="300"/>
      <c r="VPJ2" s="300"/>
      <c r="VPK2" s="300"/>
      <c r="VPL2" s="300"/>
      <c r="VPM2" s="300"/>
      <c r="VPN2" s="300"/>
      <c r="VPO2" s="300"/>
      <c r="VPP2" s="300"/>
      <c r="VPQ2" s="300"/>
      <c r="VPR2" s="300"/>
      <c r="VPS2" s="300"/>
      <c r="VPT2" s="300"/>
      <c r="VPU2" s="300"/>
      <c r="VPV2" s="300"/>
      <c r="VPW2" s="300"/>
      <c r="VPX2" s="300"/>
      <c r="VPY2" s="300"/>
      <c r="VPZ2" s="300"/>
      <c r="VQA2" s="300"/>
      <c r="VQB2" s="300"/>
      <c r="VQC2" s="300"/>
      <c r="VQD2" s="300"/>
      <c r="VQE2" s="300"/>
      <c r="VQF2" s="300"/>
      <c r="VQG2" s="300"/>
      <c r="VQH2" s="300"/>
      <c r="VQI2" s="300"/>
      <c r="VQJ2" s="300"/>
      <c r="VQK2" s="300"/>
      <c r="VQL2" s="300"/>
      <c r="VQM2" s="300"/>
      <c r="VQN2" s="300"/>
      <c r="VQO2" s="300"/>
      <c r="VQP2" s="300"/>
      <c r="VQQ2" s="300"/>
      <c r="VQR2" s="300"/>
      <c r="VQS2" s="300"/>
      <c r="VQT2" s="300"/>
      <c r="VQU2" s="300"/>
      <c r="VQV2" s="300"/>
      <c r="VQW2" s="300"/>
      <c r="VQX2" s="300"/>
      <c r="VQY2" s="300"/>
      <c r="VQZ2" s="300"/>
      <c r="VRA2" s="300"/>
      <c r="VRB2" s="300"/>
      <c r="VRC2" s="300"/>
      <c r="VRD2" s="300"/>
      <c r="VRE2" s="300"/>
      <c r="VRF2" s="300"/>
      <c r="VRG2" s="300"/>
      <c r="VRH2" s="300"/>
      <c r="VRI2" s="300"/>
      <c r="VRJ2" s="300"/>
      <c r="VRK2" s="300"/>
      <c r="VRL2" s="300"/>
      <c r="VRM2" s="300"/>
      <c r="VRN2" s="300"/>
      <c r="VRO2" s="300"/>
      <c r="VRP2" s="300"/>
      <c r="VRQ2" s="300"/>
      <c r="VRR2" s="300"/>
      <c r="VRS2" s="300"/>
      <c r="VRT2" s="300"/>
      <c r="VRU2" s="300"/>
      <c r="VRV2" s="300"/>
      <c r="VRW2" s="300"/>
      <c r="VRX2" s="300"/>
      <c r="VRY2" s="300"/>
      <c r="VRZ2" s="300"/>
      <c r="VSA2" s="300"/>
      <c r="VSB2" s="300"/>
      <c r="VSC2" s="300"/>
      <c r="VSD2" s="300"/>
      <c r="VSE2" s="300"/>
      <c r="VSF2" s="300"/>
      <c r="VSG2" s="300"/>
      <c r="VSH2" s="300"/>
      <c r="VSI2" s="300"/>
      <c r="VSJ2" s="300"/>
      <c r="VSK2" s="300"/>
      <c r="VSL2" s="300"/>
      <c r="VSM2" s="300"/>
      <c r="VSN2" s="300"/>
      <c r="VSO2" s="300"/>
      <c r="VSP2" s="300"/>
      <c r="VSQ2" s="300"/>
      <c r="VSR2" s="300"/>
      <c r="VSS2" s="300"/>
      <c r="VST2" s="300"/>
      <c r="VSU2" s="300"/>
      <c r="VSV2" s="300"/>
      <c r="VSW2" s="300"/>
      <c r="VSX2" s="300"/>
      <c r="VSY2" s="300"/>
      <c r="VSZ2" s="300"/>
      <c r="VTA2" s="300"/>
      <c r="VTB2" s="300"/>
      <c r="VTC2" s="300"/>
      <c r="VTD2" s="300"/>
      <c r="VTE2" s="300"/>
      <c r="VTF2" s="300"/>
      <c r="VTG2" s="300"/>
      <c r="VTH2" s="300"/>
      <c r="VTI2" s="300"/>
      <c r="VTJ2" s="300"/>
      <c r="VTK2" s="300"/>
      <c r="VTL2" s="300"/>
      <c r="VTM2" s="300"/>
      <c r="VTN2" s="300"/>
      <c r="VTO2" s="300"/>
      <c r="VTP2" s="300"/>
      <c r="VTQ2" s="300"/>
      <c r="VTR2" s="300"/>
      <c r="VTS2" s="300"/>
      <c r="VTT2" s="300"/>
      <c r="VTU2" s="300"/>
      <c r="VTV2" s="300"/>
      <c r="VTW2" s="300"/>
      <c r="VTX2" s="300"/>
      <c r="VTY2" s="300"/>
      <c r="VTZ2" s="300"/>
      <c r="VUA2" s="300"/>
      <c r="VUB2" s="300"/>
      <c r="VUC2" s="300"/>
      <c r="VUD2" s="300"/>
      <c r="VUE2" s="300"/>
      <c r="VUF2" s="300"/>
      <c r="VUG2" s="300"/>
      <c r="VUH2" s="300"/>
      <c r="VUI2" s="300"/>
      <c r="VUJ2" s="300"/>
      <c r="VUK2" s="300"/>
      <c r="VUL2" s="300"/>
      <c r="VUM2" s="300"/>
      <c r="VUN2" s="300"/>
      <c r="VUO2" s="300"/>
      <c r="VUP2" s="300"/>
      <c r="VUQ2" s="300"/>
      <c r="VUR2" s="300"/>
      <c r="VUS2" s="300"/>
      <c r="VUT2" s="300"/>
      <c r="VUU2" s="300"/>
      <c r="VUV2" s="300"/>
      <c r="VUW2" s="300"/>
      <c r="VUX2" s="300"/>
      <c r="VUY2" s="300"/>
      <c r="VUZ2" s="300"/>
      <c r="VVA2" s="300"/>
      <c r="VVB2" s="300"/>
      <c r="VVC2" s="300"/>
      <c r="VVD2" s="300"/>
      <c r="VVE2" s="300"/>
      <c r="VVF2" s="300"/>
      <c r="VVG2" s="300"/>
      <c r="VVH2" s="300"/>
      <c r="VVI2" s="300"/>
      <c r="VVJ2" s="300"/>
      <c r="VVK2" s="300"/>
      <c r="VVL2" s="300"/>
      <c r="VVM2" s="300"/>
      <c r="VVN2" s="300"/>
      <c r="VVO2" s="300"/>
      <c r="VVP2" s="300"/>
      <c r="VVQ2" s="300"/>
      <c r="VVR2" s="300"/>
      <c r="VVS2" s="300"/>
      <c r="VVT2" s="300"/>
      <c r="VVU2" s="300"/>
      <c r="VVV2" s="300"/>
      <c r="VVW2" s="300"/>
      <c r="VVX2" s="300"/>
      <c r="VVY2" s="300"/>
      <c r="VVZ2" s="300"/>
      <c r="VWA2" s="300"/>
      <c r="VWB2" s="300"/>
      <c r="VWC2" s="300"/>
      <c r="VWD2" s="300"/>
      <c r="VWE2" s="300"/>
      <c r="VWF2" s="300"/>
      <c r="VWG2" s="300"/>
      <c r="VWH2" s="300"/>
      <c r="VWI2" s="300"/>
      <c r="VWJ2" s="300"/>
      <c r="VWK2" s="300"/>
      <c r="VWL2" s="300"/>
      <c r="VWM2" s="300"/>
      <c r="VWN2" s="300"/>
      <c r="VWO2" s="300"/>
      <c r="VWP2" s="300"/>
      <c r="VWQ2" s="300"/>
      <c r="VWR2" s="300"/>
      <c r="VWS2" s="300"/>
      <c r="VWT2" s="300"/>
      <c r="VWU2" s="300"/>
      <c r="VWV2" s="300"/>
      <c r="VWW2" s="300"/>
      <c r="VWX2" s="300"/>
      <c r="VWY2" s="300"/>
      <c r="VWZ2" s="300"/>
      <c r="VXA2" s="300"/>
      <c r="VXB2" s="300"/>
      <c r="VXC2" s="300"/>
      <c r="VXD2" s="300"/>
      <c r="VXE2" s="300"/>
      <c r="VXF2" s="300"/>
      <c r="VXG2" s="300"/>
      <c r="VXH2" s="300"/>
      <c r="VXI2" s="300"/>
      <c r="VXJ2" s="300"/>
      <c r="VXK2" s="300"/>
      <c r="VXL2" s="300"/>
      <c r="VXM2" s="300"/>
      <c r="VXN2" s="300"/>
      <c r="VXO2" s="300"/>
      <c r="VXP2" s="300"/>
      <c r="VXQ2" s="300"/>
      <c r="VXR2" s="300"/>
      <c r="VXS2" s="300"/>
      <c r="VXT2" s="300"/>
      <c r="VXU2" s="300"/>
      <c r="VXV2" s="300"/>
      <c r="VXW2" s="300"/>
      <c r="VXX2" s="300"/>
      <c r="VXY2" s="300"/>
      <c r="VXZ2" s="300"/>
      <c r="VYA2" s="300"/>
      <c r="VYB2" s="300"/>
      <c r="VYC2" s="300"/>
      <c r="VYD2" s="300"/>
      <c r="VYE2" s="300"/>
      <c r="VYF2" s="300"/>
      <c r="VYG2" s="300"/>
      <c r="VYH2" s="300"/>
      <c r="VYI2" s="300"/>
      <c r="VYJ2" s="300"/>
      <c r="VYK2" s="300"/>
      <c r="VYL2" s="300"/>
      <c r="VYM2" s="300"/>
      <c r="VYN2" s="300"/>
      <c r="VYO2" s="300"/>
      <c r="VYP2" s="300"/>
      <c r="VYQ2" s="300"/>
      <c r="VYR2" s="300"/>
      <c r="VYS2" s="300"/>
      <c r="VYT2" s="300"/>
      <c r="VYU2" s="300"/>
      <c r="VYV2" s="300"/>
      <c r="VYW2" s="300"/>
      <c r="VYX2" s="300"/>
      <c r="VYY2" s="300"/>
      <c r="VYZ2" s="300"/>
      <c r="VZA2" s="300"/>
      <c r="VZB2" s="300"/>
      <c r="VZC2" s="300"/>
      <c r="VZD2" s="300"/>
      <c r="VZE2" s="300"/>
      <c r="VZF2" s="300"/>
      <c r="VZG2" s="300"/>
      <c r="VZH2" s="300"/>
      <c r="VZI2" s="300"/>
      <c r="VZJ2" s="300"/>
      <c r="VZK2" s="300"/>
      <c r="VZL2" s="300"/>
      <c r="VZM2" s="300"/>
      <c r="VZN2" s="300"/>
      <c r="VZO2" s="300"/>
      <c r="VZP2" s="300"/>
      <c r="VZQ2" s="300"/>
      <c r="VZR2" s="300"/>
      <c r="VZS2" s="300"/>
      <c r="VZT2" s="300"/>
      <c r="VZU2" s="300"/>
      <c r="VZV2" s="300"/>
      <c r="VZW2" s="300"/>
      <c r="VZX2" s="300"/>
      <c r="VZY2" s="300"/>
      <c r="VZZ2" s="300"/>
      <c r="WAA2" s="300"/>
      <c r="WAB2" s="300"/>
      <c r="WAC2" s="300"/>
      <c r="WAD2" s="300"/>
      <c r="WAE2" s="300"/>
      <c r="WAF2" s="300"/>
      <c r="WAG2" s="300"/>
      <c r="WAH2" s="300"/>
      <c r="WAI2" s="300"/>
      <c r="WAJ2" s="300"/>
      <c r="WAK2" s="300"/>
      <c r="WAL2" s="300"/>
      <c r="WAM2" s="300"/>
      <c r="WAN2" s="300"/>
      <c r="WAO2" s="300"/>
      <c r="WAP2" s="300"/>
      <c r="WAQ2" s="300"/>
      <c r="WAR2" s="300"/>
      <c r="WAS2" s="300"/>
      <c r="WAT2" s="300"/>
      <c r="WAU2" s="300"/>
      <c r="WAV2" s="300"/>
      <c r="WAW2" s="300"/>
      <c r="WAX2" s="300"/>
      <c r="WAY2" s="300"/>
      <c r="WAZ2" s="300"/>
      <c r="WBA2" s="300"/>
      <c r="WBB2" s="300"/>
      <c r="WBC2" s="300"/>
      <c r="WBD2" s="300"/>
      <c r="WBE2" s="300"/>
      <c r="WBF2" s="300"/>
      <c r="WBG2" s="300"/>
      <c r="WBH2" s="300"/>
      <c r="WBI2" s="300"/>
      <c r="WBJ2" s="300"/>
      <c r="WBK2" s="300"/>
      <c r="WBL2" s="300"/>
      <c r="WBM2" s="300"/>
      <c r="WBN2" s="300"/>
      <c r="WBO2" s="300"/>
      <c r="WBP2" s="300"/>
      <c r="WBQ2" s="300"/>
      <c r="WBR2" s="300"/>
      <c r="WBS2" s="300"/>
      <c r="WBT2" s="300"/>
      <c r="WBU2" s="300"/>
      <c r="WBV2" s="300"/>
      <c r="WBW2" s="300"/>
      <c r="WBX2" s="300"/>
      <c r="WBY2" s="300"/>
      <c r="WBZ2" s="300"/>
      <c r="WCA2" s="300"/>
      <c r="WCB2" s="300"/>
      <c r="WCC2" s="300"/>
      <c r="WCD2" s="300"/>
      <c r="WCE2" s="300"/>
      <c r="WCF2" s="300"/>
      <c r="WCG2" s="300"/>
      <c r="WCH2" s="300"/>
      <c r="WCI2" s="300"/>
      <c r="WCJ2" s="300"/>
      <c r="WCK2" s="300"/>
      <c r="WCL2" s="300"/>
      <c r="WCM2" s="300"/>
      <c r="WCN2" s="300"/>
      <c r="WCO2" s="300"/>
      <c r="WCP2" s="300"/>
      <c r="WCQ2" s="300"/>
      <c r="WCR2" s="300"/>
      <c r="WCS2" s="300"/>
      <c r="WCT2" s="300"/>
      <c r="WCU2" s="300"/>
      <c r="WCV2" s="300"/>
      <c r="WCW2" s="300"/>
      <c r="WCX2" s="300"/>
      <c r="WCY2" s="300"/>
      <c r="WCZ2" s="300"/>
      <c r="WDA2" s="300"/>
      <c r="WDB2" s="300"/>
      <c r="WDC2" s="300"/>
      <c r="WDD2" s="300"/>
      <c r="WDE2" s="300"/>
      <c r="WDF2" s="300"/>
      <c r="WDG2" s="300"/>
      <c r="WDH2" s="300"/>
      <c r="WDI2" s="300"/>
      <c r="WDJ2" s="300"/>
      <c r="WDK2" s="300"/>
      <c r="WDL2" s="300"/>
      <c r="WDM2" s="300"/>
      <c r="WDN2" s="300"/>
      <c r="WDO2" s="300"/>
      <c r="WDP2" s="300"/>
      <c r="WDQ2" s="300"/>
      <c r="WDR2" s="300"/>
      <c r="WDS2" s="300"/>
      <c r="WDT2" s="300"/>
      <c r="WDU2" s="300"/>
      <c r="WDV2" s="300"/>
      <c r="WDW2" s="300"/>
      <c r="WDX2" s="300"/>
      <c r="WDY2" s="300"/>
      <c r="WDZ2" s="300"/>
      <c r="WEA2" s="300"/>
      <c r="WEB2" s="300"/>
      <c r="WEC2" s="300"/>
      <c r="WED2" s="300"/>
      <c r="WEE2" s="300"/>
      <c r="WEF2" s="300"/>
      <c r="WEG2" s="300"/>
      <c r="WEH2" s="300"/>
      <c r="WEI2" s="300"/>
      <c r="WEJ2" s="300"/>
      <c r="WEK2" s="300"/>
      <c r="WEL2" s="300"/>
      <c r="WEM2" s="300"/>
      <c r="WEN2" s="300"/>
      <c r="WEO2" s="300"/>
      <c r="WEP2" s="300"/>
      <c r="WEQ2" s="300"/>
      <c r="WER2" s="300"/>
      <c r="WES2" s="300"/>
      <c r="WET2" s="300"/>
      <c r="WEU2" s="300"/>
      <c r="WEV2" s="300"/>
      <c r="WEW2" s="300"/>
      <c r="WEX2" s="300"/>
      <c r="WEY2" s="300"/>
      <c r="WEZ2" s="300"/>
      <c r="WFA2" s="300"/>
      <c r="WFB2" s="300"/>
      <c r="WFC2" s="300"/>
      <c r="WFD2" s="300"/>
      <c r="WFE2" s="300"/>
      <c r="WFF2" s="300"/>
      <c r="WFG2" s="300"/>
      <c r="WFH2" s="300"/>
      <c r="WFI2" s="300"/>
      <c r="WFJ2" s="300"/>
      <c r="WFK2" s="300"/>
      <c r="WFL2" s="300"/>
      <c r="WFM2" s="300"/>
      <c r="WFN2" s="300"/>
      <c r="WFO2" s="300"/>
      <c r="WFP2" s="300"/>
      <c r="WFQ2" s="300"/>
      <c r="WFR2" s="300"/>
      <c r="WFS2" s="300"/>
      <c r="WFT2" s="300"/>
      <c r="WFU2" s="300"/>
      <c r="WFV2" s="300"/>
      <c r="WFW2" s="300"/>
      <c r="WFX2" s="300"/>
      <c r="WFY2" s="300"/>
      <c r="WFZ2" s="300"/>
      <c r="WGA2" s="300"/>
      <c r="WGB2" s="300"/>
      <c r="WGC2" s="300"/>
      <c r="WGD2" s="300"/>
      <c r="WGE2" s="300"/>
      <c r="WGF2" s="300"/>
      <c r="WGG2" s="300"/>
      <c r="WGH2" s="300"/>
      <c r="WGI2" s="300"/>
      <c r="WGJ2" s="300"/>
      <c r="WGK2" s="300"/>
      <c r="WGL2" s="300"/>
      <c r="WGM2" s="300"/>
      <c r="WGN2" s="300"/>
      <c r="WGO2" s="300"/>
      <c r="WGP2" s="300"/>
      <c r="WGQ2" s="300"/>
      <c r="WGR2" s="300"/>
      <c r="WGS2" s="300"/>
      <c r="WGT2" s="300"/>
      <c r="WGU2" s="300"/>
      <c r="WGV2" s="300"/>
      <c r="WGW2" s="300"/>
      <c r="WGX2" s="300"/>
      <c r="WGY2" s="300"/>
      <c r="WGZ2" s="300"/>
      <c r="WHA2" s="300"/>
      <c r="WHB2" s="300"/>
      <c r="WHC2" s="300"/>
      <c r="WHD2" s="300"/>
      <c r="WHE2" s="300"/>
      <c r="WHF2" s="300"/>
      <c r="WHG2" s="300"/>
      <c r="WHH2" s="300"/>
      <c r="WHI2" s="300"/>
      <c r="WHJ2" s="300"/>
      <c r="WHK2" s="300"/>
      <c r="WHL2" s="300"/>
      <c r="WHM2" s="300"/>
      <c r="WHN2" s="300"/>
      <c r="WHO2" s="300"/>
      <c r="WHP2" s="300"/>
      <c r="WHQ2" s="300"/>
      <c r="WHR2" s="300"/>
      <c r="WHS2" s="300"/>
      <c r="WHT2" s="300"/>
      <c r="WHU2" s="300"/>
      <c r="WHV2" s="300"/>
      <c r="WHW2" s="300"/>
      <c r="WHX2" s="300"/>
      <c r="WHY2" s="300"/>
      <c r="WHZ2" s="300"/>
      <c r="WIA2" s="300"/>
      <c r="WIB2" s="300"/>
      <c r="WIC2" s="300"/>
      <c r="WID2" s="300"/>
      <c r="WIE2" s="300"/>
      <c r="WIF2" s="300"/>
      <c r="WIG2" s="300"/>
      <c r="WIH2" s="300"/>
      <c r="WII2" s="300"/>
      <c r="WIJ2" s="300"/>
      <c r="WIK2" s="300"/>
      <c r="WIL2" s="300"/>
      <c r="WIM2" s="300"/>
      <c r="WIN2" s="300"/>
      <c r="WIO2" s="300"/>
      <c r="WIP2" s="300"/>
      <c r="WIQ2" s="300"/>
      <c r="WIR2" s="300"/>
      <c r="WIS2" s="300"/>
      <c r="WIT2" s="300"/>
      <c r="WIU2" s="300"/>
      <c r="WIV2" s="300"/>
      <c r="WIW2" s="300"/>
      <c r="WIX2" s="300"/>
      <c r="WIY2" s="300"/>
      <c r="WIZ2" s="300"/>
      <c r="WJA2" s="300"/>
      <c r="WJB2" s="300"/>
      <c r="WJC2" s="300"/>
      <c r="WJD2" s="300"/>
      <c r="WJE2" s="300"/>
      <c r="WJF2" s="300"/>
      <c r="WJG2" s="300"/>
      <c r="WJH2" s="300"/>
      <c r="WJI2" s="300"/>
      <c r="WJJ2" s="300"/>
      <c r="WJK2" s="300"/>
      <c r="WJL2" s="300"/>
      <c r="WJM2" s="300"/>
      <c r="WJN2" s="300"/>
      <c r="WJO2" s="300"/>
      <c r="WJP2" s="300"/>
      <c r="WJQ2" s="300"/>
      <c r="WJR2" s="300"/>
      <c r="WJS2" s="300"/>
      <c r="WJT2" s="300"/>
      <c r="WJU2" s="300"/>
      <c r="WJV2" s="300"/>
      <c r="WJW2" s="300"/>
      <c r="WJX2" s="300"/>
      <c r="WJY2" s="300"/>
      <c r="WJZ2" s="300"/>
      <c r="WKA2" s="300"/>
      <c r="WKB2" s="300"/>
      <c r="WKC2" s="300"/>
      <c r="WKD2" s="300"/>
      <c r="WKE2" s="300"/>
      <c r="WKF2" s="300"/>
      <c r="WKG2" s="300"/>
      <c r="WKH2" s="300"/>
      <c r="WKI2" s="300"/>
      <c r="WKJ2" s="300"/>
      <c r="WKK2" s="300"/>
      <c r="WKL2" s="300"/>
      <c r="WKM2" s="300"/>
      <c r="WKN2" s="300"/>
      <c r="WKO2" s="300"/>
      <c r="WKP2" s="300"/>
      <c r="WKQ2" s="300"/>
      <c r="WKR2" s="300"/>
      <c r="WKS2" s="300"/>
      <c r="WKT2" s="300"/>
      <c r="WKU2" s="300"/>
      <c r="WKV2" s="300"/>
      <c r="WKW2" s="300"/>
      <c r="WKX2" s="300"/>
      <c r="WKY2" s="300"/>
      <c r="WKZ2" s="300"/>
      <c r="WLA2" s="300"/>
      <c r="WLB2" s="300"/>
      <c r="WLC2" s="300"/>
      <c r="WLD2" s="300"/>
      <c r="WLE2" s="300"/>
      <c r="WLF2" s="300"/>
      <c r="WLG2" s="300"/>
      <c r="WLH2" s="300"/>
      <c r="WLI2" s="300"/>
      <c r="WLJ2" s="300"/>
      <c r="WLK2" s="300"/>
      <c r="WLL2" s="300"/>
      <c r="WLM2" s="300"/>
      <c r="WLN2" s="300"/>
      <c r="WLO2" s="300"/>
      <c r="WLP2" s="300"/>
      <c r="WLQ2" s="300"/>
      <c r="WLR2" s="300"/>
      <c r="WLS2" s="300"/>
      <c r="WLT2" s="300"/>
      <c r="WLU2" s="300"/>
      <c r="WLV2" s="300"/>
      <c r="WLW2" s="300"/>
      <c r="WLX2" s="300"/>
      <c r="WLY2" s="300"/>
      <c r="WLZ2" s="300"/>
      <c r="WMA2" s="300"/>
      <c r="WMB2" s="300"/>
      <c r="WMC2" s="300"/>
      <c r="WMD2" s="300"/>
      <c r="WME2" s="300"/>
      <c r="WMF2" s="300"/>
      <c r="WMG2" s="300"/>
      <c r="WMH2" s="300"/>
      <c r="WMI2" s="300"/>
      <c r="WMJ2" s="300"/>
      <c r="WMK2" s="300"/>
      <c r="WML2" s="300"/>
      <c r="WMM2" s="300"/>
      <c r="WMN2" s="300"/>
      <c r="WMO2" s="300"/>
      <c r="WMP2" s="300"/>
      <c r="WMQ2" s="300"/>
      <c r="WMR2" s="300"/>
      <c r="WMS2" s="300"/>
      <c r="WMT2" s="300"/>
      <c r="WMU2" s="300"/>
      <c r="WMV2" s="300"/>
      <c r="WMW2" s="300"/>
      <c r="WMX2" s="300"/>
      <c r="WMY2" s="300"/>
      <c r="WMZ2" s="300"/>
      <c r="WNA2" s="300"/>
      <c r="WNB2" s="300"/>
      <c r="WNC2" s="300"/>
      <c r="WND2" s="300"/>
      <c r="WNE2" s="300"/>
      <c r="WNF2" s="300"/>
      <c r="WNG2" s="300"/>
      <c r="WNH2" s="300"/>
      <c r="WNI2" s="300"/>
      <c r="WNJ2" s="300"/>
      <c r="WNK2" s="300"/>
      <c r="WNL2" s="300"/>
      <c r="WNM2" s="300"/>
      <c r="WNN2" s="300"/>
      <c r="WNO2" s="300"/>
      <c r="WNP2" s="300"/>
      <c r="WNQ2" s="300"/>
      <c r="WNR2" s="300"/>
      <c r="WNS2" s="300"/>
      <c r="WNT2" s="300"/>
      <c r="WNU2" s="300"/>
      <c r="WNV2" s="300"/>
      <c r="WNW2" s="300"/>
      <c r="WNX2" s="300"/>
      <c r="WNY2" s="300"/>
      <c r="WNZ2" s="300"/>
      <c r="WOA2" s="300"/>
      <c r="WOB2" s="300"/>
      <c r="WOC2" s="300"/>
      <c r="WOD2" s="300"/>
      <c r="WOE2" s="300"/>
      <c r="WOF2" s="300"/>
      <c r="WOG2" s="300"/>
      <c r="WOH2" s="300"/>
      <c r="WOI2" s="300"/>
      <c r="WOJ2" s="300"/>
      <c r="WOK2" s="300"/>
      <c r="WOL2" s="300"/>
      <c r="WOM2" s="300"/>
      <c r="WON2" s="300"/>
      <c r="WOO2" s="300"/>
      <c r="WOP2" s="300"/>
      <c r="WOQ2" s="300"/>
      <c r="WOR2" s="300"/>
      <c r="WOS2" s="300"/>
      <c r="WOT2" s="300"/>
      <c r="WOU2" s="300"/>
      <c r="WOV2" s="300"/>
      <c r="WOW2" s="300"/>
      <c r="WOX2" s="300"/>
      <c r="WOY2" s="300"/>
      <c r="WOZ2" s="300"/>
      <c r="WPA2" s="300"/>
      <c r="WPB2" s="300"/>
      <c r="WPC2" s="300"/>
      <c r="WPD2" s="300"/>
      <c r="WPE2" s="300"/>
      <c r="WPF2" s="300"/>
      <c r="WPG2" s="300"/>
      <c r="WPH2" s="300"/>
      <c r="WPI2" s="300"/>
      <c r="WPJ2" s="300"/>
      <c r="WPK2" s="300"/>
      <c r="WPL2" s="300"/>
      <c r="WPM2" s="300"/>
      <c r="WPN2" s="300"/>
      <c r="WPO2" s="300"/>
      <c r="WPP2" s="300"/>
      <c r="WPQ2" s="300"/>
      <c r="WPR2" s="300"/>
      <c r="WPS2" s="300"/>
      <c r="WPT2" s="300"/>
      <c r="WPU2" s="300"/>
      <c r="WPV2" s="300"/>
      <c r="WPW2" s="300"/>
      <c r="WPX2" s="300"/>
      <c r="WPY2" s="300"/>
      <c r="WPZ2" s="300"/>
      <c r="WQA2" s="300"/>
      <c r="WQB2" s="300"/>
      <c r="WQC2" s="300"/>
      <c r="WQD2" s="300"/>
      <c r="WQE2" s="300"/>
      <c r="WQF2" s="300"/>
      <c r="WQG2" s="300"/>
      <c r="WQH2" s="300"/>
      <c r="WQI2" s="300"/>
      <c r="WQJ2" s="300"/>
      <c r="WQK2" s="300"/>
      <c r="WQL2" s="300"/>
      <c r="WQM2" s="300"/>
      <c r="WQN2" s="300"/>
      <c r="WQO2" s="300"/>
      <c r="WQP2" s="300"/>
      <c r="WQQ2" s="300"/>
      <c r="WQR2" s="300"/>
      <c r="WQS2" s="300"/>
      <c r="WQT2" s="300"/>
      <c r="WQU2" s="300"/>
      <c r="WQV2" s="300"/>
      <c r="WQW2" s="300"/>
      <c r="WQX2" s="300"/>
      <c r="WQY2" s="300"/>
      <c r="WQZ2" s="300"/>
      <c r="WRA2" s="300"/>
      <c r="WRB2" s="300"/>
      <c r="WRC2" s="300"/>
      <c r="WRD2" s="300"/>
      <c r="WRE2" s="300"/>
      <c r="WRF2" s="300"/>
      <c r="WRG2" s="300"/>
      <c r="WRH2" s="300"/>
      <c r="WRI2" s="300"/>
      <c r="WRJ2" s="300"/>
      <c r="WRK2" s="300"/>
      <c r="WRL2" s="300"/>
      <c r="WRM2" s="300"/>
      <c r="WRN2" s="300"/>
      <c r="WRO2" s="300"/>
      <c r="WRP2" s="300"/>
      <c r="WRQ2" s="300"/>
      <c r="WRR2" s="300"/>
      <c r="WRS2" s="300"/>
      <c r="WRT2" s="300"/>
      <c r="WRU2" s="300"/>
      <c r="WRV2" s="300"/>
      <c r="WRW2" s="300"/>
      <c r="WRX2" s="300"/>
      <c r="WRY2" s="300"/>
      <c r="WRZ2" s="300"/>
      <c r="WSA2" s="300"/>
      <c r="WSB2" s="300"/>
      <c r="WSC2" s="300"/>
      <c r="WSD2" s="300"/>
      <c r="WSE2" s="300"/>
      <c r="WSF2" s="300"/>
      <c r="WSG2" s="300"/>
      <c r="WSH2" s="300"/>
      <c r="WSI2" s="300"/>
      <c r="WSJ2" s="300"/>
      <c r="WSK2" s="300"/>
      <c r="WSL2" s="300"/>
      <c r="WSM2" s="300"/>
      <c r="WSN2" s="300"/>
      <c r="WSO2" s="300"/>
      <c r="WSP2" s="300"/>
      <c r="WSQ2" s="300"/>
      <c r="WSR2" s="300"/>
      <c r="WSS2" s="300"/>
      <c r="WST2" s="300"/>
      <c r="WSU2" s="300"/>
      <c r="WSV2" s="300"/>
      <c r="WSW2" s="300"/>
      <c r="WSX2" s="300"/>
      <c r="WSY2" s="300"/>
      <c r="WSZ2" s="300"/>
      <c r="WTA2" s="300"/>
      <c r="WTB2" s="300"/>
      <c r="WTC2" s="300"/>
      <c r="WTD2" s="300"/>
      <c r="WTE2" s="300"/>
      <c r="WTF2" s="300"/>
      <c r="WTG2" s="300"/>
      <c r="WTH2" s="300"/>
      <c r="WTI2" s="300"/>
      <c r="WTJ2" s="300"/>
      <c r="WTK2" s="300"/>
      <c r="WTL2" s="300"/>
      <c r="WTM2" s="300"/>
      <c r="WTN2" s="300"/>
      <c r="WTO2" s="300"/>
      <c r="WTP2" s="300"/>
      <c r="WTQ2" s="300"/>
      <c r="WTR2" s="300"/>
      <c r="WTS2" s="300"/>
      <c r="WTT2" s="300"/>
      <c r="WTU2" s="300"/>
      <c r="WTV2" s="300"/>
      <c r="WTW2" s="300"/>
      <c r="WTX2" s="300"/>
      <c r="WTY2" s="300"/>
      <c r="WTZ2" s="300"/>
      <c r="WUA2" s="300"/>
      <c r="WUB2" s="300"/>
      <c r="WUC2" s="300"/>
      <c r="WUD2" s="300"/>
      <c r="WUE2" s="300"/>
      <c r="WUF2" s="300"/>
      <c r="WUG2" s="300"/>
      <c r="WUH2" s="300"/>
      <c r="WUI2" s="300"/>
      <c r="WUJ2" s="300"/>
      <c r="WUK2" s="300"/>
      <c r="WUL2" s="300"/>
      <c r="WUM2" s="300"/>
      <c r="WUN2" s="300"/>
      <c r="WUO2" s="300"/>
      <c r="WUP2" s="300"/>
      <c r="WUQ2" s="300"/>
      <c r="WUR2" s="300"/>
      <c r="WUS2" s="300"/>
      <c r="WUT2" s="300"/>
      <c r="WUU2" s="300"/>
      <c r="WUV2" s="300"/>
      <c r="WUW2" s="300"/>
      <c r="WUX2" s="300"/>
      <c r="WUY2" s="300"/>
      <c r="WUZ2" s="300"/>
      <c r="WVA2" s="300"/>
      <c r="WVB2" s="300"/>
      <c r="WVC2" s="300"/>
      <c r="WVD2" s="300"/>
      <c r="WVE2" s="300"/>
      <c r="WVF2" s="300"/>
      <c r="WVG2" s="300"/>
      <c r="WVH2" s="300"/>
      <c r="WVI2" s="300"/>
      <c r="WVJ2" s="300"/>
      <c r="WVK2" s="300"/>
      <c r="WVL2" s="300"/>
      <c r="WVM2" s="300"/>
      <c r="WVN2" s="300"/>
      <c r="WVO2" s="300"/>
      <c r="WVP2" s="300"/>
      <c r="WVQ2" s="300"/>
      <c r="WVR2" s="300"/>
      <c r="WVS2" s="300"/>
      <c r="WVT2" s="300"/>
      <c r="WVU2" s="300"/>
      <c r="WVV2" s="300"/>
      <c r="WVW2" s="300"/>
      <c r="WVX2" s="300"/>
      <c r="WVY2" s="300"/>
      <c r="WVZ2" s="300"/>
      <c r="WWA2" s="300"/>
      <c r="WWB2" s="300"/>
      <c r="WWC2" s="300"/>
      <c r="WWD2" s="300"/>
      <c r="WWE2" s="300"/>
      <c r="WWF2" s="300"/>
      <c r="WWG2" s="300"/>
      <c r="WWH2" s="300"/>
      <c r="WWI2" s="300"/>
      <c r="WWJ2" s="300"/>
      <c r="WWK2" s="300"/>
      <c r="WWL2" s="300"/>
      <c r="WWM2" s="300"/>
      <c r="WWN2" s="300"/>
      <c r="WWO2" s="300"/>
      <c r="WWP2" s="300"/>
      <c r="WWQ2" s="300"/>
      <c r="WWR2" s="300"/>
      <c r="WWS2" s="300"/>
      <c r="WWT2" s="300"/>
      <c r="WWU2" s="300"/>
      <c r="WWV2" s="300"/>
      <c r="WWW2" s="300"/>
      <c r="WWX2" s="300"/>
      <c r="WWY2" s="300"/>
      <c r="WWZ2" s="300"/>
      <c r="WXA2" s="300"/>
      <c r="WXB2" s="300"/>
      <c r="WXC2" s="300"/>
      <c r="WXD2" s="300"/>
      <c r="WXE2" s="300"/>
      <c r="WXF2" s="300"/>
      <c r="WXG2" s="300"/>
      <c r="WXH2" s="300"/>
      <c r="WXI2" s="300"/>
      <c r="WXJ2" s="300"/>
      <c r="WXK2" s="300"/>
      <c r="WXL2" s="300"/>
      <c r="WXM2" s="300"/>
      <c r="WXN2" s="300"/>
      <c r="WXO2" s="300"/>
      <c r="WXP2" s="300"/>
      <c r="WXQ2" s="300"/>
      <c r="WXR2" s="300"/>
      <c r="WXS2" s="300"/>
      <c r="WXT2" s="300"/>
      <c r="WXU2" s="300"/>
      <c r="WXV2" s="300"/>
      <c r="WXW2" s="300"/>
      <c r="WXX2" s="300"/>
      <c r="WXY2" s="300"/>
      <c r="WXZ2" s="300"/>
      <c r="WYA2" s="300"/>
      <c r="WYB2" s="300"/>
      <c r="WYC2" s="300"/>
      <c r="WYD2" s="300"/>
      <c r="WYE2" s="300"/>
      <c r="WYF2" s="300"/>
      <c r="WYG2" s="300"/>
      <c r="WYH2" s="300"/>
      <c r="WYI2" s="300"/>
      <c r="WYJ2" s="300"/>
      <c r="WYK2" s="300"/>
      <c r="WYL2" s="300"/>
      <c r="WYM2" s="300"/>
      <c r="WYN2" s="300"/>
      <c r="WYO2" s="300"/>
      <c r="WYP2" s="300"/>
      <c r="WYQ2" s="300"/>
      <c r="WYR2" s="300"/>
      <c r="WYS2" s="300"/>
      <c r="WYT2" s="300"/>
      <c r="WYU2" s="300"/>
      <c r="WYV2" s="300"/>
      <c r="WYW2" s="300"/>
      <c r="WYX2" s="300"/>
      <c r="WYY2" s="300"/>
      <c r="WYZ2" s="300"/>
      <c r="WZA2" s="300"/>
      <c r="WZB2" s="300"/>
      <c r="WZC2" s="300"/>
      <c r="WZD2" s="300"/>
      <c r="WZE2" s="300"/>
      <c r="WZF2" s="300"/>
      <c r="WZG2" s="300"/>
      <c r="WZH2" s="300"/>
      <c r="WZI2" s="300"/>
      <c r="WZJ2" s="300"/>
      <c r="WZK2" s="300"/>
      <c r="WZL2" s="300"/>
      <c r="WZM2" s="300"/>
      <c r="WZN2" s="300"/>
      <c r="WZO2" s="300"/>
      <c r="WZP2" s="300"/>
      <c r="WZQ2" s="300"/>
      <c r="WZR2" s="300"/>
      <c r="WZS2" s="300"/>
      <c r="WZT2" s="300"/>
      <c r="WZU2" s="300"/>
      <c r="WZV2" s="300"/>
      <c r="WZW2" s="300"/>
      <c r="WZX2" s="300"/>
      <c r="WZY2" s="300"/>
      <c r="WZZ2" s="300"/>
      <c r="XAA2" s="300"/>
      <c r="XAB2" s="300"/>
      <c r="XAC2" s="300"/>
      <c r="XAD2" s="300"/>
      <c r="XAE2" s="300"/>
      <c r="XAF2" s="300"/>
      <c r="XAG2" s="300"/>
      <c r="XAH2" s="300"/>
      <c r="XAI2" s="300"/>
      <c r="XAJ2" s="300"/>
      <c r="XAK2" s="300"/>
      <c r="XAL2" s="300"/>
      <c r="XAM2" s="300"/>
      <c r="XAN2" s="300"/>
      <c r="XAO2" s="300"/>
      <c r="XAP2" s="300"/>
      <c r="XAQ2" s="300"/>
      <c r="XAR2" s="300"/>
      <c r="XAS2" s="300"/>
      <c r="XAT2" s="300"/>
      <c r="XAU2" s="300"/>
      <c r="XAV2" s="300"/>
      <c r="XAW2" s="300"/>
      <c r="XAX2" s="300"/>
      <c r="XAY2" s="300"/>
      <c r="XAZ2" s="300"/>
      <c r="XBA2" s="300"/>
      <c r="XBB2" s="300"/>
      <c r="XBC2" s="300"/>
      <c r="XBD2" s="300"/>
      <c r="XBE2" s="300"/>
      <c r="XBF2" s="300"/>
      <c r="XBG2" s="300"/>
      <c r="XBH2" s="300"/>
      <c r="XBI2" s="300"/>
      <c r="XBJ2" s="300"/>
      <c r="XBK2" s="300"/>
      <c r="XBL2" s="300"/>
      <c r="XBM2" s="300"/>
      <c r="XBN2" s="300"/>
      <c r="XBO2" s="300"/>
      <c r="XBP2" s="300"/>
      <c r="XBQ2" s="300"/>
      <c r="XBR2" s="300"/>
      <c r="XBS2" s="300"/>
      <c r="XBT2" s="300"/>
      <c r="XBU2" s="300"/>
      <c r="XBV2" s="300"/>
      <c r="XBW2" s="300"/>
      <c r="XBX2" s="300"/>
      <c r="XBY2" s="300"/>
      <c r="XBZ2" s="300"/>
      <c r="XCA2" s="300"/>
      <c r="XCB2" s="300"/>
      <c r="XCC2" s="300"/>
      <c r="XCD2" s="300"/>
      <c r="XCE2" s="300"/>
      <c r="XCF2" s="300"/>
      <c r="XCG2" s="300"/>
      <c r="XCH2" s="300"/>
      <c r="XCI2" s="300"/>
      <c r="XCJ2" s="300"/>
      <c r="XCK2" s="300"/>
      <c r="XCL2" s="300"/>
      <c r="XCM2" s="300"/>
      <c r="XCN2" s="300"/>
      <c r="XCO2" s="300"/>
      <c r="XCP2" s="300"/>
      <c r="XCQ2" s="300"/>
      <c r="XCR2" s="300"/>
      <c r="XCS2" s="300"/>
      <c r="XCT2" s="300"/>
      <c r="XCU2" s="300"/>
      <c r="XCV2" s="300"/>
      <c r="XCW2" s="300"/>
      <c r="XCX2" s="300"/>
      <c r="XCY2" s="300"/>
      <c r="XCZ2" s="300"/>
      <c r="XDA2" s="300"/>
      <c r="XDB2" s="300"/>
      <c r="XDC2" s="300"/>
      <c r="XDD2" s="300"/>
      <c r="XDE2" s="300"/>
      <c r="XDF2" s="300"/>
      <c r="XDG2" s="300"/>
      <c r="XDH2" s="300"/>
      <c r="XDI2" s="300"/>
      <c r="XDJ2" s="300"/>
      <c r="XDK2" s="300"/>
      <c r="XDL2" s="300"/>
      <c r="XDM2" s="300"/>
      <c r="XDN2" s="300"/>
      <c r="XDO2" s="300"/>
      <c r="XDP2" s="300"/>
      <c r="XDQ2" s="300"/>
      <c r="XDR2" s="300"/>
      <c r="XDS2" s="300"/>
      <c r="XDT2" s="300"/>
      <c r="XDU2" s="300"/>
      <c r="XDV2" s="300"/>
      <c r="XDW2" s="300"/>
      <c r="XDX2" s="300"/>
      <c r="XDY2" s="300"/>
      <c r="XDZ2" s="300"/>
      <c r="XEA2" s="300"/>
      <c r="XEB2" s="300"/>
      <c r="XEC2" s="300"/>
      <c r="XED2" s="300"/>
      <c r="XEE2" s="300"/>
      <c r="XEF2" s="300"/>
      <c r="XEG2" s="300"/>
      <c r="XEH2" s="300"/>
      <c r="XEI2" s="300"/>
      <c r="XEJ2" s="300"/>
      <c r="XEK2" s="300"/>
      <c r="XEL2" s="300"/>
    </row>
    <row r="3" spans="1:16366" ht="19">
      <c r="A3" s="302" t="s">
        <v>326</v>
      </c>
      <c r="H3" s="305" t="s">
        <v>327</v>
      </c>
    </row>
    <row r="4" spans="1:16366" ht="9" customHeight="1">
      <c r="A4" s="302"/>
      <c r="H4" s="305"/>
    </row>
    <row r="5" spans="1:16366" ht="19">
      <c r="A5" s="306" t="s">
        <v>328</v>
      </c>
      <c r="H5" s="305"/>
    </row>
    <row r="6" spans="1:16366" ht="16">
      <c r="A6" s="307" t="s">
        <v>329</v>
      </c>
      <c r="D6" s="308"/>
    </row>
    <row r="7" spans="1:16366" ht="16">
      <c r="A7" s="307" t="s">
        <v>330</v>
      </c>
      <c r="D7" s="308"/>
    </row>
    <row r="8" spans="1:16366" ht="16">
      <c r="A8" s="307" t="s">
        <v>331</v>
      </c>
      <c r="D8" s="308"/>
    </row>
    <row r="9" spans="1:16366" ht="19">
      <c r="A9" s="306" t="s">
        <v>332</v>
      </c>
      <c r="D9" s="308"/>
    </row>
    <row r="10" spans="1:16366" ht="16">
      <c r="A10" s="307" t="s">
        <v>333</v>
      </c>
      <c r="D10" s="308"/>
    </row>
    <row r="11" spans="1:16366" ht="16">
      <c r="A11" s="307" t="s">
        <v>334</v>
      </c>
      <c r="E11" s="304"/>
      <c r="H11" s="305" t="s">
        <v>335</v>
      </c>
    </row>
    <row r="12" spans="1:16366" ht="16">
      <c r="A12" s="307" t="s">
        <v>336</v>
      </c>
      <c r="D12" s="308"/>
      <c r="E12" s="304"/>
    </row>
    <row r="13" spans="1:16366" ht="19">
      <c r="A13" s="306" t="s">
        <v>337</v>
      </c>
      <c r="D13" s="308"/>
      <c r="E13" s="304"/>
    </row>
    <row r="14" spans="1:16366" ht="16">
      <c r="A14" s="307" t="s">
        <v>338</v>
      </c>
      <c r="D14" s="308"/>
    </row>
    <row r="15" spans="1:16366">
      <c r="A15" s="304" t="s">
        <v>339</v>
      </c>
      <c r="B15" s="304"/>
      <c r="E15" s="304"/>
      <c r="F15" s="304"/>
      <c r="H15" s="309" t="s">
        <v>340</v>
      </c>
    </row>
    <row r="16" spans="1:16366">
      <c r="A16" s="304" t="s">
        <v>341</v>
      </c>
      <c r="B16" s="304"/>
      <c r="E16" s="304"/>
      <c r="F16" s="304"/>
    </row>
    <row r="17" spans="1:16366">
      <c r="B17" s="304"/>
      <c r="E17" s="310" t="s">
        <v>342</v>
      </c>
      <c r="F17" s="303" t="s">
        <v>343</v>
      </c>
      <c r="G17" s="304" t="s">
        <v>344</v>
      </c>
    </row>
    <row r="18" spans="1:16366" s="311" customFormat="1" ht="16">
      <c r="A18" s="311" t="s">
        <v>66</v>
      </c>
      <c r="B18" s="312" t="s">
        <v>345</v>
      </c>
      <c r="C18" s="19" t="s">
        <v>346</v>
      </c>
      <c r="D18" s="19" t="s">
        <v>347</v>
      </c>
      <c r="E18" s="312" t="s">
        <v>328</v>
      </c>
      <c r="F18" s="312" t="s">
        <v>332</v>
      </c>
      <c r="G18" s="312" t="s">
        <v>337</v>
      </c>
    </row>
    <row r="19" spans="1:16366">
      <c r="A19" s="304" t="s">
        <v>70</v>
      </c>
      <c r="B19" s="59">
        <v>2</v>
      </c>
      <c r="C19" t="s">
        <v>348</v>
      </c>
      <c r="D19" s="59">
        <v>5</v>
      </c>
      <c r="E19" s="313"/>
      <c r="F19" s="313"/>
      <c r="G19" s="313"/>
      <c r="H19" s="314" t="s">
        <v>225</v>
      </c>
    </row>
    <row r="20" spans="1:16366">
      <c r="A20" s="304" t="s">
        <v>349</v>
      </c>
      <c r="B20" s="59">
        <v>4</v>
      </c>
      <c r="C20" t="s">
        <v>350</v>
      </c>
      <c r="D20" s="59">
        <v>3</v>
      </c>
      <c r="E20" s="315">
        <f>IF(D20&gt;=4,1000,IF(D20=3,500,0))</f>
        <v>500</v>
      </c>
      <c r="F20" s="315">
        <f>IF(AND(D20&gt;=3,B20&gt;=5),1000,0)</f>
        <v>0</v>
      </c>
      <c r="G20" s="315" t="str">
        <f>IF(AND(D20&gt;=3,OR(B20&gt;=5,C20="loondienst")),"ja","nee")</f>
        <v>ja</v>
      </c>
      <c r="H20" s="314" t="s">
        <v>245</v>
      </c>
    </row>
    <row r="21" spans="1:16366">
      <c r="A21" s="304" t="s">
        <v>351</v>
      </c>
      <c r="B21" s="59">
        <v>12</v>
      </c>
      <c r="C21" t="s">
        <v>350</v>
      </c>
      <c r="D21" s="59">
        <v>2</v>
      </c>
      <c r="E21" s="303">
        <f>IF(D21&gt;=4,1000,IF(D21=3,500,0))</f>
        <v>0</v>
      </c>
      <c r="F21" s="303">
        <f>IF(AND(D21&gt;3,B21&gt;5),1000,0)</f>
        <v>0</v>
      </c>
      <c r="G21" s="303" t="str">
        <f>IF(AND(D21&gt;=3,OR(B21&gt;=5,C21="loondienst")),"ja","nee")</f>
        <v>nee</v>
      </c>
    </row>
    <row r="22" spans="1:16366">
      <c r="A22" s="304" t="s">
        <v>352</v>
      </c>
      <c r="B22" s="59">
        <v>2</v>
      </c>
      <c r="C22" t="s">
        <v>348</v>
      </c>
      <c r="D22" s="59">
        <v>5</v>
      </c>
      <c r="E22" s="303">
        <f>IF(D22&gt;=4,1000,IF(D22=3,500,0))</f>
        <v>1000</v>
      </c>
      <c r="F22" s="303">
        <f>IF(AND(D22&gt;3,B22&gt;5),1000,0)</f>
        <v>0</v>
      </c>
      <c r="G22" s="303" t="str">
        <f>IF(AND(D22&gt;3,OR(B22&gt;=5,C22="loondienst")),"ja","nee")</f>
        <v>nee</v>
      </c>
    </row>
    <row r="23" spans="1:16366" s="301" customFormat="1" ht="21">
      <c r="A23" s="802" t="s">
        <v>353</v>
      </c>
      <c r="B23" s="160"/>
      <c r="C23" s="160"/>
      <c r="D23" s="160"/>
      <c r="E23" s="160"/>
      <c r="F23" s="160"/>
      <c r="G23" s="160"/>
      <c r="H23" s="16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  <c r="AI23" s="300"/>
      <c r="AJ23" s="300"/>
      <c r="AK23" s="300"/>
      <c r="AL23" s="300"/>
      <c r="AM23" s="300"/>
      <c r="AN23" s="300"/>
      <c r="AO23" s="300"/>
      <c r="AP23" s="300"/>
      <c r="AQ23" s="300"/>
      <c r="AR23" s="300"/>
      <c r="AS23" s="300"/>
      <c r="AT23" s="300"/>
      <c r="AU23" s="300"/>
      <c r="AV23" s="300"/>
      <c r="AW23" s="300"/>
      <c r="AX23" s="300"/>
      <c r="AY23" s="300"/>
      <c r="AZ23" s="300"/>
      <c r="BA23" s="300"/>
      <c r="BB23" s="300"/>
      <c r="BC23" s="300"/>
      <c r="BD23" s="300"/>
      <c r="BE23" s="300"/>
      <c r="BF23" s="300"/>
      <c r="BG23" s="300"/>
      <c r="BH23" s="300"/>
      <c r="BI23" s="300"/>
      <c r="BJ23" s="300"/>
      <c r="BK23" s="300"/>
      <c r="BL23" s="300"/>
      <c r="BM23" s="300"/>
      <c r="BN23" s="300"/>
      <c r="BO23" s="300"/>
      <c r="BP23" s="300"/>
      <c r="BQ23" s="300"/>
      <c r="BR23" s="300"/>
      <c r="BS23" s="300"/>
      <c r="BT23" s="300"/>
      <c r="BU23" s="300"/>
      <c r="BV23" s="300"/>
      <c r="BW23" s="300"/>
      <c r="BX23" s="300"/>
      <c r="BY23" s="300"/>
      <c r="BZ23" s="300"/>
      <c r="CA23" s="300"/>
      <c r="CB23" s="300"/>
      <c r="CC23" s="300"/>
      <c r="CD23" s="300"/>
      <c r="CE23" s="300"/>
      <c r="CF23" s="300"/>
      <c r="CG23" s="300"/>
      <c r="CH23" s="300"/>
      <c r="CI23" s="300"/>
      <c r="CJ23" s="300"/>
      <c r="CK23" s="300"/>
      <c r="CL23" s="300"/>
      <c r="CM23" s="300"/>
      <c r="CN23" s="300"/>
      <c r="CO23" s="300"/>
      <c r="CP23" s="300"/>
      <c r="CQ23" s="300"/>
      <c r="CR23" s="300"/>
      <c r="CS23" s="300"/>
      <c r="CT23" s="300"/>
      <c r="CU23" s="300"/>
      <c r="CV23" s="300"/>
      <c r="CW23" s="300"/>
      <c r="CX23" s="300"/>
      <c r="CY23" s="300"/>
      <c r="CZ23" s="300"/>
      <c r="DA23" s="300"/>
      <c r="DB23" s="300"/>
      <c r="DC23" s="300"/>
      <c r="DD23" s="300"/>
      <c r="DE23" s="300"/>
      <c r="DF23" s="300"/>
      <c r="DG23" s="300"/>
      <c r="DH23" s="300"/>
      <c r="DI23" s="300"/>
      <c r="DJ23" s="300"/>
      <c r="DK23" s="300"/>
      <c r="DL23" s="300"/>
      <c r="DM23" s="300"/>
      <c r="DN23" s="300"/>
      <c r="DO23" s="300"/>
      <c r="DP23" s="300"/>
      <c r="DQ23" s="300"/>
      <c r="DR23" s="300"/>
      <c r="DS23" s="300"/>
      <c r="DT23" s="300"/>
      <c r="DU23" s="300"/>
      <c r="DV23" s="300"/>
      <c r="DW23" s="300"/>
      <c r="DX23" s="300"/>
      <c r="DY23" s="300"/>
      <c r="DZ23" s="300"/>
      <c r="EA23" s="300"/>
      <c r="EB23" s="300"/>
      <c r="EC23" s="300"/>
      <c r="ED23" s="300"/>
      <c r="EE23" s="300"/>
      <c r="EF23" s="300"/>
      <c r="EG23" s="300"/>
      <c r="EH23" s="300"/>
      <c r="EI23" s="300"/>
      <c r="EJ23" s="300"/>
      <c r="EK23" s="300"/>
      <c r="EL23" s="300"/>
      <c r="EM23" s="300"/>
      <c r="EN23" s="300"/>
      <c r="EO23" s="300"/>
      <c r="EP23" s="300"/>
      <c r="EQ23" s="300"/>
      <c r="ER23" s="300"/>
      <c r="ES23" s="300"/>
      <c r="ET23" s="300"/>
      <c r="EU23" s="300"/>
      <c r="EV23" s="300"/>
      <c r="EW23" s="300"/>
      <c r="EX23" s="300"/>
      <c r="EY23" s="300"/>
      <c r="EZ23" s="300"/>
      <c r="FA23" s="300"/>
      <c r="FB23" s="300"/>
      <c r="FC23" s="300"/>
      <c r="FD23" s="300"/>
      <c r="FE23" s="300"/>
      <c r="FF23" s="300"/>
      <c r="FG23" s="300"/>
      <c r="FH23" s="300"/>
      <c r="FI23" s="300"/>
      <c r="FJ23" s="300"/>
      <c r="FK23" s="300"/>
      <c r="FL23" s="300"/>
      <c r="FM23" s="300"/>
      <c r="FN23" s="300"/>
      <c r="FO23" s="300"/>
      <c r="FP23" s="300"/>
      <c r="FQ23" s="300"/>
      <c r="FR23" s="300"/>
      <c r="FS23" s="300"/>
      <c r="FT23" s="300"/>
      <c r="FU23" s="300"/>
      <c r="FV23" s="300"/>
      <c r="FW23" s="300"/>
      <c r="FX23" s="300"/>
      <c r="FY23" s="300"/>
      <c r="FZ23" s="300"/>
      <c r="GA23" s="300"/>
      <c r="GB23" s="300"/>
      <c r="GC23" s="300"/>
      <c r="GD23" s="300"/>
      <c r="GE23" s="300"/>
      <c r="GF23" s="300"/>
      <c r="GG23" s="300"/>
      <c r="GH23" s="300"/>
      <c r="GI23" s="300"/>
      <c r="GJ23" s="300"/>
      <c r="GK23" s="300"/>
      <c r="GL23" s="300"/>
      <c r="GM23" s="300"/>
      <c r="GN23" s="300"/>
      <c r="GO23" s="300"/>
      <c r="GP23" s="300"/>
      <c r="GQ23" s="300"/>
      <c r="GR23" s="300"/>
      <c r="GS23" s="300"/>
      <c r="GT23" s="300"/>
      <c r="GU23" s="300"/>
      <c r="GV23" s="300"/>
      <c r="GW23" s="300"/>
      <c r="GX23" s="300"/>
      <c r="GY23" s="300"/>
      <c r="GZ23" s="300"/>
      <c r="HA23" s="300"/>
      <c r="HB23" s="300"/>
      <c r="HC23" s="300"/>
      <c r="HD23" s="300"/>
      <c r="HE23" s="300"/>
      <c r="HF23" s="300"/>
      <c r="HG23" s="300"/>
      <c r="HH23" s="300"/>
      <c r="HI23" s="300"/>
      <c r="HJ23" s="300"/>
      <c r="HK23" s="300"/>
      <c r="HL23" s="300"/>
      <c r="HM23" s="300"/>
      <c r="HN23" s="300"/>
      <c r="HO23" s="300"/>
      <c r="HP23" s="300"/>
      <c r="HQ23" s="300"/>
      <c r="HR23" s="300"/>
      <c r="HS23" s="300"/>
      <c r="HT23" s="300"/>
      <c r="HU23" s="300"/>
      <c r="HV23" s="300"/>
      <c r="HW23" s="300"/>
      <c r="HX23" s="300"/>
      <c r="HY23" s="300"/>
      <c r="HZ23" s="300"/>
      <c r="IA23" s="300"/>
      <c r="IB23" s="300"/>
      <c r="IC23" s="300"/>
      <c r="ID23" s="300"/>
      <c r="IE23" s="300"/>
      <c r="IF23" s="300"/>
      <c r="IG23" s="300"/>
      <c r="IH23" s="300"/>
      <c r="II23" s="300"/>
      <c r="IJ23" s="300"/>
      <c r="IK23" s="300"/>
      <c r="IL23" s="300"/>
      <c r="IM23" s="300"/>
      <c r="IN23" s="300"/>
      <c r="IO23" s="300"/>
      <c r="IP23" s="300"/>
      <c r="IQ23" s="300"/>
      <c r="IR23" s="300"/>
      <c r="IS23" s="300"/>
      <c r="IT23" s="300"/>
      <c r="IU23" s="300"/>
      <c r="IV23" s="300"/>
      <c r="IW23" s="300"/>
      <c r="IX23" s="300"/>
      <c r="IY23" s="300"/>
      <c r="IZ23" s="300"/>
      <c r="JA23" s="300"/>
      <c r="JB23" s="300"/>
      <c r="JC23" s="300"/>
      <c r="JD23" s="300"/>
      <c r="JE23" s="300"/>
      <c r="JF23" s="300"/>
      <c r="JG23" s="300"/>
      <c r="JH23" s="300"/>
      <c r="JI23" s="300"/>
      <c r="JJ23" s="300"/>
      <c r="JK23" s="300"/>
      <c r="JL23" s="300"/>
      <c r="JM23" s="300"/>
      <c r="JN23" s="300"/>
      <c r="JO23" s="300"/>
      <c r="JP23" s="300"/>
      <c r="JQ23" s="300"/>
      <c r="JR23" s="300"/>
      <c r="JS23" s="300"/>
      <c r="JT23" s="300"/>
      <c r="JU23" s="300"/>
      <c r="JV23" s="300"/>
      <c r="JW23" s="300"/>
      <c r="JX23" s="300"/>
      <c r="JY23" s="300"/>
      <c r="JZ23" s="300"/>
      <c r="KA23" s="300"/>
      <c r="KB23" s="300"/>
      <c r="KC23" s="300"/>
      <c r="KD23" s="300"/>
      <c r="KE23" s="300"/>
      <c r="KF23" s="300"/>
      <c r="KG23" s="300"/>
      <c r="KH23" s="300"/>
      <c r="KI23" s="300"/>
      <c r="KJ23" s="300"/>
      <c r="KK23" s="300"/>
      <c r="KL23" s="300"/>
      <c r="KM23" s="300"/>
      <c r="KN23" s="300"/>
      <c r="KO23" s="300"/>
      <c r="KP23" s="300"/>
      <c r="KQ23" s="300"/>
      <c r="KR23" s="300"/>
      <c r="KS23" s="300"/>
      <c r="KT23" s="300"/>
      <c r="KU23" s="300"/>
      <c r="KV23" s="300"/>
      <c r="KW23" s="300"/>
      <c r="KX23" s="300"/>
      <c r="KY23" s="300"/>
      <c r="KZ23" s="300"/>
      <c r="LA23" s="300"/>
      <c r="LB23" s="300"/>
      <c r="LC23" s="300"/>
      <c r="LD23" s="300"/>
      <c r="LE23" s="300"/>
      <c r="LF23" s="300"/>
      <c r="LG23" s="300"/>
      <c r="LH23" s="300"/>
      <c r="LI23" s="300"/>
      <c r="LJ23" s="300"/>
      <c r="LK23" s="300"/>
      <c r="LL23" s="300"/>
      <c r="LM23" s="300"/>
      <c r="LN23" s="300"/>
      <c r="LO23" s="300"/>
      <c r="LP23" s="300"/>
      <c r="LQ23" s="300"/>
      <c r="LR23" s="300"/>
      <c r="LS23" s="300"/>
      <c r="LT23" s="300"/>
      <c r="LU23" s="300"/>
      <c r="LV23" s="300"/>
      <c r="LW23" s="300"/>
      <c r="LX23" s="300"/>
      <c r="LY23" s="300"/>
      <c r="LZ23" s="300"/>
      <c r="MA23" s="300"/>
      <c r="MB23" s="300"/>
      <c r="MC23" s="300"/>
      <c r="MD23" s="300"/>
      <c r="ME23" s="300"/>
      <c r="MF23" s="300"/>
      <c r="MG23" s="300"/>
      <c r="MH23" s="300"/>
      <c r="MI23" s="300"/>
      <c r="MJ23" s="300"/>
      <c r="MK23" s="300"/>
      <c r="ML23" s="300"/>
      <c r="MM23" s="300"/>
      <c r="MN23" s="300"/>
      <c r="MO23" s="300"/>
      <c r="MP23" s="300"/>
      <c r="MQ23" s="300"/>
      <c r="MR23" s="300"/>
      <c r="MS23" s="300"/>
      <c r="MT23" s="300"/>
      <c r="MU23" s="300"/>
      <c r="MV23" s="300"/>
      <c r="MW23" s="300"/>
      <c r="MX23" s="300"/>
      <c r="MY23" s="300"/>
      <c r="MZ23" s="300"/>
      <c r="NA23" s="300"/>
      <c r="NB23" s="300"/>
      <c r="NC23" s="300"/>
      <c r="ND23" s="300"/>
      <c r="NE23" s="300"/>
      <c r="NF23" s="300"/>
      <c r="NG23" s="300"/>
      <c r="NH23" s="300"/>
      <c r="NI23" s="300"/>
      <c r="NJ23" s="300"/>
      <c r="NK23" s="300"/>
      <c r="NL23" s="300"/>
      <c r="NM23" s="300"/>
      <c r="NN23" s="300"/>
      <c r="NO23" s="300"/>
      <c r="NP23" s="300"/>
      <c r="NQ23" s="300"/>
      <c r="NR23" s="300"/>
      <c r="NS23" s="300"/>
      <c r="NT23" s="300"/>
      <c r="NU23" s="300"/>
      <c r="NV23" s="300"/>
      <c r="NW23" s="300"/>
      <c r="NX23" s="300"/>
      <c r="NY23" s="300"/>
      <c r="NZ23" s="300"/>
      <c r="OA23" s="300"/>
      <c r="OB23" s="300"/>
      <c r="OC23" s="300"/>
      <c r="OD23" s="300"/>
      <c r="OE23" s="300"/>
      <c r="OF23" s="300"/>
      <c r="OG23" s="300"/>
      <c r="OH23" s="300"/>
      <c r="OI23" s="300"/>
      <c r="OJ23" s="300"/>
      <c r="OK23" s="300"/>
      <c r="OL23" s="300"/>
      <c r="OM23" s="300"/>
      <c r="ON23" s="300"/>
      <c r="OO23" s="300"/>
      <c r="OP23" s="300"/>
      <c r="OQ23" s="300"/>
      <c r="OR23" s="300"/>
      <c r="OS23" s="300"/>
      <c r="OT23" s="300"/>
      <c r="OU23" s="300"/>
      <c r="OV23" s="300"/>
      <c r="OW23" s="300"/>
      <c r="OX23" s="300"/>
      <c r="OY23" s="300"/>
      <c r="OZ23" s="300"/>
      <c r="PA23" s="300"/>
      <c r="PB23" s="300"/>
      <c r="PC23" s="300"/>
      <c r="PD23" s="300"/>
      <c r="PE23" s="300"/>
      <c r="PF23" s="300"/>
      <c r="PG23" s="300"/>
      <c r="PH23" s="300"/>
      <c r="PI23" s="300"/>
      <c r="PJ23" s="300"/>
      <c r="PK23" s="300"/>
      <c r="PL23" s="300"/>
      <c r="PM23" s="300"/>
      <c r="PN23" s="300"/>
      <c r="PO23" s="300"/>
      <c r="PP23" s="300"/>
      <c r="PQ23" s="300"/>
      <c r="PR23" s="300"/>
      <c r="PS23" s="300"/>
      <c r="PT23" s="300"/>
      <c r="PU23" s="300"/>
      <c r="PV23" s="300"/>
      <c r="PW23" s="300"/>
      <c r="PX23" s="300"/>
      <c r="PY23" s="300"/>
      <c r="PZ23" s="300"/>
      <c r="QA23" s="300"/>
      <c r="QB23" s="300"/>
      <c r="QC23" s="300"/>
      <c r="QD23" s="300"/>
      <c r="QE23" s="300"/>
      <c r="QF23" s="300"/>
      <c r="QG23" s="300"/>
      <c r="QH23" s="300"/>
      <c r="QI23" s="300"/>
      <c r="QJ23" s="300"/>
      <c r="QK23" s="300"/>
      <c r="QL23" s="300"/>
      <c r="QM23" s="300"/>
      <c r="QN23" s="300"/>
      <c r="QO23" s="300"/>
      <c r="QP23" s="300"/>
      <c r="QQ23" s="300"/>
      <c r="QR23" s="300"/>
      <c r="QS23" s="300"/>
      <c r="QT23" s="300"/>
      <c r="QU23" s="300"/>
      <c r="QV23" s="300"/>
      <c r="QW23" s="300"/>
      <c r="QX23" s="300"/>
      <c r="QY23" s="300"/>
      <c r="QZ23" s="300"/>
      <c r="RA23" s="300"/>
      <c r="RB23" s="300"/>
      <c r="RC23" s="300"/>
      <c r="RD23" s="300"/>
      <c r="RE23" s="300"/>
      <c r="RF23" s="300"/>
      <c r="RG23" s="300"/>
      <c r="RH23" s="300"/>
      <c r="RI23" s="300"/>
      <c r="RJ23" s="300"/>
      <c r="RK23" s="300"/>
      <c r="RL23" s="300"/>
      <c r="RM23" s="300"/>
      <c r="RN23" s="300"/>
      <c r="RO23" s="300"/>
      <c r="RP23" s="300"/>
      <c r="RQ23" s="300"/>
      <c r="RR23" s="300"/>
      <c r="RS23" s="300"/>
      <c r="RT23" s="300"/>
      <c r="RU23" s="300"/>
      <c r="RV23" s="300"/>
      <c r="RW23" s="300"/>
      <c r="RX23" s="300"/>
      <c r="RY23" s="300"/>
      <c r="RZ23" s="300"/>
      <c r="SA23" s="300"/>
      <c r="SB23" s="300"/>
      <c r="SC23" s="300"/>
      <c r="SD23" s="300"/>
      <c r="SE23" s="300"/>
      <c r="SF23" s="300"/>
      <c r="SG23" s="300"/>
      <c r="SH23" s="300"/>
      <c r="SI23" s="300"/>
      <c r="SJ23" s="300"/>
      <c r="SK23" s="300"/>
      <c r="SL23" s="300"/>
      <c r="SM23" s="300"/>
      <c r="SN23" s="300"/>
      <c r="SO23" s="300"/>
      <c r="SP23" s="300"/>
      <c r="SQ23" s="300"/>
      <c r="SR23" s="300"/>
      <c r="SS23" s="300"/>
      <c r="ST23" s="300"/>
      <c r="SU23" s="300"/>
      <c r="SV23" s="300"/>
      <c r="SW23" s="300"/>
      <c r="SX23" s="300"/>
      <c r="SY23" s="300"/>
      <c r="SZ23" s="300"/>
      <c r="TA23" s="300"/>
      <c r="TB23" s="300"/>
      <c r="TC23" s="300"/>
      <c r="TD23" s="300"/>
      <c r="TE23" s="300"/>
      <c r="TF23" s="300"/>
      <c r="TG23" s="300"/>
      <c r="TH23" s="300"/>
      <c r="TI23" s="300"/>
      <c r="TJ23" s="300"/>
      <c r="TK23" s="300"/>
      <c r="TL23" s="300"/>
      <c r="TM23" s="300"/>
      <c r="TN23" s="300"/>
      <c r="TO23" s="300"/>
      <c r="TP23" s="300"/>
      <c r="TQ23" s="300"/>
      <c r="TR23" s="300"/>
      <c r="TS23" s="300"/>
      <c r="TT23" s="300"/>
      <c r="TU23" s="300"/>
      <c r="TV23" s="300"/>
      <c r="TW23" s="300"/>
      <c r="TX23" s="300"/>
      <c r="TY23" s="300"/>
      <c r="TZ23" s="300"/>
      <c r="UA23" s="300"/>
      <c r="UB23" s="300"/>
      <c r="UC23" s="300"/>
      <c r="UD23" s="300"/>
      <c r="UE23" s="300"/>
      <c r="UF23" s="300"/>
      <c r="UG23" s="300"/>
      <c r="UH23" s="300"/>
      <c r="UI23" s="300"/>
      <c r="UJ23" s="300"/>
      <c r="UK23" s="300"/>
      <c r="UL23" s="300"/>
      <c r="UM23" s="300"/>
      <c r="UN23" s="300"/>
      <c r="UO23" s="300"/>
      <c r="UP23" s="300"/>
      <c r="UQ23" s="300"/>
      <c r="UR23" s="300"/>
      <c r="US23" s="300"/>
      <c r="UT23" s="300"/>
      <c r="UU23" s="300"/>
      <c r="UV23" s="300"/>
      <c r="UW23" s="300"/>
      <c r="UX23" s="300"/>
      <c r="UY23" s="300"/>
      <c r="UZ23" s="300"/>
      <c r="VA23" s="300"/>
      <c r="VB23" s="300"/>
      <c r="VC23" s="300"/>
      <c r="VD23" s="300"/>
      <c r="VE23" s="300"/>
      <c r="VF23" s="300"/>
      <c r="VG23" s="300"/>
      <c r="VH23" s="300"/>
      <c r="VI23" s="300"/>
      <c r="VJ23" s="300"/>
      <c r="VK23" s="300"/>
      <c r="VL23" s="300"/>
      <c r="VM23" s="300"/>
      <c r="VN23" s="300"/>
      <c r="VO23" s="300"/>
      <c r="VP23" s="300"/>
      <c r="VQ23" s="300"/>
      <c r="VR23" s="300"/>
      <c r="VS23" s="300"/>
      <c r="VT23" s="300"/>
      <c r="VU23" s="300"/>
      <c r="VV23" s="300"/>
      <c r="VW23" s="300"/>
      <c r="VX23" s="300"/>
      <c r="VY23" s="300"/>
      <c r="VZ23" s="300"/>
      <c r="WA23" s="300"/>
      <c r="WB23" s="300"/>
      <c r="WC23" s="300"/>
      <c r="WD23" s="300"/>
      <c r="WE23" s="300"/>
      <c r="WF23" s="300"/>
      <c r="WG23" s="300"/>
      <c r="WH23" s="300"/>
      <c r="WI23" s="300"/>
      <c r="WJ23" s="300"/>
      <c r="WK23" s="300"/>
      <c r="WL23" s="300"/>
      <c r="WM23" s="300"/>
      <c r="WN23" s="300"/>
      <c r="WO23" s="300"/>
      <c r="WP23" s="300"/>
      <c r="WQ23" s="300"/>
      <c r="WR23" s="300"/>
      <c r="WS23" s="300"/>
      <c r="WT23" s="300"/>
      <c r="WU23" s="300"/>
      <c r="WV23" s="300"/>
      <c r="WW23" s="300"/>
      <c r="WX23" s="300"/>
      <c r="WY23" s="300"/>
      <c r="WZ23" s="300"/>
      <c r="XA23" s="300"/>
      <c r="XB23" s="300"/>
      <c r="XC23" s="300"/>
      <c r="XD23" s="300"/>
      <c r="XE23" s="300"/>
      <c r="XF23" s="300"/>
      <c r="XG23" s="300"/>
      <c r="XH23" s="300"/>
      <c r="XI23" s="300"/>
      <c r="XJ23" s="300"/>
      <c r="XK23" s="300"/>
      <c r="XL23" s="300"/>
      <c r="XM23" s="300"/>
      <c r="XN23" s="300"/>
      <c r="XO23" s="300"/>
      <c r="XP23" s="300"/>
      <c r="XQ23" s="300"/>
      <c r="XR23" s="300"/>
      <c r="XS23" s="300"/>
      <c r="XT23" s="300"/>
      <c r="XU23" s="300"/>
      <c r="XV23" s="300"/>
      <c r="XW23" s="300"/>
      <c r="XX23" s="300"/>
      <c r="XY23" s="300"/>
      <c r="XZ23" s="300"/>
      <c r="YA23" s="300"/>
      <c r="YB23" s="300"/>
      <c r="YC23" s="300"/>
      <c r="YD23" s="300"/>
      <c r="YE23" s="300"/>
      <c r="YF23" s="300"/>
      <c r="YG23" s="300"/>
      <c r="YH23" s="300"/>
      <c r="YI23" s="300"/>
      <c r="YJ23" s="300"/>
      <c r="YK23" s="300"/>
      <c r="YL23" s="300"/>
      <c r="YM23" s="300"/>
      <c r="YN23" s="300"/>
      <c r="YO23" s="300"/>
      <c r="YP23" s="300"/>
      <c r="YQ23" s="300"/>
      <c r="YR23" s="300"/>
      <c r="YS23" s="300"/>
      <c r="YT23" s="300"/>
      <c r="YU23" s="300"/>
      <c r="YV23" s="300"/>
      <c r="YW23" s="300"/>
      <c r="YX23" s="300"/>
      <c r="YY23" s="300"/>
      <c r="YZ23" s="300"/>
      <c r="ZA23" s="300"/>
      <c r="ZB23" s="300"/>
      <c r="ZC23" s="300"/>
      <c r="ZD23" s="300"/>
      <c r="ZE23" s="300"/>
      <c r="ZF23" s="300"/>
      <c r="ZG23" s="300"/>
      <c r="ZH23" s="300"/>
      <c r="ZI23" s="300"/>
      <c r="ZJ23" s="300"/>
      <c r="ZK23" s="300"/>
      <c r="ZL23" s="300"/>
      <c r="ZM23" s="300"/>
      <c r="ZN23" s="300"/>
      <c r="ZO23" s="300"/>
      <c r="ZP23" s="300"/>
      <c r="ZQ23" s="300"/>
      <c r="ZR23" s="300"/>
      <c r="ZS23" s="300"/>
      <c r="ZT23" s="300"/>
      <c r="ZU23" s="300"/>
      <c r="ZV23" s="300"/>
      <c r="ZW23" s="300"/>
      <c r="ZX23" s="300"/>
      <c r="ZY23" s="300"/>
      <c r="ZZ23" s="300"/>
      <c r="AAA23" s="300"/>
      <c r="AAB23" s="300"/>
      <c r="AAC23" s="300"/>
      <c r="AAD23" s="300"/>
      <c r="AAE23" s="300"/>
      <c r="AAF23" s="300"/>
      <c r="AAG23" s="300"/>
      <c r="AAH23" s="300"/>
      <c r="AAI23" s="300"/>
      <c r="AAJ23" s="300"/>
      <c r="AAK23" s="300"/>
      <c r="AAL23" s="300"/>
      <c r="AAM23" s="300"/>
      <c r="AAN23" s="300"/>
      <c r="AAO23" s="300"/>
      <c r="AAP23" s="300"/>
      <c r="AAQ23" s="300"/>
      <c r="AAR23" s="300"/>
      <c r="AAS23" s="300"/>
      <c r="AAT23" s="300"/>
      <c r="AAU23" s="300"/>
      <c r="AAV23" s="300"/>
      <c r="AAW23" s="300"/>
      <c r="AAX23" s="300"/>
      <c r="AAY23" s="300"/>
      <c r="AAZ23" s="300"/>
      <c r="ABA23" s="300"/>
      <c r="ABB23" s="300"/>
      <c r="ABC23" s="300"/>
      <c r="ABD23" s="300"/>
      <c r="ABE23" s="300"/>
      <c r="ABF23" s="300"/>
      <c r="ABG23" s="300"/>
      <c r="ABH23" s="300"/>
      <c r="ABI23" s="300"/>
      <c r="ABJ23" s="300"/>
      <c r="ABK23" s="300"/>
      <c r="ABL23" s="300"/>
      <c r="ABM23" s="300"/>
      <c r="ABN23" s="300"/>
      <c r="ABO23" s="300"/>
      <c r="ABP23" s="300"/>
      <c r="ABQ23" s="300"/>
      <c r="ABR23" s="300"/>
      <c r="ABS23" s="300"/>
      <c r="ABT23" s="300"/>
      <c r="ABU23" s="300"/>
      <c r="ABV23" s="300"/>
      <c r="ABW23" s="300"/>
      <c r="ABX23" s="300"/>
      <c r="ABY23" s="300"/>
      <c r="ABZ23" s="300"/>
      <c r="ACA23" s="300"/>
      <c r="ACB23" s="300"/>
      <c r="ACC23" s="300"/>
      <c r="ACD23" s="300"/>
      <c r="ACE23" s="300"/>
      <c r="ACF23" s="300"/>
      <c r="ACG23" s="300"/>
      <c r="ACH23" s="300"/>
      <c r="ACI23" s="300"/>
      <c r="ACJ23" s="300"/>
      <c r="ACK23" s="300"/>
      <c r="ACL23" s="300"/>
      <c r="ACM23" s="300"/>
      <c r="ACN23" s="300"/>
      <c r="ACO23" s="300"/>
      <c r="ACP23" s="300"/>
      <c r="ACQ23" s="300"/>
      <c r="ACR23" s="300"/>
      <c r="ACS23" s="300"/>
      <c r="ACT23" s="300"/>
      <c r="ACU23" s="300"/>
      <c r="ACV23" s="300"/>
      <c r="ACW23" s="300"/>
      <c r="ACX23" s="300"/>
      <c r="ACY23" s="300"/>
      <c r="ACZ23" s="300"/>
      <c r="ADA23" s="300"/>
      <c r="ADB23" s="300"/>
      <c r="ADC23" s="300"/>
      <c r="ADD23" s="300"/>
      <c r="ADE23" s="300"/>
      <c r="ADF23" s="300"/>
      <c r="ADG23" s="300"/>
      <c r="ADH23" s="300"/>
      <c r="ADI23" s="300"/>
      <c r="ADJ23" s="300"/>
      <c r="ADK23" s="300"/>
      <c r="ADL23" s="300"/>
      <c r="ADM23" s="300"/>
      <c r="ADN23" s="300"/>
      <c r="ADO23" s="300"/>
      <c r="ADP23" s="300"/>
      <c r="ADQ23" s="300"/>
      <c r="ADR23" s="300"/>
      <c r="ADS23" s="300"/>
      <c r="ADT23" s="300"/>
      <c r="ADU23" s="300"/>
      <c r="ADV23" s="300"/>
      <c r="ADW23" s="300"/>
      <c r="ADX23" s="300"/>
      <c r="ADY23" s="300"/>
      <c r="ADZ23" s="300"/>
      <c r="AEA23" s="300"/>
      <c r="AEB23" s="300"/>
      <c r="AEC23" s="300"/>
      <c r="AED23" s="300"/>
      <c r="AEE23" s="300"/>
      <c r="AEF23" s="300"/>
      <c r="AEG23" s="300"/>
      <c r="AEH23" s="300"/>
      <c r="AEI23" s="300"/>
      <c r="AEJ23" s="300"/>
      <c r="AEK23" s="300"/>
      <c r="AEL23" s="300"/>
      <c r="AEM23" s="300"/>
      <c r="AEN23" s="300"/>
      <c r="AEO23" s="300"/>
      <c r="AEP23" s="300"/>
      <c r="AEQ23" s="300"/>
      <c r="AER23" s="300"/>
      <c r="AES23" s="300"/>
      <c r="AET23" s="300"/>
      <c r="AEU23" s="300"/>
      <c r="AEV23" s="300"/>
      <c r="AEW23" s="300"/>
      <c r="AEX23" s="300"/>
      <c r="AEY23" s="300"/>
      <c r="AEZ23" s="300"/>
      <c r="AFA23" s="300"/>
      <c r="AFB23" s="300"/>
      <c r="AFC23" s="300"/>
      <c r="AFD23" s="300"/>
      <c r="AFE23" s="300"/>
      <c r="AFF23" s="300"/>
      <c r="AFG23" s="300"/>
      <c r="AFH23" s="300"/>
      <c r="AFI23" s="300"/>
      <c r="AFJ23" s="300"/>
      <c r="AFK23" s="300"/>
      <c r="AFL23" s="300"/>
      <c r="AFM23" s="300"/>
      <c r="AFN23" s="300"/>
      <c r="AFO23" s="300"/>
      <c r="AFP23" s="300"/>
      <c r="AFQ23" s="300"/>
      <c r="AFR23" s="300"/>
      <c r="AFS23" s="300"/>
      <c r="AFT23" s="300"/>
      <c r="AFU23" s="300"/>
      <c r="AFV23" s="300"/>
      <c r="AFW23" s="300"/>
      <c r="AFX23" s="300"/>
      <c r="AFY23" s="300"/>
      <c r="AFZ23" s="300"/>
      <c r="AGA23" s="300"/>
      <c r="AGB23" s="300"/>
      <c r="AGC23" s="300"/>
      <c r="AGD23" s="300"/>
      <c r="AGE23" s="300"/>
      <c r="AGF23" s="300"/>
      <c r="AGG23" s="300"/>
      <c r="AGH23" s="300"/>
      <c r="AGI23" s="300"/>
      <c r="AGJ23" s="300"/>
      <c r="AGK23" s="300"/>
      <c r="AGL23" s="300"/>
      <c r="AGM23" s="300"/>
      <c r="AGN23" s="300"/>
      <c r="AGO23" s="300"/>
      <c r="AGP23" s="300"/>
      <c r="AGQ23" s="300"/>
      <c r="AGR23" s="300"/>
      <c r="AGS23" s="300"/>
      <c r="AGT23" s="300"/>
      <c r="AGU23" s="300"/>
      <c r="AGV23" s="300"/>
      <c r="AGW23" s="300"/>
      <c r="AGX23" s="300"/>
      <c r="AGY23" s="300"/>
      <c r="AGZ23" s="300"/>
      <c r="AHA23" s="300"/>
      <c r="AHB23" s="300"/>
      <c r="AHC23" s="300"/>
      <c r="AHD23" s="300"/>
      <c r="AHE23" s="300"/>
      <c r="AHF23" s="300"/>
      <c r="AHG23" s="300"/>
      <c r="AHH23" s="300"/>
      <c r="AHI23" s="300"/>
      <c r="AHJ23" s="300"/>
      <c r="AHK23" s="300"/>
      <c r="AHL23" s="300"/>
      <c r="AHM23" s="300"/>
      <c r="AHN23" s="300"/>
      <c r="AHO23" s="300"/>
      <c r="AHP23" s="300"/>
      <c r="AHQ23" s="300"/>
      <c r="AHR23" s="300"/>
      <c r="AHS23" s="300"/>
      <c r="AHT23" s="300"/>
      <c r="AHU23" s="300"/>
      <c r="AHV23" s="300"/>
      <c r="AHW23" s="300"/>
      <c r="AHX23" s="300"/>
      <c r="AHY23" s="300"/>
      <c r="AHZ23" s="300"/>
      <c r="AIA23" s="300"/>
      <c r="AIB23" s="300"/>
      <c r="AIC23" s="300"/>
      <c r="AID23" s="300"/>
      <c r="AIE23" s="300"/>
      <c r="AIF23" s="300"/>
      <c r="AIG23" s="300"/>
      <c r="AIH23" s="300"/>
      <c r="AII23" s="300"/>
      <c r="AIJ23" s="300"/>
      <c r="AIK23" s="300"/>
      <c r="AIL23" s="300"/>
      <c r="AIM23" s="300"/>
      <c r="AIN23" s="300"/>
      <c r="AIO23" s="300"/>
      <c r="AIP23" s="300"/>
      <c r="AIQ23" s="300"/>
      <c r="AIR23" s="300"/>
      <c r="AIS23" s="300"/>
      <c r="AIT23" s="300"/>
      <c r="AIU23" s="300"/>
      <c r="AIV23" s="300"/>
      <c r="AIW23" s="300"/>
      <c r="AIX23" s="300"/>
      <c r="AIY23" s="300"/>
      <c r="AIZ23" s="300"/>
      <c r="AJA23" s="300"/>
      <c r="AJB23" s="300"/>
      <c r="AJC23" s="300"/>
      <c r="AJD23" s="300"/>
      <c r="AJE23" s="300"/>
      <c r="AJF23" s="300"/>
      <c r="AJG23" s="300"/>
      <c r="AJH23" s="300"/>
      <c r="AJI23" s="300"/>
      <c r="AJJ23" s="300"/>
      <c r="AJK23" s="300"/>
      <c r="AJL23" s="300"/>
      <c r="AJM23" s="300"/>
      <c r="AJN23" s="300"/>
      <c r="AJO23" s="300"/>
      <c r="AJP23" s="300"/>
      <c r="AJQ23" s="300"/>
      <c r="AJR23" s="300"/>
      <c r="AJS23" s="300"/>
      <c r="AJT23" s="300"/>
      <c r="AJU23" s="300"/>
      <c r="AJV23" s="300"/>
      <c r="AJW23" s="300"/>
      <c r="AJX23" s="300"/>
      <c r="AJY23" s="300"/>
      <c r="AJZ23" s="300"/>
      <c r="AKA23" s="300"/>
      <c r="AKB23" s="300"/>
      <c r="AKC23" s="300"/>
      <c r="AKD23" s="300"/>
      <c r="AKE23" s="300"/>
      <c r="AKF23" s="300"/>
      <c r="AKG23" s="300"/>
      <c r="AKH23" s="300"/>
      <c r="AKI23" s="300"/>
      <c r="AKJ23" s="300"/>
      <c r="AKK23" s="300"/>
      <c r="AKL23" s="300"/>
      <c r="AKM23" s="300"/>
      <c r="AKN23" s="300"/>
      <c r="AKO23" s="300"/>
      <c r="AKP23" s="300"/>
      <c r="AKQ23" s="300"/>
      <c r="AKR23" s="300"/>
      <c r="AKS23" s="300"/>
      <c r="AKT23" s="300"/>
      <c r="AKU23" s="300"/>
      <c r="AKV23" s="300"/>
      <c r="AKW23" s="300"/>
      <c r="AKX23" s="300"/>
      <c r="AKY23" s="300"/>
      <c r="AKZ23" s="300"/>
      <c r="ALA23" s="300"/>
      <c r="ALB23" s="300"/>
      <c r="ALC23" s="300"/>
      <c r="ALD23" s="300"/>
      <c r="ALE23" s="300"/>
      <c r="ALF23" s="300"/>
      <c r="ALG23" s="300"/>
      <c r="ALH23" s="300"/>
      <c r="ALI23" s="300"/>
      <c r="ALJ23" s="300"/>
      <c r="ALK23" s="300"/>
      <c r="ALL23" s="300"/>
      <c r="ALM23" s="300"/>
      <c r="ALN23" s="300"/>
      <c r="ALO23" s="300"/>
      <c r="ALP23" s="300"/>
      <c r="ALQ23" s="300"/>
      <c r="ALR23" s="300"/>
      <c r="ALS23" s="300"/>
      <c r="ALT23" s="300"/>
      <c r="ALU23" s="300"/>
      <c r="ALV23" s="300"/>
      <c r="ALW23" s="300"/>
      <c r="ALX23" s="300"/>
      <c r="ALY23" s="300"/>
      <c r="ALZ23" s="300"/>
      <c r="AMA23" s="300"/>
      <c r="AMB23" s="300"/>
      <c r="AMC23" s="300"/>
      <c r="AMD23" s="300"/>
      <c r="AME23" s="300"/>
      <c r="AMF23" s="300"/>
      <c r="AMG23" s="300"/>
      <c r="AMH23" s="300"/>
      <c r="AMI23" s="300"/>
      <c r="AMJ23" s="300"/>
      <c r="AMK23" s="300"/>
      <c r="AML23" s="300"/>
      <c r="AMM23" s="300"/>
      <c r="AMN23" s="300"/>
      <c r="AMO23" s="300"/>
      <c r="AMP23" s="300"/>
      <c r="AMQ23" s="300"/>
      <c r="AMR23" s="300"/>
      <c r="AMS23" s="300"/>
      <c r="AMT23" s="300"/>
      <c r="AMU23" s="300"/>
      <c r="AMV23" s="300"/>
      <c r="AMW23" s="300"/>
      <c r="AMX23" s="300"/>
      <c r="AMY23" s="300"/>
      <c r="AMZ23" s="300"/>
      <c r="ANA23" s="300"/>
      <c r="ANB23" s="300"/>
      <c r="ANC23" s="300"/>
      <c r="AND23" s="300"/>
      <c r="ANE23" s="300"/>
      <c r="ANF23" s="300"/>
      <c r="ANG23" s="300"/>
      <c r="ANH23" s="300"/>
      <c r="ANI23" s="300"/>
      <c r="ANJ23" s="300"/>
      <c r="ANK23" s="300"/>
      <c r="ANL23" s="300"/>
      <c r="ANM23" s="300"/>
      <c r="ANN23" s="300"/>
      <c r="ANO23" s="300"/>
      <c r="ANP23" s="300"/>
      <c r="ANQ23" s="300"/>
      <c r="ANR23" s="300"/>
      <c r="ANS23" s="300"/>
      <c r="ANT23" s="300"/>
      <c r="ANU23" s="300"/>
      <c r="ANV23" s="300"/>
      <c r="ANW23" s="300"/>
      <c r="ANX23" s="300"/>
      <c r="ANY23" s="300"/>
      <c r="ANZ23" s="300"/>
      <c r="AOA23" s="300"/>
      <c r="AOB23" s="300"/>
      <c r="AOC23" s="300"/>
      <c r="AOD23" s="300"/>
      <c r="AOE23" s="300"/>
      <c r="AOF23" s="300"/>
      <c r="AOG23" s="300"/>
      <c r="AOH23" s="300"/>
      <c r="AOI23" s="300"/>
      <c r="AOJ23" s="300"/>
      <c r="AOK23" s="300"/>
      <c r="AOL23" s="300"/>
      <c r="AOM23" s="300"/>
      <c r="AON23" s="300"/>
      <c r="AOO23" s="300"/>
      <c r="AOP23" s="300"/>
      <c r="AOQ23" s="300"/>
      <c r="AOR23" s="300"/>
      <c r="AOS23" s="300"/>
      <c r="AOT23" s="300"/>
      <c r="AOU23" s="300"/>
      <c r="AOV23" s="300"/>
      <c r="AOW23" s="300"/>
      <c r="AOX23" s="300"/>
      <c r="AOY23" s="300"/>
      <c r="AOZ23" s="300"/>
      <c r="APA23" s="300"/>
      <c r="APB23" s="300"/>
      <c r="APC23" s="300"/>
      <c r="APD23" s="300"/>
      <c r="APE23" s="300"/>
      <c r="APF23" s="300"/>
      <c r="APG23" s="300"/>
      <c r="APH23" s="300"/>
      <c r="API23" s="300"/>
      <c r="APJ23" s="300"/>
      <c r="APK23" s="300"/>
      <c r="APL23" s="300"/>
      <c r="APM23" s="300"/>
      <c r="APN23" s="300"/>
      <c r="APO23" s="300"/>
      <c r="APP23" s="300"/>
      <c r="APQ23" s="300"/>
      <c r="APR23" s="300"/>
      <c r="APS23" s="300"/>
      <c r="APT23" s="300"/>
      <c r="APU23" s="300"/>
      <c r="APV23" s="300"/>
      <c r="APW23" s="300"/>
      <c r="APX23" s="300"/>
      <c r="APY23" s="300"/>
      <c r="APZ23" s="300"/>
      <c r="AQA23" s="300"/>
      <c r="AQB23" s="300"/>
      <c r="AQC23" s="300"/>
      <c r="AQD23" s="300"/>
      <c r="AQE23" s="300"/>
      <c r="AQF23" s="300"/>
      <c r="AQG23" s="300"/>
      <c r="AQH23" s="300"/>
      <c r="AQI23" s="300"/>
      <c r="AQJ23" s="300"/>
      <c r="AQK23" s="300"/>
      <c r="AQL23" s="300"/>
      <c r="AQM23" s="300"/>
      <c r="AQN23" s="300"/>
      <c r="AQO23" s="300"/>
      <c r="AQP23" s="300"/>
      <c r="AQQ23" s="300"/>
      <c r="AQR23" s="300"/>
      <c r="AQS23" s="300"/>
      <c r="AQT23" s="300"/>
      <c r="AQU23" s="300"/>
      <c r="AQV23" s="300"/>
      <c r="AQW23" s="300"/>
      <c r="AQX23" s="300"/>
      <c r="AQY23" s="300"/>
      <c r="AQZ23" s="300"/>
      <c r="ARA23" s="300"/>
      <c r="ARB23" s="300"/>
      <c r="ARC23" s="300"/>
      <c r="ARD23" s="300"/>
      <c r="ARE23" s="300"/>
      <c r="ARF23" s="300"/>
      <c r="ARG23" s="300"/>
      <c r="ARH23" s="300"/>
      <c r="ARI23" s="300"/>
      <c r="ARJ23" s="300"/>
      <c r="ARK23" s="300"/>
      <c r="ARL23" s="300"/>
      <c r="ARM23" s="300"/>
      <c r="ARN23" s="300"/>
      <c r="ARO23" s="300"/>
      <c r="ARP23" s="300"/>
      <c r="ARQ23" s="300"/>
      <c r="ARR23" s="300"/>
      <c r="ARS23" s="300"/>
      <c r="ART23" s="300"/>
      <c r="ARU23" s="300"/>
      <c r="ARV23" s="300"/>
      <c r="ARW23" s="300"/>
      <c r="ARX23" s="300"/>
      <c r="ARY23" s="300"/>
      <c r="ARZ23" s="300"/>
      <c r="ASA23" s="300"/>
      <c r="ASB23" s="300"/>
      <c r="ASC23" s="300"/>
      <c r="ASD23" s="300"/>
      <c r="ASE23" s="300"/>
      <c r="ASF23" s="300"/>
      <c r="ASG23" s="300"/>
      <c r="ASH23" s="300"/>
      <c r="ASI23" s="300"/>
      <c r="ASJ23" s="300"/>
      <c r="ASK23" s="300"/>
      <c r="ASL23" s="300"/>
      <c r="ASM23" s="300"/>
      <c r="ASN23" s="300"/>
      <c r="ASO23" s="300"/>
      <c r="ASP23" s="300"/>
      <c r="ASQ23" s="300"/>
      <c r="ASR23" s="300"/>
      <c r="ASS23" s="300"/>
      <c r="AST23" s="300"/>
      <c r="ASU23" s="300"/>
      <c r="ASV23" s="300"/>
      <c r="ASW23" s="300"/>
      <c r="ASX23" s="300"/>
      <c r="ASY23" s="300"/>
      <c r="ASZ23" s="300"/>
      <c r="ATA23" s="300"/>
      <c r="ATB23" s="300"/>
      <c r="ATC23" s="300"/>
      <c r="ATD23" s="300"/>
      <c r="ATE23" s="300"/>
      <c r="ATF23" s="300"/>
      <c r="ATG23" s="300"/>
      <c r="ATH23" s="300"/>
      <c r="ATI23" s="300"/>
      <c r="ATJ23" s="300"/>
      <c r="ATK23" s="300"/>
      <c r="ATL23" s="300"/>
      <c r="ATM23" s="300"/>
      <c r="ATN23" s="300"/>
      <c r="ATO23" s="300"/>
      <c r="ATP23" s="300"/>
      <c r="ATQ23" s="300"/>
      <c r="ATR23" s="300"/>
      <c r="ATS23" s="300"/>
      <c r="ATT23" s="300"/>
      <c r="ATU23" s="300"/>
      <c r="ATV23" s="300"/>
      <c r="ATW23" s="300"/>
      <c r="ATX23" s="300"/>
      <c r="ATY23" s="300"/>
      <c r="ATZ23" s="300"/>
      <c r="AUA23" s="300"/>
      <c r="AUB23" s="300"/>
      <c r="AUC23" s="300"/>
      <c r="AUD23" s="300"/>
      <c r="AUE23" s="300"/>
      <c r="AUF23" s="300"/>
      <c r="AUG23" s="300"/>
      <c r="AUH23" s="300"/>
      <c r="AUI23" s="300"/>
      <c r="AUJ23" s="300"/>
      <c r="AUK23" s="300"/>
      <c r="AUL23" s="300"/>
      <c r="AUM23" s="300"/>
      <c r="AUN23" s="300"/>
      <c r="AUO23" s="300"/>
      <c r="AUP23" s="300"/>
      <c r="AUQ23" s="300"/>
      <c r="AUR23" s="300"/>
      <c r="AUS23" s="300"/>
      <c r="AUT23" s="300"/>
      <c r="AUU23" s="300"/>
      <c r="AUV23" s="300"/>
      <c r="AUW23" s="300"/>
      <c r="AUX23" s="300"/>
      <c r="AUY23" s="300"/>
      <c r="AUZ23" s="300"/>
      <c r="AVA23" s="300"/>
      <c r="AVB23" s="300"/>
      <c r="AVC23" s="300"/>
      <c r="AVD23" s="300"/>
      <c r="AVE23" s="300"/>
      <c r="AVF23" s="300"/>
      <c r="AVG23" s="300"/>
      <c r="AVH23" s="300"/>
      <c r="AVI23" s="300"/>
      <c r="AVJ23" s="300"/>
      <c r="AVK23" s="300"/>
      <c r="AVL23" s="300"/>
      <c r="AVM23" s="300"/>
      <c r="AVN23" s="300"/>
      <c r="AVO23" s="300"/>
      <c r="AVP23" s="300"/>
      <c r="AVQ23" s="300"/>
      <c r="AVR23" s="300"/>
      <c r="AVS23" s="300"/>
      <c r="AVT23" s="300"/>
      <c r="AVU23" s="300"/>
      <c r="AVV23" s="300"/>
      <c r="AVW23" s="300"/>
      <c r="AVX23" s="300"/>
      <c r="AVY23" s="300"/>
      <c r="AVZ23" s="300"/>
      <c r="AWA23" s="300"/>
      <c r="AWB23" s="300"/>
      <c r="AWC23" s="300"/>
      <c r="AWD23" s="300"/>
      <c r="AWE23" s="300"/>
      <c r="AWF23" s="300"/>
      <c r="AWG23" s="300"/>
      <c r="AWH23" s="300"/>
      <c r="AWI23" s="300"/>
      <c r="AWJ23" s="300"/>
      <c r="AWK23" s="300"/>
      <c r="AWL23" s="300"/>
      <c r="AWM23" s="300"/>
      <c r="AWN23" s="300"/>
      <c r="AWO23" s="300"/>
      <c r="AWP23" s="300"/>
      <c r="AWQ23" s="300"/>
      <c r="AWR23" s="300"/>
      <c r="AWS23" s="300"/>
      <c r="AWT23" s="300"/>
      <c r="AWU23" s="300"/>
      <c r="AWV23" s="300"/>
      <c r="AWW23" s="300"/>
      <c r="AWX23" s="300"/>
      <c r="AWY23" s="300"/>
      <c r="AWZ23" s="300"/>
      <c r="AXA23" s="300"/>
      <c r="AXB23" s="300"/>
      <c r="AXC23" s="300"/>
      <c r="AXD23" s="300"/>
      <c r="AXE23" s="300"/>
      <c r="AXF23" s="300"/>
      <c r="AXG23" s="300"/>
      <c r="AXH23" s="300"/>
      <c r="AXI23" s="300"/>
      <c r="AXJ23" s="300"/>
      <c r="AXK23" s="300"/>
      <c r="AXL23" s="300"/>
      <c r="AXM23" s="300"/>
      <c r="AXN23" s="300"/>
      <c r="AXO23" s="300"/>
      <c r="AXP23" s="300"/>
      <c r="AXQ23" s="300"/>
      <c r="AXR23" s="300"/>
      <c r="AXS23" s="300"/>
      <c r="AXT23" s="300"/>
      <c r="AXU23" s="300"/>
      <c r="AXV23" s="300"/>
      <c r="AXW23" s="300"/>
      <c r="AXX23" s="300"/>
      <c r="AXY23" s="300"/>
      <c r="AXZ23" s="300"/>
      <c r="AYA23" s="300"/>
      <c r="AYB23" s="300"/>
      <c r="AYC23" s="300"/>
      <c r="AYD23" s="300"/>
      <c r="AYE23" s="300"/>
      <c r="AYF23" s="300"/>
      <c r="AYG23" s="300"/>
      <c r="AYH23" s="300"/>
      <c r="AYI23" s="300"/>
      <c r="AYJ23" s="300"/>
      <c r="AYK23" s="300"/>
      <c r="AYL23" s="300"/>
      <c r="AYM23" s="300"/>
      <c r="AYN23" s="300"/>
      <c r="AYO23" s="300"/>
      <c r="AYP23" s="300"/>
      <c r="AYQ23" s="300"/>
      <c r="AYR23" s="300"/>
      <c r="AYS23" s="300"/>
      <c r="AYT23" s="300"/>
      <c r="AYU23" s="300"/>
      <c r="AYV23" s="300"/>
      <c r="AYW23" s="300"/>
      <c r="AYX23" s="300"/>
      <c r="AYY23" s="300"/>
      <c r="AYZ23" s="300"/>
      <c r="AZA23" s="300"/>
      <c r="AZB23" s="300"/>
      <c r="AZC23" s="300"/>
      <c r="AZD23" s="300"/>
      <c r="AZE23" s="300"/>
      <c r="AZF23" s="300"/>
      <c r="AZG23" s="300"/>
      <c r="AZH23" s="300"/>
      <c r="AZI23" s="300"/>
      <c r="AZJ23" s="300"/>
      <c r="AZK23" s="300"/>
      <c r="AZL23" s="300"/>
      <c r="AZM23" s="300"/>
      <c r="AZN23" s="300"/>
      <c r="AZO23" s="300"/>
      <c r="AZP23" s="300"/>
      <c r="AZQ23" s="300"/>
      <c r="AZR23" s="300"/>
      <c r="AZS23" s="300"/>
      <c r="AZT23" s="300"/>
      <c r="AZU23" s="300"/>
      <c r="AZV23" s="300"/>
      <c r="AZW23" s="300"/>
      <c r="AZX23" s="300"/>
      <c r="AZY23" s="300"/>
      <c r="AZZ23" s="300"/>
      <c r="BAA23" s="300"/>
      <c r="BAB23" s="300"/>
      <c r="BAC23" s="300"/>
      <c r="BAD23" s="300"/>
      <c r="BAE23" s="300"/>
      <c r="BAF23" s="300"/>
      <c r="BAG23" s="300"/>
      <c r="BAH23" s="300"/>
      <c r="BAI23" s="300"/>
      <c r="BAJ23" s="300"/>
      <c r="BAK23" s="300"/>
      <c r="BAL23" s="300"/>
      <c r="BAM23" s="300"/>
      <c r="BAN23" s="300"/>
      <c r="BAO23" s="300"/>
      <c r="BAP23" s="300"/>
      <c r="BAQ23" s="300"/>
      <c r="BAR23" s="300"/>
      <c r="BAS23" s="300"/>
      <c r="BAT23" s="300"/>
      <c r="BAU23" s="300"/>
      <c r="BAV23" s="300"/>
      <c r="BAW23" s="300"/>
      <c r="BAX23" s="300"/>
      <c r="BAY23" s="300"/>
      <c r="BAZ23" s="300"/>
      <c r="BBA23" s="300"/>
      <c r="BBB23" s="300"/>
      <c r="BBC23" s="300"/>
      <c r="BBD23" s="300"/>
      <c r="BBE23" s="300"/>
      <c r="BBF23" s="300"/>
      <c r="BBG23" s="300"/>
      <c r="BBH23" s="300"/>
      <c r="BBI23" s="300"/>
      <c r="BBJ23" s="300"/>
      <c r="BBK23" s="300"/>
      <c r="BBL23" s="300"/>
      <c r="BBM23" s="300"/>
      <c r="BBN23" s="300"/>
      <c r="BBO23" s="300"/>
      <c r="BBP23" s="300"/>
      <c r="BBQ23" s="300"/>
      <c r="BBR23" s="300"/>
      <c r="BBS23" s="300"/>
      <c r="BBT23" s="300"/>
      <c r="BBU23" s="300"/>
      <c r="BBV23" s="300"/>
      <c r="BBW23" s="300"/>
      <c r="BBX23" s="300"/>
      <c r="BBY23" s="300"/>
      <c r="BBZ23" s="300"/>
      <c r="BCA23" s="300"/>
      <c r="BCB23" s="300"/>
      <c r="BCC23" s="300"/>
      <c r="BCD23" s="300"/>
      <c r="BCE23" s="300"/>
      <c r="BCF23" s="300"/>
      <c r="BCG23" s="300"/>
      <c r="BCH23" s="300"/>
      <c r="BCI23" s="300"/>
      <c r="BCJ23" s="300"/>
      <c r="BCK23" s="300"/>
      <c r="BCL23" s="300"/>
      <c r="BCM23" s="300"/>
      <c r="BCN23" s="300"/>
      <c r="BCO23" s="300"/>
      <c r="BCP23" s="300"/>
      <c r="BCQ23" s="300"/>
      <c r="BCR23" s="300"/>
      <c r="BCS23" s="300"/>
      <c r="BCT23" s="300"/>
      <c r="BCU23" s="300"/>
      <c r="BCV23" s="300"/>
      <c r="BCW23" s="300"/>
      <c r="BCX23" s="300"/>
      <c r="BCY23" s="300"/>
      <c r="BCZ23" s="300"/>
      <c r="BDA23" s="300"/>
      <c r="BDB23" s="300"/>
      <c r="BDC23" s="300"/>
      <c r="BDD23" s="300"/>
      <c r="BDE23" s="300"/>
      <c r="BDF23" s="300"/>
      <c r="BDG23" s="300"/>
      <c r="BDH23" s="300"/>
      <c r="BDI23" s="300"/>
      <c r="BDJ23" s="300"/>
      <c r="BDK23" s="300"/>
      <c r="BDL23" s="300"/>
      <c r="BDM23" s="300"/>
      <c r="BDN23" s="300"/>
      <c r="BDO23" s="300"/>
      <c r="BDP23" s="300"/>
      <c r="BDQ23" s="300"/>
      <c r="BDR23" s="300"/>
      <c r="BDS23" s="300"/>
      <c r="BDT23" s="300"/>
      <c r="BDU23" s="300"/>
      <c r="BDV23" s="300"/>
      <c r="BDW23" s="300"/>
      <c r="BDX23" s="300"/>
      <c r="BDY23" s="300"/>
      <c r="BDZ23" s="300"/>
      <c r="BEA23" s="300"/>
      <c r="BEB23" s="300"/>
      <c r="BEC23" s="300"/>
      <c r="BED23" s="300"/>
      <c r="BEE23" s="300"/>
      <c r="BEF23" s="300"/>
      <c r="BEG23" s="300"/>
      <c r="BEH23" s="300"/>
      <c r="BEI23" s="300"/>
      <c r="BEJ23" s="300"/>
      <c r="BEK23" s="300"/>
      <c r="BEL23" s="300"/>
      <c r="BEM23" s="300"/>
      <c r="BEN23" s="300"/>
      <c r="BEO23" s="300"/>
      <c r="BEP23" s="300"/>
      <c r="BEQ23" s="300"/>
      <c r="BER23" s="300"/>
      <c r="BES23" s="300"/>
      <c r="BET23" s="300"/>
      <c r="BEU23" s="300"/>
      <c r="BEV23" s="300"/>
      <c r="BEW23" s="300"/>
      <c r="BEX23" s="300"/>
      <c r="BEY23" s="300"/>
      <c r="BEZ23" s="300"/>
      <c r="BFA23" s="300"/>
      <c r="BFB23" s="300"/>
      <c r="BFC23" s="300"/>
      <c r="BFD23" s="300"/>
      <c r="BFE23" s="300"/>
      <c r="BFF23" s="300"/>
      <c r="BFG23" s="300"/>
      <c r="BFH23" s="300"/>
      <c r="BFI23" s="300"/>
      <c r="BFJ23" s="300"/>
      <c r="BFK23" s="300"/>
      <c r="BFL23" s="300"/>
      <c r="BFM23" s="300"/>
      <c r="BFN23" s="300"/>
      <c r="BFO23" s="300"/>
      <c r="BFP23" s="300"/>
      <c r="BFQ23" s="300"/>
      <c r="BFR23" s="300"/>
      <c r="BFS23" s="300"/>
      <c r="BFT23" s="300"/>
      <c r="BFU23" s="300"/>
      <c r="BFV23" s="300"/>
      <c r="BFW23" s="300"/>
      <c r="BFX23" s="300"/>
      <c r="BFY23" s="300"/>
      <c r="BFZ23" s="300"/>
      <c r="BGA23" s="300"/>
      <c r="BGB23" s="300"/>
      <c r="BGC23" s="300"/>
      <c r="BGD23" s="300"/>
      <c r="BGE23" s="300"/>
      <c r="BGF23" s="300"/>
      <c r="BGG23" s="300"/>
      <c r="BGH23" s="300"/>
      <c r="BGI23" s="300"/>
      <c r="BGJ23" s="300"/>
      <c r="BGK23" s="300"/>
      <c r="BGL23" s="300"/>
      <c r="BGM23" s="300"/>
      <c r="BGN23" s="300"/>
      <c r="BGO23" s="300"/>
      <c r="BGP23" s="300"/>
      <c r="BGQ23" s="300"/>
      <c r="BGR23" s="300"/>
      <c r="BGS23" s="300"/>
      <c r="BGT23" s="300"/>
      <c r="BGU23" s="300"/>
      <c r="BGV23" s="300"/>
      <c r="BGW23" s="300"/>
      <c r="BGX23" s="300"/>
      <c r="BGY23" s="300"/>
      <c r="BGZ23" s="300"/>
      <c r="BHA23" s="300"/>
      <c r="BHB23" s="300"/>
      <c r="BHC23" s="300"/>
      <c r="BHD23" s="300"/>
      <c r="BHE23" s="300"/>
      <c r="BHF23" s="300"/>
      <c r="BHG23" s="300"/>
      <c r="BHH23" s="300"/>
      <c r="BHI23" s="300"/>
      <c r="BHJ23" s="300"/>
      <c r="BHK23" s="300"/>
      <c r="BHL23" s="300"/>
      <c r="BHM23" s="300"/>
      <c r="BHN23" s="300"/>
      <c r="BHO23" s="300"/>
      <c r="BHP23" s="300"/>
      <c r="BHQ23" s="300"/>
      <c r="BHR23" s="300"/>
      <c r="BHS23" s="300"/>
      <c r="BHT23" s="300"/>
      <c r="BHU23" s="300"/>
      <c r="BHV23" s="300"/>
      <c r="BHW23" s="300"/>
      <c r="BHX23" s="300"/>
      <c r="BHY23" s="300"/>
      <c r="BHZ23" s="300"/>
      <c r="BIA23" s="300"/>
      <c r="BIB23" s="300"/>
      <c r="BIC23" s="300"/>
      <c r="BID23" s="300"/>
      <c r="BIE23" s="300"/>
      <c r="BIF23" s="300"/>
      <c r="BIG23" s="300"/>
      <c r="BIH23" s="300"/>
      <c r="BII23" s="300"/>
      <c r="BIJ23" s="300"/>
      <c r="BIK23" s="300"/>
      <c r="BIL23" s="300"/>
      <c r="BIM23" s="300"/>
      <c r="BIN23" s="300"/>
      <c r="BIO23" s="300"/>
      <c r="BIP23" s="300"/>
      <c r="BIQ23" s="300"/>
      <c r="BIR23" s="300"/>
      <c r="BIS23" s="300"/>
      <c r="BIT23" s="300"/>
      <c r="BIU23" s="300"/>
      <c r="BIV23" s="300"/>
      <c r="BIW23" s="300"/>
      <c r="BIX23" s="300"/>
      <c r="BIY23" s="300"/>
      <c r="BIZ23" s="300"/>
      <c r="BJA23" s="300"/>
      <c r="BJB23" s="300"/>
      <c r="BJC23" s="300"/>
      <c r="BJD23" s="300"/>
      <c r="BJE23" s="300"/>
      <c r="BJF23" s="300"/>
      <c r="BJG23" s="300"/>
      <c r="BJH23" s="300"/>
      <c r="BJI23" s="300"/>
      <c r="BJJ23" s="300"/>
      <c r="BJK23" s="300"/>
      <c r="BJL23" s="300"/>
      <c r="BJM23" s="300"/>
      <c r="BJN23" s="300"/>
      <c r="BJO23" s="300"/>
      <c r="BJP23" s="300"/>
      <c r="BJQ23" s="300"/>
      <c r="BJR23" s="300"/>
      <c r="BJS23" s="300"/>
      <c r="BJT23" s="300"/>
      <c r="BJU23" s="300"/>
      <c r="BJV23" s="300"/>
      <c r="BJW23" s="300"/>
      <c r="BJX23" s="300"/>
      <c r="BJY23" s="300"/>
      <c r="BJZ23" s="300"/>
      <c r="BKA23" s="300"/>
      <c r="BKB23" s="300"/>
      <c r="BKC23" s="300"/>
      <c r="BKD23" s="300"/>
      <c r="BKE23" s="300"/>
      <c r="BKF23" s="300"/>
      <c r="BKG23" s="300"/>
      <c r="BKH23" s="300"/>
      <c r="BKI23" s="300"/>
      <c r="BKJ23" s="300"/>
      <c r="BKK23" s="300"/>
      <c r="BKL23" s="300"/>
      <c r="BKM23" s="300"/>
      <c r="BKN23" s="300"/>
      <c r="BKO23" s="300"/>
      <c r="BKP23" s="300"/>
      <c r="BKQ23" s="300"/>
      <c r="BKR23" s="300"/>
      <c r="BKS23" s="300"/>
      <c r="BKT23" s="300"/>
      <c r="BKU23" s="300"/>
      <c r="BKV23" s="300"/>
      <c r="BKW23" s="300"/>
      <c r="BKX23" s="300"/>
      <c r="BKY23" s="300"/>
      <c r="BKZ23" s="300"/>
      <c r="BLA23" s="300"/>
      <c r="BLB23" s="300"/>
      <c r="BLC23" s="300"/>
      <c r="BLD23" s="300"/>
      <c r="BLE23" s="300"/>
      <c r="BLF23" s="300"/>
      <c r="BLG23" s="300"/>
      <c r="BLH23" s="300"/>
      <c r="BLI23" s="300"/>
      <c r="BLJ23" s="300"/>
      <c r="BLK23" s="300"/>
      <c r="BLL23" s="300"/>
      <c r="BLM23" s="300"/>
      <c r="BLN23" s="300"/>
      <c r="BLO23" s="300"/>
      <c r="BLP23" s="300"/>
      <c r="BLQ23" s="300"/>
      <c r="BLR23" s="300"/>
      <c r="BLS23" s="300"/>
      <c r="BLT23" s="300"/>
      <c r="BLU23" s="300"/>
      <c r="BLV23" s="300"/>
      <c r="BLW23" s="300"/>
      <c r="BLX23" s="300"/>
      <c r="BLY23" s="300"/>
      <c r="BLZ23" s="300"/>
      <c r="BMA23" s="300"/>
      <c r="BMB23" s="300"/>
      <c r="BMC23" s="300"/>
      <c r="BMD23" s="300"/>
      <c r="BME23" s="300"/>
      <c r="BMF23" s="300"/>
      <c r="BMG23" s="300"/>
      <c r="BMH23" s="300"/>
      <c r="BMI23" s="300"/>
      <c r="BMJ23" s="300"/>
      <c r="BMK23" s="300"/>
      <c r="BML23" s="300"/>
      <c r="BMM23" s="300"/>
      <c r="BMN23" s="300"/>
      <c r="BMO23" s="300"/>
      <c r="BMP23" s="300"/>
      <c r="BMQ23" s="300"/>
      <c r="BMR23" s="300"/>
      <c r="BMS23" s="300"/>
      <c r="BMT23" s="300"/>
      <c r="BMU23" s="300"/>
      <c r="BMV23" s="300"/>
      <c r="BMW23" s="300"/>
      <c r="BMX23" s="300"/>
      <c r="BMY23" s="300"/>
      <c r="BMZ23" s="300"/>
      <c r="BNA23" s="300"/>
      <c r="BNB23" s="300"/>
      <c r="BNC23" s="300"/>
      <c r="BND23" s="300"/>
      <c r="BNE23" s="300"/>
      <c r="BNF23" s="300"/>
      <c r="BNG23" s="300"/>
      <c r="BNH23" s="300"/>
      <c r="BNI23" s="300"/>
      <c r="BNJ23" s="300"/>
      <c r="BNK23" s="300"/>
      <c r="BNL23" s="300"/>
      <c r="BNM23" s="300"/>
      <c r="BNN23" s="300"/>
      <c r="BNO23" s="300"/>
      <c r="BNP23" s="300"/>
      <c r="BNQ23" s="300"/>
      <c r="BNR23" s="300"/>
      <c r="BNS23" s="300"/>
      <c r="BNT23" s="300"/>
      <c r="BNU23" s="300"/>
      <c r="BNV23" s="300"/>
      <c r="BNW23" s="300"/>
      <c r="BNX23" s="300"/>
      <c r="BNY23" s="300"/>
      <c r="BNZ23" s="300"/>
      <c r="BOA23" s="300"/>
      <c r="BOB23" s="300"/>
      <c r="BOC23" s="300"/>
      <c r="BOD23" s="300"/>
      <c r="BOE23" s="300"/>
      <c r="BOF23" s="300"/>
      <c r="BOG23" s="300"/>
      <c r="BOH23" s="300"/>
      <c r="BOI23" s="300"/>
      <c r="BOJ23" s="300"/>
      <c r="BOK23" s="300"/>
      <c r="BOL23" s="300"/>
      <c r="BOM23" s="300"/>
      <c r="BON23" s="300"/>
      <c r="BOO23" s="300"/>
      <c r="BOP23" s="300"/>
      <c r="BOQ23" s="300"/>
      <c r="BOR23" s="300"/>
      <c r="BOS23" s="300"/>
      <c r="BOT23" s="300"/>
      <c r="BOU23" s="300"/>
      <c r="BOV23" s="300"/>
      <c r="BOW23" s="300"/>
      <c r="BOX23" s="300"/>
      <c r="BOY23" s="300"/>
      <c r="BOZ23" s="300"/>
      <c r="BPA23" s="300"/>
      <c r="BPB23" s="300"/>
      <c r="BPC23" s="300"/>
      <c r="BPD23" s="300"/>
      <c r="BPE23" s="300"/>
      <c r="BPF23" s="300"/>
      <c r="BPG23" s="300"/>
      <c r="BPH23" s="300"/>
      <c r="BPI23" s="300"/>
      <c r="BPJ23" s="300"/>
      <c r="BPK23" s="300"/>
      <c r="BPL23" s="300"/>
      <c r="BPM23" s="300"/>
      <c r="BPN23" s="300"/>
      <c r="BPO23" s="300"/>
      <c r="BPP23" s="300"/>
      <c r="BPQ23" s="300"/>
      <c r="BPR23" s="300"/>
      <c r="BPS23" s="300"/>
      <c r="BPT23" s="300"/>
      <c r="BPU23" s="300"/>
      <c r="BPV23" s="300"/>
      <c r="BPW23" s="300"/>
      <c r="BPX23" s="300"/>
      <c r="BPY23" s="300"/>
      <c r="BPZ23" s="300"/>
      <c r="BQA23" s="300"/>
      <c r="BQB23" s="300"/>
      <c r="BQC23" s="300"/>
      <c r="BQD23" s="300"/>
      <c r="BQE23" s="300"/>
      <c r="BQF23" s="300"/>
      <c r="BQG23" s="300"/>
      <c r="BQH23" s="300"/>
      <c r="BQI23" s="300"/>
      <c r="BQJ23" s="300"/>
      <c r="BQK23" s="300"/>
      <c r="BQL23" s="300"/>
      <c r="BQM23" s="300"/>
      <c r="BQN23" s="300"/>
      <c r="BQO23" s="300"/>
      <c r="BQP23" s="300"/>
      <c r="BQQ23" s="300"/>
      <c r="BQR23" s="300"/>
      <c r="BQS23" s="300"/>
      <c r="BQT23" s="300"/>
      <c r="BQU23" s="300"/>
      <c r="BQV23" s="300"/>
      <c r="BQW23" s="300"/>
      <c r="BQX23" s="300"/>
      <c r="BQY23" s="300"/>
      <c r="BQZ23" s="300"/>
      <c r="BRA23" s="300"/>
      <c r="BRB23" s="300"/>
      <c r="BRC23" s="300"/>
      <c r="BRD23" s="300"/>
      <c r="BRE23" s="300"/>
      <c r="BRF23" s="300"/>
      <c r="BRG23" s="300"/>
      <c r="BRH23" s="300"/>
      <c r="BRI23" s="300"/>
      <c r="BRJ23" s="300"/>
      <c r="BRK23" s="300"/>
      <c r="BRL23" s="300"/>
      <c r="BRM23" s="300"/>
      <c r="BRN23" s="300"/>
      <c r="BRO23" s="300"/>
      <c r="BRP23" s="300"/>
      <c r="BRQ23" s="300"/>
      <c r="BRR23" s="300"/>
      <c r="BRS23" s="300"/>
      <c r="BRT23" s="300"/>
      <c r="BRU23" s="300"/>
      <c r="BRV23" s="300"/>
      <c r="BRW23" s="300"/>
      <c r="BRX23" s="300"/>
      <c r="BRY23" s="300"/>
      <c r="BRZ23" s="300"/>
      <c r="BSA23" s="300"/>
      <c r="BSB23" s="300"/>
      <c r="BSC23" s="300"/>
      <c r="BSD23" s="300"/>
      <c r="BSE23" s="300"/>
      <c r="BSF23" s="300"/>
      <c r="BSG23" s="300"/>
      <c r="BSH23" s="300"/>
      <c r="BSI23" s="300"/>
      <c r="BSJ23" s="300"/>
      <c r="BSK23" s="300"/>
      <c r="BSL23" s="300"/>
      <c r="BSM23" s="300"/>
      <c r="BSN23" s="300"/>
      <c r="BSO23" s="300"/>
      <c r="BSP23" s="300"/>
      <c r="BSQ23" s="300"/>
      <c r="BSR23" s="300"/>
      <c r="BSS23" s="300"/>
      <c r="BST23" s="300"/>
      <c r="BSU23" s="300"/>
      <c r="BSV23" s="300"/>
      <c r="BSW23" s="300"/>
      <c r="BSX23" s="300"/>
      <c r="BSY23" s="300"/>
      <c r="BSZ23" s="300"/>
      <c r="BTA23" s="300"/>
      <c r="BTB23" s="300"/>
      <c r="BTC23" s="300"/>
      <c r="BTD23" s="300"/>
      <c r="BTE23" s="300"/>
      <c r="BTF23" s="300"/>
      <c r="BTG23" s="300"/>
      <c r="BTH23" s="300"/>
      <c r="BTI23" s="300"/>
      <c r="BTJ23" s="300"/>
      <c r="BTK23" s="300"/>
      <c r="BTL23" s="300"/>
      <c r="BTM23" s="300"/>
      <c r="BTN23" s="300"/>
      <c r="BTO23" s="300"/>
      <c r="BTP23" s="300"/>
      <c r="BTQ23" s="300"/>
      <c r="BTR23" s="300"/>
      <c r="BTS23" s="300"/>
      <c r="BTT23" s="300"/>
      <c r="BTU23" s="300"/>
      <c r="BTV23" s="300"/>
      <c r="BTW23" s="300"/>
      <c r="BTX23" s="300"/>
      <c r="BTY23" s="300"/>
      <c r="BTZ23" s="300"/>
      <c r="BUA23" s="300"/>
      <c r="BUB23" s="300"/>
      <c r="BUC23" s="300"/>
      <c r="BUD23" s="300"/>
      <c r="BUE23" s="300"/>
      <c r="BUF23" s="300"/>
      <c r="BUG23" s="300"/>
      <c r="BUH23" s="300"/>
      <c r="BUI23" s="300"/>
      <c r="BUJ23" s="300"/>
      <c r="BUK23" s="300"/>
      <c r="BUL23" s="300"/>
      <c r="BUM23" s="300"/>
      <c r="BUN23" s="300"/>
      <c r="BUO23" s="300"/>
      <c r="BUP23" s="300"/>
      <c r="BUQ23" s="300"/>
      <c r="BUR23" s="300"/>
      <c r="BUS23" s="300"/>
      <c r="BUT23" s="300"/>
      <c r="BUU23" s="300"/>
      <c r="BUV23" s="300"/>
      <c r="BUW23" s="300"/>
      <c r="BUX23" s="300"/>
      <c r="BUY23" s="300"/>
      <c r="BUZ23" s="300"/>
      <c r="BVA23" s="300"/>
      <c r="BVB23" s="300"/>
      <c r="BVC23" s="300"/>
      <c r="BVD23" s="300"/>
      <c r="BVE23" s="300"/>
      <c r="BVF23" s="300"/>
      <c r="BVG23" s="300"/>
      <c r="BVH23" s="300"/>
      <c r="BVI23" s="300"/>
      <c r="BVJ23" s="300"/>
      <c r="BVK23" s="300"/>
      <c r="BVL23" s="300"/>
      <c r="BVM23" s="300"/>
      <c r="BVN23" s="300"/>
      <c r="BVO23" s="300"/>
      <c r="BVP23" s="300"/>
      <c r="BVQ23" s="300"/>
      <c r="BVR23" s="300"/>
      <c r="BVS23" s="300"/>
      <c r="BVT23" s="300"/>
      <c r="BVU23" s="300"/>
      <c r="BVV23" s="300"/>
      <c r="BVW23" s="300"/>
      <c r="BVX23" s="300"/>
      <c r="BVY23" s="300"/>
      <c r="BVZ23" s="300"/>
      <c r="BWA23" s="300"/>
      <c r="BWB23" s="300"/>
      <c r="BWC23" s="300"/>
      <c r="BWD23" s="300"/>
      <c r="BWE23" s="300"/>
      <c r="BWF23" s="300"/>
      <c r="BWG23" s="300"/>
      <c r="BWH23" s="300"/>
      <c r="BWI23" s="300"/>
      <c r="BWJ23" s="300"/>
      <c r="BWK23" s="300"/>
      <c r="BWL23" s="300"/>
      <c r="BWM23" s="300"/>
      <c r="BWN23" s="300"/>
      <c r="BWO23" s="300"/>
      <c r="BWP23" s="300"/>
      <c r="BWQ23" s="300"/>
      <c r="BWR23" s="300"/>
      <c r="BWS23" s="300"/>
      <c r="BWT23" s="300"/>
      <c r="BWU23" s="300"/>
      <c r="BWV23" s="300"/>
      <c r="BWW23" s="300"/>
      <c r="BWX23" s="300"/>
      <c r="BWY23" s="300"/>
      <c r="BWZ23" s="300"/>
      <c r="BXA23" s="300"/>
      <c r="BXB23" s="300"/>
      <c r="BXC23" s="300"/>
      <c r="BXD23" s="300"/>
      <c r="BXE23" s="300"/>
      <c r="BXF23" s="300"/>
      <c r="BXG23" s="300"/>
      <c r="BXH23" s="300"/>
      <c r="BXI23" s="300"/>
      <c r="BXJ23" s="300"/>
      <c r="BXK23" s="300"/>
      <c r="BXL23" s="300"/>
      <c r="BXM23" s="300"/>
      <c r="BXN23" s="300"/>
      <c r="BXO23" s="300"/>
      <c r="BXP23" s="300"/>
      <c r="BXQ23" s="300"/>
      <c r="BXR23" s="300"/>
      <c r="BXS23" s="300"/>
      <c r="BXT23" s="300"/>
      <c r="BXU23" s="300"/>
      <c r="BXV23" s="300"/>
      <c r="BXW23" s="300"/>
      <c r="BXX23" s="300"/>
      <c r="BXY23" s="300"/>
      <c r="BXZ23" s="300"/>
      <c r="BYA23" s="300"/>
      <c r="BYB23" s="300"/>
      <c r="BYC23" s="300"/>
      <c r="BYD23" s="300"/>
      <c r="BYE23" s="300"/>
      <c r="BYF23" s="300"/>
      <c r="BYG23" s="300"/>
      <c r="BYH23" s="300"/>
      <c r="BYI23" s="300"/>
      <c r="BYJ23" s="300"/>
      <c r="BYK23" s="300"/>
      <c r="BYL23" s="300"/>
      <c r="BYM23" s="300"/>
      <c r="BYN23" s="300"/>
      <c r="BYO23" s="300"/>
      <c r="BYP23" s="300"/>
      <c r="BYQ23" s="300"/>
      <c r="BYR23" s="300"/>
      <c r="BYS23" s="300"/>
      <c r="BYT23" s="300"/>
      <c r="BYU23" s="300"/>
      <c r="BYV23" s="300"/>
      <c r="BYW23" s="300"/>
      <c r="BYX23" s="300"/>
      <c r="BYY23" s="300"/>
      <c r="BYZ23" s="300"/>
      <c r="BZA23" s="300"/>
      <c r="BZB23" s="300"/>
      <c r="BZC23" s="300"/>
      <c r="BZD23" s="300"/>
      <c r="BZE23" s="300"/>
      <c r="BZF23" s="300"/>
      <c r="BZG23" s="300"/>
      <c r="BZH23" s="300"/>
      <c r="BZI23" s="300"/>
      <c r="BZJ23" s="300"/>
      <c r="BZK23" s="300"/>
      <c r="BZL23" s="300"/>
      <c r="BZM23" s="300"/>
      <c r="BZN23" s="300"/>
      <c r="BZO23" s="300"/>
      <c r="BZP23" s="300"/>
      <c r="BZQ23" s="300"/>
      <c r="BZR23" s="300"/>
      <c r="BZS23" s="300"/>
      <c r="BZT23" s="300"/>
      <c r="BZU23" s="300"/>
      <c r="BZV23" s="300"/>
      <c r="BZW23" s="300"/>
      <c r="BZX23" s="300"/>
      <c r="BZY23" s="300"/>
      <c r="BZZ23" s="300"/>
      <c r="CAA23" s="300"/>
      <c r="CAB23" s="300"/>
      <c r="CAC23" s="300"/>
      <c r="CAD23" s="300"/>
      <c r="CAE23" s="300"/>
      <c r="CAF23" s="300"/>
      <c r="CAG23" s="300"/>
      <c r="CAH23" s="300"/>
      <c r="CAI23" s="300"/>
      <c r="CAJ23" s="300"/>
      <c r="CAK23" s="300"/>
      <c r="CAL23" s="300"/>
      <c r="CAM23" s="300"/>
      <c r="CAN23" s="300"/>
      <c r="CAO23" s="300"/>
      <c r="CAP23" s="300"/>
      <c r="CAQ23" s="300"/>
      <c r="CAR23" s="300"/>
      <c r="CAS23" s="300"/>
      <c r="CAT23" s="300"/>
      <c r="CAU23" s="300"/>
      <c r="CAV23" s="300"/>
      <c r="CAW23" s="300"/>
      <c r="CAX23" s="300"/>
      <c r="CAY23" s="300"/>
      <c r="CAZ23" s="300"/>
      <c r="CBA23" s="300"/>
      <c r="CBB23" s="300"/>
      <c r="CBC23" s="300"/>
      <c r="CBD23" s="300"/>
      <c r="CBE23" s="300"/>
      <c r="CBF23" s="300"/>
      <c r="CBG23" s="300"/>
      <c r="CBH23" s="300"/>
      <c r="CBI23" s="300"/>
      <c r="CBJ23" s="300"/>
      <c r="CBK23" s="300"/>
      <c r="CBL23" s="300"/>
      <c r="CBM23" s="300"/>
      <c r="CBN23" s="300"/>
      <c r="CBO23" s="300"/>
      <c r="CBP23" s="300"/>
      <c r="CBQ23" s="300"/>
      <c r="CBR23" s="300"/>
      <c r="CBS23" s="300"/>
      <c r="CBT23" s="300"/>
      <c r="CBU23" s="300"/>
      <c r="CBV23" s="300"/>
      <c r="CBW23" s="300"/>
      <c r="CBX23" s="300"/>
      <c r="CBY23" s="300"/>
      <c r="CBZ23" s="300"/>
      <c r="CCA23" s="300"/>
      <c r="CCB23" s="300"/>
      <c r="CCC23" s="300"/>
      <c r="CCD23" s="300"/>
      <c r="CCE23" s="300"/>
      <c r="CCF23" s="300"/>
      <c r="CCG23" s="300"/>
      <c r="CCH23" s="300"/>
      <c r="CCI23" s="300"/>
      <c r="CCJ23" s="300"/>
      <c r="CCK23" s="300"/>
      <c r="CCL23" s="300"/>
      <c r="CCM23" s="300"/>
      <c r="CCN23" s="300"/>
      <c r="CCO23" s="300"/>
      <c r="CCP23" s="300"/>
      <c r="CCQ23" s="300"/>
      <c r="CCR23" s="300"/>
      <c r="CCS23" s="300"/>
      <c r="CCT23" s="300"/>
      <c r="CCU23" s="300"/>
      <c r="CCV23" s="300"/>
      <c r="CCW23" s="300"/>
      <c r="CCX23" s="300"/>
      <c r="CCY23" s="300"/>
      <c r="CCZ23" s="300"/>
      <c r="CDA23" s="300"/>
      <c r="CDB23" s="300"/>
      <c r="CDC23" s="300"/>
      <c r="CDD23" s="300"/>
      <c r="CDE23" s="300"/>
      <c r="CDF23" s="300"/>
      <c r="CDG23" s="300"/>
      <c r="CDH23" s="300"/>
      <c r="CDI23" s="300"/>
      <c r="CDJ23" s="300"/>
      <c r="CDK23" s="300"/>
      <c r="CDL23" s="300"/>
      <c r="CDM23" s="300"/>
      <c r="CDN23" s="300"/>
      <c r="CDO23" s="300"/>
      <c r="CDP23" s="300"/>
      <c r="CDQ23" s="300"/>
      <c r="CDR23" s="300"/>
      <c r="CDS23" s="300"/>
      <c r="CDT23" s="300"/>
      <c r="CDU23" s="300"/>
      <c r="CDV23" s="300"/>
      <c r="CDW23" s="300"/>
      <c r="CDX23" s="300"/>
      <c r="CDY23" s="300"/>
      <c r="CDZ23" s="300"/>
      <c r="CEA23" s="300"/>
      <c r="CEB23" s="300"/>
      <c r="CEC23" s="300"/>
      <c r="CED23" s="300"/>
      <c r="CEE23" s="300"/>
      <c r="CEF23" s="300"/>
      <c r="CEG23" s="300"/>
      <c r="CEH23" s="300"/>
      <c r="CEI23" s="300"/>
      <c r="CEJ23" s="300"/>
      <c r="CEK23" s="300"/>
      <c r="CEL23" s="300"/>
      <c r="CEM23" s="300"/>
      <c r="CEN23" s="300"/>
      <c r="CEO23" s="300"/>
      <c r="CEP23" s="300"/>
      <c r="CEQ23" s="300"/>
      <c r="CER23" s="300"/>
      <c r="CES23" s="300"/>
      <c r="CET23" s="300"/>
      <c r="CEU23" s="300"/>
      <c r="CEV23" s="300"/>
      <c r="CEW23" s="300"/>
      <c r="CEX23" s="300"/>
      <c r="CEY23" s="300"/>
      <c r="CEZ23" s="300"/>
      <c r="CFA23" s="300"/>
      <c r="CFB23" s="300"/>
      <c r="CFC23" s="300"/>
      <c r="CFD23" s="300"/>
      <c r="CFE23" s="300"/>
      <c r="CFF23" s="300"/>
      <c r="CFG23" s="300"/>
      <c r="CFH23" s="300"/>
      <c r="CFI23" s="300"/>
      <c r="CFJ23" s="300"/>
      <c r="CFK23" s="300"/>
      <c r="CFL23" s="300"/>
      <c r="CFM23" s="300"/>
      <c r="CFN23" s="300"/>
      <c r="CFO23" s="300"/>
      <c r="CFP23" s="300"/>
      <c r="CFQ23" s="300"/>
      <c r="CFR23" s="300"/>
      <c r="CFS23" s="300"/>
      <c r="CFT23" s="300"/>
      <c r="CFU23" s="300"/>
      <c r="CFV23" s="300"/>
      <c r="CFW23" s="300"/>
      <c r="CFX23" s="300"/>
      <c r="CFY23" s="300"/>
      <c r="CFZ23" s="300"/>
      <c r="CGA23" s="300"/>
      <c r="CGB23" s="300"/>
      <c r="CGC23" s="300"/>
      <c r="CGD23" s="300"/>
      <c r="CGE23" s="300"/>
      <c r="CGF23" s="300"/>
      <c r="CGG23" s="300"/>
      <c r="CGH23" s="300"/>
      <c r="CGI23" s="300"/>
      <c r="CGJ23" s="300"/>
      <c r="CGK23" s="300"/>
      <c r="CGL23" s="300"/>
      <c r="CGM23" s="300"/>
      <c r="CGN23" s="300"/>
      <c r="CGO23" s="300"/>
      <c r="CGP23" s="300"/>
      <c r="CGQ23" s="300"/>
      <c r="CGR23" s="300"/>
      <c r="CGS23" s="300"/>
      <c r="CGT23" s="300"/>
      <c r="CGU23" s="300"/>
      <c r="CGV23" s="300"/>
      <c r="CGW23" s="300"/>
      <c r="CGX23" s="300"/>
      <c r="CGY23" s="300"/>
      <c r="CGZ23" s="300"/>
      <c r="CHA23" s="300"/>
      <c r="CHB23" s="300"/>
      <c r="CHC23" s="300"/>
      <c r="CHD23" s="300"/>
      <c r="CHE23" s="300"/>
      <c r="CHF23" s="300"/>
      <c r="CHG23" s="300"/>
      <c r="CHH23" s="300"/>
      <c r="CHI23" s="300"/>
      <c r="CHJ23" s="300"/>
      <c r="CHK23" s="300"/>
      <c r="CHL23" s="300"/>
      <c r="CHM23" s="300"/>
      <c r="CHN23" s="300"/>
      <c r="CHO23" s="300"/>
      <c r="CHP23" s="300"/>
      <c r="CHQ23" s="300"/>
      <c r="CHR23" s="300"/>
      <c r="CHS23" s="300"/>
      <c r="CHT23" s="300"/>
      <c r="CHU23" s="300"/>
      <c r="CHV23" s="300"/>
      <c r="CHW23" s="300"/>
      <c r="CHX23" s="300"/>
      <c r="CHY23" s="300"/>
      <c r="CHZ23" s="300"/>
      <c r="CIA23" s="300"/>
      <c r="CIB23" s="300"/>
      <c r="CIC23" s="300"/>
      <c r="CID23" s="300"/>
      <c r="CIE23" s="300"/>
      <c r="CIF23" s="300"/>
      <c r="CIG23" s="300"/>
      <c r="CIH23" s="300"/>
      <c r="CII23" s="300"/>
      <c r="CIJ23" s="300"/>
      <c r="CIK23" s="300"/>
      <c r="CIL23" s="300"/>
      <c r="CIM23" s="300"/>
      <c r="CIN23" s="300"/>
      <c r="CIO23" s="300"/>
      <c r="CIP23" s="300"/>
      <c r="CIQ23" s="300"/>
      <c r="CIR23" s="300"/>
      <c r="CIS23" s="300"/>
      <c r="CIT23" s="300"/>
      <c r="CIU23" s="300"/>
      <c r="CIV23" s="300"/>
      <c r="CIW23" s="300"/>
      <c r="CIX23" s="300"/>
      <c r="CIY23" s="300"/>
      <c r="CIZ23" s="300"/>
      <c r="CJA23" s="300"/>
      <c r="CJB23" s="300"/>
      <c r="CJC23" s="300"/>
      <c r="CJD23" s="300"/>
      <c r="CJE23" s="300"/>
      <c r="CJF23" s="300"/>
      <c r="CJG23" s="300"/>
      <c r="CJH23" s="300"/>
      <c r="CJI23" s="300"/>
      <c r="CJJ23" s="300"/>
      <c r="CJK23" s="300"/>
      <c r="CJL23" s="300"/>
      <c r="CJM23" s="300"/>
      <c r="CJN23" s="300"/>
      <c r="CJO23" s="300"/>
      <c r="CJP23" s="300"/>
      <c r="CJQ23" s="300"/>
      <c r="CJR23" s="300"/>
      <c r="CJS23" s="300"/>
      <c r="CJT23" s="300"/>
      <c r="CJU23" s="300"/>
      <c r="CJV23" s="300"/>
      <c r="CJW23" s="300"/>
      <c r="CJX23" s="300"/>
      <c r="CJY23" s="300"/>
      <c r="CJZ23" s="300"/>
      <c r="CKA23" s="300"/>
      <c r="CKB23" s="300"/>
      <c r="CKC23" s="300"/>
      <c r="CKD23" s="300"/>
      <c r="CKE23" s="300"/>
      <c r="CKF23" s="300"/>
      <c r="CKG23" s="300"/>
      <c r="CKH23" s="300"/>
      <c r="CKI23" s="300"/>
      <c r="CKJ23" s="300"/>
      <c r="CKK23" s="300"/>
      <c r="CKL23" s="300"/>
      <c r="CKM23" s="300"/>
      <c r="CKN23" s="300"/>
      <c r="CKO23" s="300"/>
      <c r="CKP23" s="300"/>
      <c r="CKQ23" s="300"/>
      <c r="CKR23" s="300"/>
      <c r="CKS23" s="300"/>
      <c r="CKT23" s="300"/>
      <c r="CKU23" s="300"/>
      <c r="CKV23" s="300"/>
      <c r="CKW23" s="300"/>
      <c r="CKX23" s="300"/>
      <c r="CKY23" s="300"/>
      <c r="CKZ23" s="300"/>
      <c r="CLA23" s="300"/>
      <c r="CLB23" s="300"/>
      <c r="CLC23" s="300"/>
      <c r="CLD23" s="300"/>
      <c r="CLE23" s="300"/>
      <c r="CLF23" s="300"/>
      <c r="CLG23" s="300"/>
      <c r="CLH23" s="300"/>
      <c r="CLI23" s="300"/>
      <c r="CLJ23" s="300"/>
      <c r="CLK23" s="300"/>
      <c r="CLL23" s="300"/>
      <c r="CLM23" s="300"/>
      <c r="CLN23" s="300"/>
      <c r="CLO23" s="300"/>
      <c r="CLP23" s="300"/>
      <c r="CLQ23" s="300"/>
      <c r="CLR23" s="300"/>
      <c r="CLS23" s="300"/>
      <c r="CLT23" s="300"/>
      <c r="CLU23" s="300"/>
      <c r="CLV23" s="300"/>
      <c r="CLW23" s="300"/>
      <c r="CLX23" s="300"/>
      <c r="CLY23" s="300"/>
      <c r="CLZ23" s="300"/>
      <c r="CMA23" s="300"/>
      <c r="CMB23" s="300"/>
      <c r="CMC23" s="300"/>
      <c r="CMD23" s="300"/>
      <c r="CME23" s="300"/>
      <c r="CMF23" s="300"/>
      <c r="CMG23" s="300"/>
      <c r="CMH23" s="300"/>
      <c r="CMI23" s="300"/>
      <c r="CMJ23" s="300"/>
      <c r="CMK23" s="300"/>
      <c r="CML23" s="300"/>
      <c r="CMM23" s="300"/>
      <c r="CMN23" s="300"/>
      <c r="CMO23" s="300"/>
      <c r="CMP23" s="300"/>
      <c r="CMQ23" s="300"/>
      <c r="CMR23" s="300"/>
      <c r="CMS23" s="300"/>
      <c r="CMT23" s="300"/>
      <c r="CMU23" s="300"/>
      <c r="CMV23" s="300"/>
      <c r="CMW23" s="300"/>
      <c r="CMX23" s="300"/>
      <c r="CMY23" s="300"/>
      <c r="CMZ23" s="300"/>
      <c r="CNA23" s="300"/>
      <c r="CNB23" s="300"/>
      <c r="CNC23" s="300"/>
      <c r="CND23" s="300"/>
      <c r="CNE23" s="300"/>
      <c r="CNF23" s="300"/>
      <c r="CNG23" s="300"/>
      <c r="CNH23" s="300"/>
      <c r="CNI23" s="300"/>
      <c r="CNJ23" s="300"/>
      <c r="CNK23" s="300"/>
      <c r="CNL23" s="300"/>
      <c r="CNM23" s="300"/>
      <c r="CNN23" s="300"/>
      <c r="CNO23" s="300"/>
      <c r="CNP23" s="300"/>
      <c r="CNQ23" s="300"/>
      <c r="CNR23" s="300"/>
      <c r="CNS23" s="300"/>
      <c r="CNT23" s="300"/>
      <c r="CNU23" s="300"/>
      <c r="CNV23" s="300"/>
      <c r="CNW23" s="300"/>
      <c r="CNX23" s="300"/>
      <c r="CNY23" s="300"/>
      <c r="CNZ23" s="300"/>
      <c r="COA23" s="300"/>
      <c r="COB23" s="300"/>
      <c r="COC23" s="300"/>
      <c r="COD23" s="300"/>
      <c r="COE23" s="300"/>
      <c r="COF23" s="300"/>
      <c r="COG23" s="300"/>
      <c r="COH23" s="300"/>
      <c r="COI23" s="300"/>
      <c r="COJ23" s="300"/>
      <c r="COK23" s="300"/>
      <c r="COL23" s="300"/>
      <c r="COM23" s="300"/>
      <c r="CON23" s="300"/>
      <c r="COO23" s="300"/>
      <c r="COP23" s="300"/>
      <c r="COQ23" s="300"/>
      <c r="COR23" s="300"/>
      <c r="COS23" s="300"/>
      <c r="COT23" s="300"/>
      <c r="COU23" s="300"/>
      <c r="COV23" s="300"/>
      <c r="COW23" s="300"/>
      <c r="COX23" s="300"/>
      <c r="COY23" s="300"/>
      <c r="COZ23" s="300"/>
      <c r="CPA23" s="300"/>
      <c r="CPB23" s="300"/>
      <c r="CPC23" s="300"/>
      <c r="CPD23" s="300"/>
      <c r="CPE23" s="300"/>
      <c r="CPF23" s="300"/>
      <c r="CPG23" s="300"/>
      <c r="CPH23" s="300"/>
      <c r="CPI23" s="300"/>
      <c r="CPJ23" s="300"/>
      <c r="CPK23" s="300"/>
      <c r="CPL23" s="300"/>
      <c r="CPM23" s="300"/>
      <c r="CPN23" s="300"/>
      <c r="CPO23" s="300"/>
      <c r="CPP23" s="300"/>
      <c r="CPQ23" s="300"/>
      <c r="CPR23" s="300"/>
      <c r="CPS23" s="300"/>
      <c r="CPT23" s="300"/>
      <c r="CPU23" s="300"/>
      <c r="CPV23" s="300"/>
      <c r="CPW23" s="300"/>
      <c r="CPX23" s="300"/>
      <c r="CPY23" s="300"/>
      <c r="CPZ23" s="300"/>
      <c r="CQA23" s="300"/>
      <c r="CQB23" s="300"/>
      <c r="CQC23" s="300"/>
      <c r="CQD23" s="300"/>
      <c r="CQE23" s="300"/>
      <c r="CQF23" s="300"/>
      <c r="CQG23" s="300"/>
      <c r="CQH23" s="300"/>
      <c r="CQI23" s="300"/>
      <c r="CQJ23" s="300"/>
      <c r="CQK23" s="300"/>
      <c r="CQL23" s="300"/>
      <c r="CQM23" s="300"/>
      <c r="CQN23" s="300"/>
      <c r="CQO23" s="300"/>
      <c r="CQP23" s="300"/>
      <c r="CQQ23" s="300"/>
      <c r="CQR23" s="300"/>
      <c r="CQS23" s="300"/>
      <c r="CQT23" s="300"/>
      <c r="CQU23" s="300"/>
      <c r="CQV23" s="300"/>
      <c r="CQW23" s="300"/>
      <c r="CQX23" s="300"/>
      <c r="CQY23" s="300"/>
      <c r="CQZ23" s="300"/>
      <c r="CRA23" s="300"/>
      <c r="CRB23" s="300"/>
      <c r="CRC23" s="300"/>
      <c r="CRD23" s="300"/>
      <c r="CRE23" s="300"/>
      <c r="CRF23" s="300"/>
      <c r="CRG23" s="300"/>
      <c r="CRH23" s="300"/>
      <c r="CRI23" s="300"/>
      <c r="CRJ23" s="300"/>
      <c r="CRK23" s="300"/>
      <c r="CRL23" s="300"/>
      <c r="CRM23" s="300"/>
      <c r="CRN23" s="300"/>
      <c r="CRO23" s="300"/>
      <c r="CRP23" s="300"/>
      <c r="CRQ23" s="300"/>
      <c r="CRR23" s="300"/>
      <c r="CRS23" s="300"/>
      <c r="CRT23" s="300"/>
      <c r="CRU23" s="300"/>
      <c r="CRV23" s="300"/>
      <c r="CRW23" s="300"/>
      <c r="CRX23" s="300"/>
      <c r="CRY23" s="300"/>
      <c r="CRZ23" s="300"/>
      <c r="CSA23" s="300"/>
      <c r="CSB23" s="300"/>
      <c r="CSC23" s="300"/>
      <c r="CSD23" s="300"/>
      <c r="CSE23" s="300"/>
      <c r="CSF23" s="300"/>
      <c r="CSG23" s="300"/>
      <c r="CSH23" s="300"/>
      <c r="CSI23" s="300"/>
      <c r="CSJ23" s="300"/>
      <c r="CSK23" s="300"/>
      <c r="CSL23" s="300"/>
      <c r="CSM23" s="300"/>
      <c r="CSN23" s="300"/>
      <c r="CSO23" s="300"/>
      <c r="CSP23" s="300"/>
      <c r="CSQ23" s="300"/>
      <c r="CSR23" s="300"/>
      <c r="CSS23" s="300"/>
      <c r="CST23" s="300"/>
      <c r="CSU23" s="300"/>
      <c r="CSV23" s="300"/>
      <c r="CSW23" s="300"/>
      <c r="CSX23" s="300"/>
      <c r="CSY23" s="300"/>
      <c r="CSZ23" s="300"/>
      <c r="CTA23" s="300"/>
      <c r="CTB23" s="300"/>
      <c r="CTC23" s="300"/>
      <c r="CTD23" s="300"/>
      <c r="CTE23" s="300"/>
      <c r="CTF23" s="300"/>
      <c r="CTG23" s="300"/>
      <c r="CTH23" s="300"/>
      <c r="CTI23" s="300"/>
      <c r="CTJ23" s="300"/>
      <c r="CTK23" s="300"/>
      <c r="CTL23" s="300"/>
      <c r="CTM23" s="300"/>
      <c r="CTN23" s="300"/>
      <c r="CTO23" s="300"/>
      <c r="CTP23" s="300"/>
      <c r="CTQ23" s="300"/>
      <c r="CTR23" s="300"/>
      <c r="CTS23" s="300"/>
      <c r="CTT23" s="300"/>
      <c r="CTU23" s="300"/>
      <c r="CTV23" s="300"/>
      <c r="CTW23" s="300"/>
      <c r="CTX23" s="300"/>
      <c r="CTY23" s="300"/>
      <c r="CTZ23" s="300"/>
      <c r="CUA23" s="300"/>
      <c r="CUB23" s="300"/>
      <c r="CUC23" s="300"/>
      <c r="CUD23" s="300"/>
      <c r="CUE23" s="300"/>
      <c r="CUF23" s="300"/>
      <c r="CUG23" s="300"/>
      <c r="CUH23" s="300"/>
      <c r="CUI23" s="300"/>
      <c r="CUJ23" s="300"/>
      <c r="CUK23" s="300"/>
      <c r="CUL23" s="300"/>
      <c r="CUM23" s="300"/>
      <c r="CUN23" s="300"/>
      <c r="CUO23" s="300"/>
      <c r="CUP23" s="300"/>
      <c r="CUQ23" s="300"/>
      <c r="CUR23" s="300"/>
      <c r="CUS23" s="300"/>
      <c r="CUT23" s="300"/>
      <c r="CUU23" s="300"/>
      <c r="CUV23" s="300"/>
      <c r="CUW23" s="300"/>
      <c r="CUX23" s="300"/>
      <c r="CUY23" s="300"/>
      <c r="CUZ23" s="300"/>
      <c r="CVA23" s="300"/>
      <c r="CVB23" s="300"/>
      <c r="CVC23" s="300"/>
      <c r="CVD23" s="300"/>
      <c r="CVE23" s="300"/>
      <c r="CVF23" s="300"/>
      <c r="CVG23" s="300"/>
      <c r="CVH23" s="300"/>
      <c r="CVI23" s="300"/>
      <c r="CVJ23" s="300"/>
      <c r="CVK23" s="300"/>
      <c r="CVL23" s="300"/>
      <c r="CVM23" s="300"/>
      <c r="CVN23" s="300"/>
      <c r="CVO23" s="300"/>
      <c r="CVP23" s="300"/>
      <c r="CVQ23" s="300"/>
      <c r="CVR23" s="300"/>
      <c r="CVS23" s="300"/>
      <c r="CVT23" s="300"/>
      <c r="CVU23" s="300"/>
      <c r="CVV23" s="300"/>
      <c r="CVW23" s="300"/>
      <c r="CVX23" s="300"/>
      <c r="CVY23" s="300"/>
      <c r="CVZ23" s="300"/>
      <c r="CWA23" s="300"/>
      <c r="CWB23" s="300"/>
      <c r="CWC23" s="300"/>
      <c r="CWD23" s="300"/>
      <c r="CWE23" s="300"/>
      <c r="CWF23" s="300"/>
      <c r="CWG23" s="300"/>
      <c r="CWH23" s="300"/>
      <c r="CWI23" s="300"/>
      <c r="CWJ23" s="300"/>
      <c r="CWK23" s="300"/>
      <c r="CWL23" s="300"/>
      <c r="CWM23" s="300"/>
      <c r="CWN23" s="300"/>
      <c r="CWO23" s="300"/>
      <c r="CWP23" s="300"/>
      <c r="CWQ23" s="300"/>
      <c r="CWR23" s="300"/>
      <c r="CWS23" s="300"/>
      <c r="CWT23" s="300"/>
      <c r="CWU23" s="300"/>
      <c r="CWV23" s="300"/>
      <c r="CWW23" s="300"/>
      <c r="CWX23" s="300"/>
      <c r="CWY23" s="300"/>
      <c r="CWZ23" s="300"/>
      <c r="CXA23" s="300"/>
      <c r="CXB23" s="300"/>
      <c r="CXC23" s="300"/>
      <c r="CXD23" s="300"/>
      <c r="CXE23" s="300"/>
      <c r="CXF23" s="300"/>
      <c r="CXG23" s="300"/>
      <c r="CXH23" s="300"/>
      <c r="CXI23" s="300"/>
      <c r="CXJ23" s="300"/>
      <c r="CXK23" s="300"/>
      <c r="CXL23" s="300"/>
      <c r="CXM23" s="300"/>
      <c r="CXN23" s="300"/>
      <c r="CXO23" s="300"/>
      <c r="CXP23" s="300"/>
      <c r="CXQ23" s="300"/>
      <c r="CXR23" s="300"/>
      <c r="CXS23" s="300"/>
      <c r="CXT23" s="300"/>
      <c r="CXU23" s="300"/>
      <c r="CXV23" s="300"/>
      <c r="CXW23" s="300"/>
      <c r="CXX23" s="300"/>
      <c r="CXY23" s="300"/>
      <c r="CXZ23" s="300"/>
      <c r="CYA23" s="300"/>
      <c r="CYB23" s="300"/>
      <c r="CYC23" s="300"/>
      <c r="CYD23" s="300"/>
      <c r="CYE23" s="300"/>
      <c r="CYF23" s="300"/>
      <c r="CYG23" s="300"/>
      <c r="CYH23" s="300"/>
      <c r="CYI23" s="300"/>
      <c r="CYJ23" s="300"/>
      <c r="CYK23" s="300"/>
      <c r="CYL23" s="300"/>
      <c r="CYM23" s="300"/>
      <c r="CYN23" s="300"/>
      <c r="CYO23" s="300"/>
      <c r="CYP23" s="300"/>
      <c r="CYQ23" s="300"/>
      <c r="CYR23" s="300"/>
      <c r="CYS23" s="300"/>
      <c r="CYT23" s="300"/>
      <c r="CYU23" s="300"/>
      <c r="CYV23" s="300"/>
      <c r="CYW23" s="300"/>
      <c r="CYX23" s="300"/>
      <c r="CYY23" s="300"/>
      <c r="CYZ23" s="300"/>
      <c r="CZA23" s="300"/>
      <c r="CZB23" s="300"/>
      <c r="CZC23" s="300"/>
      <c r="CZD23" s="300"/>
      <c r="CZE23" s="300"/>
      <c r="CZF23" s="300"/>
      <c r="CZG23" s="300"/>
      <c r="CZH23" s="300"/>
      <c r="CZI23" s="300"/>
      <c r="CZJ23" s="300"/>
      <c r="CZK23" s="300"/>
      <c r="CZL23" s="300"/>
      <c r="CZM23" s="300"/>
      <c r="CZN23" s="300"/>
      <c r="CZO23" s="300"/>
      <c r="CZP23" s="300"/>
      <c r="CZQ23" s="300"/>
      <c r="CZR23" s="300"/>
      <c r="CZS23" s="300"/>
      <c r="CZT23" s="300"/>
      <c r="CZU23" s="300"/>
      <c r="CZV23" s="300"/>
      <c r="CZW23" s="300"/>
      <c r="CZX23" s="300"/>
      <c r="CZY23" s="300"/>
      <c r="CZZ23" s="300"/>
      <c r="DAA23" s="300"/>
      <c r="DAB23" s="300"/>
      <c r="DAC23" s="300"/>
      <c r="DAD23" s="300"/>
      <c r="DAE23" s="300"/>
      <c r="DAF23" s="300"/>
      <c r="DAG23" s="300"/>
      <c r="DAH23" s="300"/>
      <c r="DAI23" s="300"/>
      <c r="DAJ23" s="300"/>
      <c r="DAK23" s="300"/>
      <c r="DAL23" s="300"/>
      <c r="DAM23" s="300"/>
      <c r="DAN23" s="300"/>
      <c r="DAO23" s="300"/>
      <c r="DAP23" s="300"/>
      <c r="DAQ23" s="300"/>
      <c r="DAR23" s="300"/>
      <c r="DAS23" s="300"/>
      <c r="DAT23" s="300"/>
      <c r="DAU23" s="300"/>
      <c r="DAV23" s="300"/>
      <c r="DAW23" s="300"/>
      <c r="DAX23" s="300"/>
      <c r="DAY23" s="300"/>
      <c r="DAZ23" s="300"/>
      <c r="DBA23" s="300"/>
      <c r="DBB23" s="300"/>
      <c r="DBC23" s="300"/>
      <c r="DBD23" s="300"/>
      <c r="DBE23" s="300"/>
      <c r="DBF23" s="300"/>
      <c r="DBG23" s="300"/>
      <c r="DBH23" s="300"/>
      <c r="DBI23" s="300"/>
      <c r="DBJ23" s="300"/>
      <c r="DBK23" s="300"/>
      <c r="DBL23" s="300"/>
      <c r="DBM23" s="300"/>
      <c r="DBN23" s="300"/>
      <c r="DBO23" s="300"/>
      <c r="DBP23" s="300"/>
      <c r="DBQ23" s="300"/>
      <c r="DBR23" s="300"/>
      <c r="DBS23" s="300"/>
      <c r="DBT23" s="300"/>
      <c r="DBU23" s="300"/>
      <c r="DBV23" s="300"/>
      <c r="DBW23" s="300"/>
      <c r="DBX23" s="300"/>
      <c r="DBY23" s="300"/>
      <c r="DBZ23" s="300"/>
      <c r="DCA23" s="300"/>
      <c r="DCB23" s="300"/>
      <c r="DCC23" s="300"/>
      <c r="DCD23" s="300"/>
      <c r="DCE23" s="300"/>
      <c r="DCF23" s="300"/>
      <c r="DCG23" s="300"/>
      <c r="DCH23" s="300"/>
      <c r="DCI23" s="300"/>
      <c r="DCJ23" s="300"/>
      <c r="DCK23" s="300"/>
      <c r="DCL23" s="300"/>
      <c r="DCM23" s="300"/>
      <c r="DCN23" s="300"/>
      <c r="DCO23" s="300"/>
      <c r="DCP23" s="300"/>
      <c r="DCQ23" s="300"/>
      <c r="DCR23" s="300"/>
      <c r="DCS23" s="300"/>
      <c r="DCT23" s="300"/>
      <c r="DCU23" s="300"/>
      <c r="DCV23" s="300"/>
      <c r="DCW23" s="300"/>
      <c r="DCX23" s="300"/>
      <c r="DCY23" s="300"/>
      <c r="DCZ23" s="300"/>
      <c r="DDA23" s="300"/>
      <c r="DDB23" s="300"/>
      <c r="DDC23" s="300"/>
      <c r="DDD23" s="300"/>
      <c r="DDE23" s="300"/>
      <c r="DDF23" s="300"/>
      <c r="DDG23" s="300"/>
      <c r="DDH23" s="300"/>
      <c r="DDI23" s="300"/>
      <c r="DDJ23" s="300"/>
      <c r="DDK23" s="300"/>
      <c r="DDL23" s="300"/>
      <c r="DDM23" s="300"/>
      <c r="DDN23" s="300"/>
      <c r="DDO23" s="300"/>
      <c r="DDP23" s="300"/>
      <c r="DDQ23" s="300"/>
      <c r="DDR23" s="300"/>
      <c r="DDS23" s="300"/>
      <c r="DDT23" s="300"/>
      <c r="DDU23" s="300"/>
      <c r="DDV23" s="300"/>
      <c r="DDW23" s="300"/>
      <c r="DDX23" s="300"/>
      <c r="DDY23" s="300"/>
      <c r="DDZ23" s="300"/>
      <c r="DEA23" s="300"/>
      <c r="DEB23" s="300"/>
      <c r="DEC23" s="300"/>
      <c r="DED23" s="300"/>
      <c r="DEE23" s="300"/>
      <c r="DEF23" s="300"/>
      <c r="DEG23" s="300"/>
      <c r="DEH23" s="300"/>
      <c r="DEI23" s="300"/>
      <c r="DEJ23" s="300"/>
      <c r="DEK23" s="300"/>
      <c r="DEL23" s="300"/>
      <c r="DEM23" s="300"/>
      <c r="DEN23" s="300"/>
      <c r="DEO23" s="300"/>
      <c r="DEP23" s="300"/>
      <c r="DEQ23" s="300"/>
      <c r="DER23" s="300"/>
      <c r="DES23" s="300"/>
      <c r="DET23" s="300"/>
      <c r="DEU23" s="300"/>
      <c r="DEV23" s="300"/>
      <c r="DEW23" s="300"/>
      <c r="DEX23" s="300"/>
      <c r="DEY23" s="300"/>
      <c r="DEZ23" s="300"/>
      <c r="DFA23" s="300"/>
      <c r="DFB23" s="300"/>
      <c r="DFC23" s="300"/>
      <c r="DFD23" s="300"/>
      <c r="DFE23" s="300"/>
      <c r="DFF23" s="300"/>
      <c r="DFG23" s="300"/>
      <c r="DFH23" s="300"/>
      <c r="DFI23" s="300"/>
      <c r="DFJ23" s="300"/>
      <c r="DFK23" s="300"/>
      <c r="DFL23" s="300"/>
      <c r="DFM23" s="300"/>
      <c r="DFN23" s="300"/>
      <c r="DFO23" s="300"/>
      <c r="DFP23" s="300"/>
      <c r="DFQ23" s="300"/>
      <c r="DFR23" s="300"/>
      <c r="DFS23" s="300"/>
      <c r="DFT23" s="300"/>
      <c r="DFU23" s="300"/>
      <c r="DFV23" s="300"/>
      <c r="DFW23" s="300"/>
      <c r="DFX23" s="300"/>
      <c r="DFY23" s="300"/>
      <c r="DFZ23" s="300"/>
      <c r="DGA23" s="300"/>
      <c r="DGB23" s="300"/>
      <c r="DGC23" s="300"/>
      <c r="DGD23" s="300"/>
      <c r="DGE23" s="300"/>
      <c r="DGF23" s="300"/>
      <c r="DGG23" s="300"/>
      <c r="DGH23" s="300"/>
      <c r="DGI23" s="300"/>
      <c r="DGJ23" s="300"/>
      <c r="DGK23" s="300"/>
      <c r="DGL23" s="300"/>
      <c r="DGM23" s="300"/>
      <c r="DGN23" s="300"/>
      <c r="DGO23" s="300"/>
      <c r="DGP23" s="300"/>
      <c r="DGQ23" s="300"/>
      <c r="DGR23" s="300"/>
      <c r="DGS23" s="300"/>
      <c r="DGT23" s="300"/>
      <c r="DGU23" s="300"/>
      <c r="DGV23" s="300"/>
      <c r="DGW23" s="300"/>
      <c r="DGX23" s="300"/>
      <c r="DGY23" s="300"/>
      <c r="DGZ23" s="300"/>
      <c r="DHA23" s="300"/>
      <c r="DHB23" s="300"/>
      <c r="DHC23" s="300"/>
      <c r="DHD23" s="300"/>
      <c r="DHE23" s="300"/>
      <c r="DHF23" s="300"/>
      <c r="DHG23" s="300"/>
      <c r="DHH23" s="300"/>
      <c r="DHI23" s="300"/>
      <c r="DHJ23" s="300"/>
      <c r="DHK23" s="300"/>
      <c r="DHL23" s="300"/>
      <c r="DHM23" s="300"/>
      <c r="DHN23" s="300"/>
      <c r="DHO23" s="300"/>
      <c r="DHP23" s="300"/>
      <c r="DHQ23" s="300"/>
      <c r="DHR23" s="300"/>
      <c r="DHS23" s="300"/>
      <c r="DHT23" s="300"/>
      <c r="DHU23" s="300"/>
      <c r="DHV23" s="300"/>
      <c r="DHW23" s="300"/>
      <c r="DHX23" s="300"/>
      <c r="DHY23" s="300"/>
      <c r="DHZ23" s="300"/>
      <c r="DIA23" s="300"/>
      <c r="DIB23" s="300"/>
      <c r="DIC23" s="300"/>
      <c r="DID23" s="300"/>
      <c r="DIE23" s="300"/>
      <c r="DIF23" s="300"/>
      <c r="DIG23" s="300"/>
      <c r="DIH23" s="300"/>
      <c r="DII23" s="300"/>
      <c r="DIJ23" s="300"/>
      <c r="DIK23" s="300"/>
      <c r="DIL23" s="300"/>
      <c r="DIM23" s="300"/>
      <c r="DIN23" s="300"/>
      <c r="DIO23" s="300"/>
      <c r="DIP23" s="300"/>
      <c r="DIQ23" s="300"/>
      <c r="DIR23" s="300"/>
      <c r="DIS23" s="300"/>
      <c r="DIT23" s="300"/>
      <c r="DIU23" s="300"/>
      <c r="DIV23" s="300"/>
      <c r="DIW23" s="300"/>
      <c r="DIX23" s="300"/>
      <c r="DIY23" s="300"/>
      <c r="DIZ23" s="300"/>
      <c r="DJA23" s="300"/>
      <c r="DJB23" s="300"/>
      <c r="DJC23" s="300"/>
      <c r="DJD23" s="300"/>
      <c r="DJE23" s="300"/>
      <c r="DJF23" s="300"/>
      <c r="DJG23" s="300"/>
      <c r="DJH23" s="300"/>
      <c r="DJI23" s="300"/>
      <c r="DJJ23" s="300"/>
      <c r="DJK23" s="300"/>
      <c r="DJL23" s="300"/>
      <c r="DJM23" s="300"/>
      <c r="DJN23" s="300"/>
      <c r="DJO23" s="300"/>
      <c r="DJP23" s="300"/>
      <c r="DJQ23" s="300"/>
      <c r="DJR23" s="300"/>
      <c r="DJS23" s="300"/>
      <c r="DJT23" s="300"/>
      <c r="DJU23" s="300"/>
      <c r="DJV23" s="300"/>
      <c r="DJW23" s="300"/>
      <c r="DJX23" s="300"/>
      <c r="DJY23" s="300"/>
      <c r="DJZ23" s="300"/>
      <c r="DKA23" s="300"/>
      <c r="DKB23" s="300"/>
      <c r="DKC23" s="300"/>
      <c r="DKD23" s="300"/>
      <c r="DKE23" s="300"/>
      <c r="DKF23" s="300"/>
      <c r="DKG23" s="300"/>
      <c r="DKH23" s="300"/>
      <c r="DKI23" s="300"/>
      <c r="DKJ23" s="300"/>
      <c r="DKK23" s="300"/>
      <c r="DKL23" s="300"/>
      <c r="DKM23" s="300"/>
      <c r="DKN23" s="300"/>
      <c r="DKO23" s="300"/>
      <c r="DKP23" s="300"/>
      <c r="DKQ23" s="300"/>
      <c r="DKR23" s="300"/>
      <c r="DKS23" s="300"/>
      <c r="DKT23" s="300"/>
      <c r="DKU23" s="300"/>
      <c r="DKV23" s="300"/>
      <c r="DKW23" s="300"/>
      <c r="DKX23" s="300"/>
      <c r="DKY23" s="300"/>
      <c r="DKZ23" s="300"/>
      <c r="DLA23" s="300"/>
      <c r="DLB23" s="300"/>
      <c r="DLC23" s="300"/>
      <c r="DLD23" s="300"/>
      <c r="DLE23" s="300"/>
      <c r="DLF23" s="300"/>
      <c r="DLG23" s="300"/>
      <c r="DLH23" s="300"/>
      <c r="DLI23" s="300"/>
      <c r="DLJ23" s="300"/>
      <c r="DLK23" s="300"/>
      <c r="DLL23" s="300"/>
      <c r="DLM23" s="300"/>
      <c r="DLN23" s="300"/>
      <c r="DLO23" s="300"/>
      <c r="DLP23" s="300"/>
      <c r="DLQ23" s="300"/>
      <c r="DLR23" s="300"/>
      <c r="DLS23" s="300"/>
      <c r="DLT23" s="300"/>
      <c r="DLU23" s="300"/>
      <c r="DLV23" s="300"/>
      <c r="DLW23" s="300"/>
      <c r="DLX23" s="300"/>
      <c r="DLY23" s="300"/>
      <c r="DLZ23" s="300"/>
      <c r="DMA23" s="300"/>
      <c r="DMB23" s="300"/>
      <c r="DMC23" s="300"/>
      <c r="DMD23" s="300"/>
      <c r="DME23" s="300"/>
      <c r="DMF23" s="300"/>
      <c r="DMG23" s="300"/>
      <c r="DMH23" s="300"/>
      <c r="DMI23" s="300"/>
      <c r="DMJ23" s="300"/>
      <c r="DMK23" s="300"/>
      <c r="DML23" s="300"/>
      <c r="DMM23" s="300"/>
      <c r="DMN23" s="300"/>
      <c r="DMO23" s="300"/>
      <c r="DMP23" s="300"/>
      <c r="DMQ23" s="300"/>
      <c r="DMR23" s="300"/>
      <c r="DMS23" s="300"/>
      <c r="DMT23" s="300"/>
      <c r="DMU23" s="300"/>
      <c r="DMV23" s="300"/>
      <c r="DMW23" s="300"/>
      <c r="DMX23" s="300"/>
      <c r="DMY23" s="300"/>
      <c r="DMZ23" s="300"/>
      <c r="DNA23" s="300"/>
      <c r="DNB23" s="300"/>
      <c r="DNC23" s="300"/>
      <c r="DND23" s="300"/>
      <c r="DNE23" s="300"/>
      <c r="DNF23" s="300"/>
      <c r="DNG23" s="300"/>
      <c r="DNH23" s="300"/>
      <c r="DNI23" s="300"/>
      <c r="DNJ23" s="300"/>
      <c r="DNK23" s="300"/>
      <c r="DNL23" s="300"/>
      <c r="DNM23" s="300"/>
      <c r="DNN23" s="300"/>
      <c r="DNO23" s="300"/>
      <c r="DNP23" s="300"/>
      <c r="DNQ23" s="300"/>
      <c r="DNR23" s="300"/>
      <c r="DNS23" s="300"/>
      <c r="DNT23" s="300"/>
      <c r="DNU23" s="300"/>
      <c r="DNV23" s="300"/>
      <c r="DNW23" s="300"/>
      <c r="DNX23" s="300"/>
      <c r="DNY23" s="300"/>
      <c r="DNZ23" s="300"/>
      <c r="DOA23" s="300"/>
      <c r="DOB23" s="300"/>
      <c r="DOC23" s="300"/>
      <c r="DOD23" s="300"/>
      <c r="DOE23" s="300"/>
      <c r="DOF23" s="300"/>
      <c r="DOG23" s="300"/>
      <c r="DOH23" s="300"/>
      <c r="DOI23" s="300"/>
      <c r="DOJ23" s="300"/>
      <c r="DOK23" s="300"/>
      <c r="DOL23" s="300"/>
      <c r="DOM23" s="300"/>
      <c r="DON23" s="300"/>
      <c r="DOO23" s="300"/>
      <c r="DOP23" s="300"/>
      <c r="DOQ23" s="300"/>
      <c r="DOR23" s="300"/>
      <c r="DOS23" s="300"/>
      <c r="DOT23" s="300"/>
      <c r="DOU23" s="300"/>
      <c r="DOV23" s="300"/>
      <c r="DOW23" s="300"/>
      <c r="DOX23" s="300"/>
      <c r="DOY23" s="300"/>
      <c r="DOZ23" s="300"/>
      <c r="DPA23" s="300"/>
      <c r="DPB23" s="300"/>
      <c r="DPC23" s="300"/>
      <c r="DPD23" s="300"/>
      <c r="DPE23" s="300"/>
      <c r="DPF23" s="300"/>
      <c r="DPG23" s="300"/>
      <c r="DPH23" s="300"/>
      <c r="DPI23" s="300"/>
      <c r="DPJ23" s="300"/>
      <c r="DPK23" s="300"/>
      <c r="DPL23" s="300"/>
      <c r="DPM23" s="300"/>
      <c r="DPN23" s="300"/>
      <c r="DPO23" s="300"/>
      <c r="DPP23" s="300"/>
      <c r="DPQ23" s="300"/>
      <c r="DPR23" s="300"/>
      <c r="DPS23" s="300"/>
      <c r="DPT23" s="300"/>
      <c r="DPU23" s="300"/>
      <c r="DPV23" s="300"/>
      <c r="DPW23" s="300"/>
      <c r="DPX23" s="300"/>
      <c r="DPY23" s="300"/>
      <c r="DPZ23" s="300"/>
      <c r="DQA23" s="300"/>
      <c r="DQB23" s="300"/>
      <c r="DQC23" s="300"/>
      <c r="DQD23" s="300"/>
      <c r="DQE23" s="300"/>
      <c r="DQF23" s="300"/>
      <c r="DQG23" s="300"/>
      <c r="DQH23" s="300"/>
      <c r="DQI23" s="300"/>
      <c r="DQJ23" s="300"/>
      <c r="DQK23" s="300"/>
      <c r="DQL23" s="300"/>
      <c r="DQM23" s="300"/>
      <c r="DQN23" s="300"/>
      <c r="DQO23" s="300"/>
      <c r="DQP23" s="300"/>
      <c r="DQQ23" s="300"/>
      <c r="DQR23" s="300"/>
      <c r="DQS23" s="300"/>
      <c r="DQT23" s="300"/>
      <c r="DQU23" s="300"/>
      <c r="DQV23" s="300"/>
      <c r="DQW23" s="300"/>
      <c r="DQX23" s="300"/>
      <c r="DQY23" s="300"/>
      <c r="DQZ23" s="300"/>
      <c r="DRA23" s="300"/>
      <c r="DRB23" s="300"/>
      <c r="DRC23" s="300"/>
      <c r="DRD23" s="300"/>
      <c r="DRE23" s="300"/>
      <c r="DRF23" s="300"/>
      <c r="DRG23" s="300"/>
      <c r="DRH23" s="300"/>
      <c r="DRI23" s="300"/>
      <c r="DRJ23" s="300"/>
      <c r="DRK23" s="300"/>
      <c r="DRL23" s="300"/>
      <c r="DRM23" s="300"/>
      <c r="DRN23" s="300"/>
      <c r="DRO23" s="300"/>
      <c r="DRP23" s="300"/>
      <c r="DRQ23" s="300"/>
      <c r="DRR23" s="300"/>
      <c r="DRS23" s="300"/>
      <c r="DRT23" s="300"/>
      <c r="DRU23" s="300"/>
      <c r="DRV23" s="300"/>
      <c r="DRW23" s="300"/>
      <c r="DRX23" s="300"/>
      <c r="DRY23" s="300"/>
      <c r="DRZ23" s="300"/>
      <c r="DSA23" s="300"/>
      <c r="DSB23" s="300"/>
      <c r="DSC23" s="300"/>
      <c r="DSD23" s="300"/>
      <c r="DSE23" s="300"/>
      <c r="DSF23" s="300"/>
      <c r="DSG23" s="300"/>
      <c r="DSH23" s="300"/>
      <c r="DSI23" s="300"/>
      <c r="DSJ23" s="300"/>
      <c r="DSK23" s="300"/>
      <c r="DSL23" s="300"/>
      <c r="DSM23" s="300"/>
      <c r="DSN23" s="300"/>
      <c r="DSO23" s="300"/>
      <c r="DSP23" s="300"/>
      <c r="DSQ23" s="300"/>
      <c r="DSR23" s="300"/>
      <c r="DSS23" s="300"/>
      <c r="DST23" s="300"/>
      <c r="DSU23" s="300"/>
      <c r="DSV23" s="300"/>
      <c r="DSW23" s="300"/>
      <c r="DSX23" s="300"/>
      <c r="DSY23" s="300"/>
      <c r="DSZ23" s="300"/>
      <c r="DTA23" s="300"/>
      <c r="DTB23" s="300"/>
      <c r="DTC23" s="300"/>
      <c r="DTD23" s="300"/>
      <c r="DTE23" s="300"/>
      <c r="DTF23" s="300"/>
      <c r="DTG23" s="300"/>
      <c r="DTH23" s="300"/>
      <c r="DTI23" s="300"/>
      <c r="DTJ23" s="300"/>
      <c r="DTK23" s="300"/>
      <c r="DTL23" s="300"/>
      <c r="DTM23" s="300"/>
      <c r="DTN23" s="300"/>
      <c r="DTO23" s="300"/>
      <c r="DTP23" s="300"/>
      <c r="DTQ23" s="300"/>
      <c r="DTR23" s="300"/>
      <c r="DTS23" s="300"/>
      <c r="DTT23" s="300"/>
      <c r="DTU23" s="300"/>
      <c r="DTV23" s="300"/>
      <c r="DTW23" s="300"/>
      <c r="DTX23" s="300"/>
      <c r="DTY23" s="300"/>
      <c r="DTZ23" s="300"/>
      <c r="DUA23" s="300"/>
      <c r="DUB23" s="300"/>
      <c r="DUC23" s="300"/>
      <c r="DUD23" s="300"/>
      <c r="DUE23" s="300"/>
      <c r="DUF23" s="300"/>
      <c r="DUG23" s="300"/>
      <c r="DUH23" s="300"/>
      <c r="DUI23" s="300"/>
      <c r="DUJ23" s="300"/>
      <c r="DUK23" s="300"/>
      <c r="DUL23" s="300"/>
      <c r="DUM23" s="300"/>
      <c r="DUN23" s="300"/>
      <c r="DUO23" s="300"/>
      <c r="DUP23" s="300"/>
      <c r="DUQ23" s="300"/>
      <c r="DUR23" s="300"/>
      <c r="DUS23" s="300"/>
      <c r="DUT23" s="300"/>
      <c r="DUU23" s="300"/>
      <c r="DUV23" s="300"/>
      <c r="DUW23" s="300"/>
      <c r="DUX23" s="300"/>
      <c r="DUY23" s="300"/>
      <c r="DUZ23" s="300"/>
      <c r="DVA23" s="300"/>
      <c r="DVB23" s="300"/>
      <c r="DVC23" s="300"/>
      <c r="DVD23" s="300"/>
      <c r="DVE23" s="300"/>
      <c r="DVF23" s="300"/>
      <c r="DVG23" s="300"/>
      <c r="DVH23" s="300"/>
      <c r="DVI23" s="300"/>
      <c r="DVJ23" s="300"/>
      <c r="DVK23" s="300"/>
      <c r="DVL23" s="300"/>
      <c r="DVM23" s="300"/>
      <c r="DVN23" s="300"/>
      <c r="DVO23" s="300"/>
      <c r="DVP23" s="300"/>
      <c r="DVQ23" s="300"/>
      <c r="DVR23" s="300"/>
      <c r="DVS23" s="300"/>
      <c r="DVT23" s="300"/>
      <c r="DVU23" s="300"/>
      <c r="DVV23" s="300"/>
      <c r="DVW23" s="300"/>
      <c r="DVX23" s="300"/>
      <c r="DVY23" s="300"/>
      <c r="DVZ23" s="300"/>
      <c r="DWA23" s="300"/>
      <c r="DWB23" s="300"/>
      <c r="DWC23" s="300"/>
      <c r="DWD23" s="300"/>
      <c r="DWE23" s="300"/>
      <c r="DWF23" s="300"/>
      <c r="DWG23" s="300"/>
      <c r="DWH23" s="300"/>
      <c r="DWI23" s="300"/>
      <c r="DWJ23" s="300"/>
      <c r="DWK23" s="300"/>
      <c r="DWL23" s="300"/>
      <c r="DWM23" s="300"/>
      <c r="DWN23" s="300"/>
      <c r="DWO23" s="300"/>
      <c r="DWP23" s="300"/>
      <c r="DWQ23" s="300"/>
      <c r="DWR23" s="300"/>
      <c r="DWS23" s="300"/>
      <c r="DWT23" s="300"/>
      <c r="DWU23" s="300"/>
      <c r="DWV23" s="300"/>
      <c r="DWW23" s="300"/>
      <c r="DWX23" s="300"/>
      <c r="DWY23" s="300"/>
      <c r="DWZ23" s="300"/>
      <c r="DXA23" s="300"/>
      <c r="DXB23" s="300"/>
      <c r="DXC23" s="300"/>
      <c r="DXD23" s="300"/>
      <c r="DXE23" s="300"/>
      <c r="DXF23" s="300"/>
      <c r="DXG23" s="300"/>
      <c r="DXH23" s="300"/>
      <c r="DXI23" s="300"/>
      <c r="DXJ23" s="300"/>
      <c r="DXK23" s="300"/>
      <c r="DXL23" s="300"/>
      <c r="DXM23" s="300"/>
      <c r="DXN23" s="300"/>
      <c r="DXO23" s="300"/>
      <c r="DXP23" s="300"/>
      <c r="DXQ23" s="300"/>
      <c r="DXR23" s="300"/>
      <c r="DXS23" s="300"/>
      <c r="DXT23" s="300"/>
      <c r="DXU23" s="300"/>
      <c r="DXV23" s="300"/>
      <c r="DXW23" s="300"/>
      <c r="DXX23" s="300"/>
      <c r="DXY23" s="300"/>
      <c r="DXZ23" s="300"/>
      <c r="DYA23" s="300"/>
      <c r="DYB23" s="300"/>
      <c r="DYC23" s="300"/>
      <c r="DYD23" s="300"/>
      <c r="DYE23" s="300"/>
      <c r="DYF23" s="300"/>
      <c r="DYG23" s="300"/>
      <c r="DYH23" s="300"/>
      <c r="DYI23" s="300"/>
      <c r="DYJ23" s="300"/>
      <c r="DYK23" s="300"/>
      <c r="DYL23" s="300"/>
      <c r="DYM23" s="300"/>
      <c r="DYN23" s="300"/>
      <c r="DYO23" s="300"/>
      <c r="DYP23" s="300"/>
      <c r="DYQ23" s="300"/>
      <c r="DYR23" s="300"/>
      <c r="DYS23" s="300"/>
      <c r="DYT23" s="300"/>
      <c r="DYU23" s="300"/>
      <c r="DYV23" s="300"/>
      <c r="DYW23" s="300"/>
      <c r="DYX23" s="300"/>
      <c r="DYY23" s="300"/>
      <c r="DYZ23" s="300"/>
      <c r="DZA23" s="300"/>
      <c r="DZB23" s="300"/>
      <c r="DZC23" s="300"/>
      <c r="DZD23" s="300"/>
      <c r="DZE23" s="300"/>
      <c r="DZF23" s="300"/>
      <c r="DZG23" s="300"/>
      <c r="DZH23" s="300"/>
      <c r="DZI23" s="300"/>
      <c r="DZJ23" s="300"/>
      <c r="DZK23" s="300"/>
      <c r="DZL23" s="300"/>
      <c r="DZM23" s="300"/>
      <c r="DZN23" s="300"/>
      <c r="DZO23" s="300"/>
      <c r="DZP23" s="300"/>
      <c r="DZQ23" s="300"/>
      <c r="DZR23" s="300"/>
      <c r="DZS23" s="300"/>
      <c r="DZT23" s="300"/>
      <c r="DZU23" s="300"/>
      <c r="DZV23" s="300"/>
      <c r="DZW23" s="300"/>
      <c r="DZX23" s="300"/>
      <c r="DZY23" s="300"/>
      <c r="DZZ23" s="300"/>
      <c r="EAA23" s="300"/>
      <c r="EAB23" s="300"/>
      <c r="EAC23" s="300"/>
      <c r="EAD23" s="300"/>
      <c r="EAE23" s="300"/>
      <c r="EAF23" s="300"/>
      <c r="EAG23" s="300"/>
      <c r="EAH23" s="300"/>
      <c r="EAI23" s="300"/>
      <c r="EAJ23" s="300"/>
      <c r="EAK23" s="300"/>
      <c r="EAL23" s="300"/>
      <c r="EAM23" s="300"/>
      <c r="EAN23" s="300"/>
      <c r="EAO23" s="300"/>
      <c r="EAP23" s="300"/>
      <c r="EAQ23" s="300"/>
      <c r="EAR23" s="300"/>
      <c r="EAS23" s="300"/>
      <c r="EAT23" s="300"/>
      <c r="EAU23" s="300"/>
      <c r="EAV23" s="300"/>
      <c r="EAW23" s="300"/>
      <c r="EAX23" s="300"/>
      <c r="EAY23" s="300"/>
      <c r="EAZ23" s="300"/>
      <c r="EBA23" s="300"/>
      <c r="EBB23" s="300"/>
      <c r="EBC23" s="300"/>
      <c r="EBD23" s="300"/>
      <c r="EBE23" s="300"/>
      <c r="EBF23" s="300"/>
      <c r="EBG23" s="300"/>
      <c r="EBH23" s="300"/>
      <c r="EBI23" s="300"/>
      <c r="EBJ23" s="300"/>
      <c r="EBK23" s="300"/>
      <c r="EBL23" s="300"/>
      <c r="EBM23" s="300"/>
      <c r="EBN23" s="300"/>
      <c r="EBO23" s="300"/>
      <c r="EBP23" s="300"/>
      <c r="EBQ23" s="300"/>
      <c r="EBR23" s="300"/>
      <c r="EBS23" s="300"/>
      <c r="EBT23" s="300"/>
      <c r="EBU23" s="300"/>
      <c r="EBV23" s="300"/>
      <c r="EBW23" s="300"/>
      <c r="EBX23" s="300"/>
      <c r="EBY23" s="300"/>
      <c r="EBZ23" s="300"/>
      <c r="ECA23" s="300"/>
      <c r="ECB23" s="300"/>
      <c r="ECC23" s="300"/>
      <c r="ECD23" s="300"/>
      <c r="ECE23" s="300"/>
      <c r="ECF23" s="300"/>
      <c r="ECG23" s="300"/>
      <c r="ECH23" s="300"/>
      <c r="ECI23" s="300"/>
      <c r="ECJ23" s="300"/>
      <c r="ECK23" s="300"/>
      <c r="ECL23" s="300"/>
      <c r="ECM23" s="300"/>
      <c r="ECN23" s="300"/>
      <c r="ECO23" s="300"/>
      <c r="ECP23" s="300"/>
      <c r="ECQ23" s="300"/>
      <c r="ECR23" s="300"/>
      <c r="ECS23" s="300"/>
      <c r="ECT23" s="300"/>
      <c r="ECU23" s="300"/>
      <c r="ECV23" s="300"/>
      <c r="ECW23" s="300"/>
      <c r="ECX23" s="300"/>
      <c r="ECY23" s="300"/>
      <c r="ECZ23" s="300"/>
      <c r="EDA23" s="300"/>
      <c r="EDB23" s="300"/>
      <c r="EDC23" s="300"/>
      <c r="EDD23" s="300"/>
      <c r="EDE23" s="300"/>
      <c r="EDF23" s="300"/>
      <c r="EDG23" s="300"/>
      <c r="EDH23" s="300"/>
      <c r="EDI23" s="300"/>
      <c r="EDJ23" s="300"/>
      <c r="EDK23" s="300"/>
      <c r="EDL23" s="300"/>
      <c r="EDM23" s="300"/>
      <c r="EDN23" s="300"/>
      <c r="EDO23" s="300"/>
      <c r="EDP23" s="300"/>
      <c r="EDQ23" s="300"/>
      <c r="EDR23" s="300"/>
      <c r="EDS23" s="300"/>
      <c r="EDT23" s="300"/>
      <c r="EDU23" s="300"/>
      <c r="EDV23" s="300"/>
      <c r="EDW23" s="300"/>
      <c r="EDX23" s="300"/>
      <c r="EDY23" s="300"/>
      <c r="EDZ23" s="300"/>
      <c r="EEA23" s="300"/>
      <c r="EEB23" s="300"/>
      <c r="EEC23" s="300"/>
      <c r="EED23" s="300"/>
      <c r="EEE23" s="300"/>
      <c r="EEF23" s="300"/>
      <c r="EEG23" s="300"/>
      <c r="EEH23" s="300"/>
      <c r="EEI23" s="300"/>
      <c r="EEJ23" s="300"/>
      <c r="EEK23" s="300"/>
      <c r="EEL23" s="300"/>
      <c r="EEM23" s="300"/>
      <c r="EEN23" s="300"/>
      <c r="EEO23" s="300"/>
      <c r="EEP23" s="300"/>
      <c r="EEQ23" s="300"/>
      <c r="EER23" s="300"/>
      <c r="EES23" s="300"/>
      <c r="EET23" s="300"/>
      <c r="EEU23" s="300"/>
      <c r="EEV23" s="300"/>
      <c r="EEW23" s="300"/>
      <c r="EEX23" s="300"/>
      <c r="EEY23" s="300"/>
      <c r="EEZ23" s="300"/>
      <c r="EFA23" s="300"/>
      <c r="EFB23" s="300"/>
      <c r="EFC23" s="300"/>
      <c r="EFD23" s="300"/>
      <c r="EFE23" s="300"/>
      <c r="EFF23" s="300"/>
      <c r="EFG23" s="300"/>
      <c r="EFH23" s="300"/>
      <c r="EFI23" s="300"/>
      <c r="EFJ23" s="300"/>
      <c r="EFK23" s="300"/>
      <c r="EFL23" s="300"/>
      <c r="EFM23" s="300"/>
      <c r="EFN23" s="300"/>
      <c r="EFO23" s="300"/>
      <c r="EFP23" s="300"/>
      <c r="EFQ23" s="300"/>
      <c r="EFR23" s="300"/>
      <c r="EFS23" s="300"/>
      <c r="EFT23" s="300"/>
      <c r="EFU23" s="300"/>
      <c r="EFV23" s="300"/>
      <c r="EFW23" s="300"/>
      <c r="EFX23" s="300"/>
      <c r="EFY23" s="300"/>
      <c r="EFZ23" s="300"/>
      <c r="EGA23" s="300"/>
      <c r="EGB23" s="300"/>
      <c r="EGC23" s="300"/>
      <c r="EGD23" s="300"/>
      <c r="EGE23" s="300"/>
      <c r="EGF23" s="300"/>
      <c r="EGG23" s="300"/>
      <c r="EGH23" s="300"/>
      <c r="EGI23" s="300"/>
      <c r="EGJ23" s="300"/>
      <c r="EGK23" s="300"/>
      <c r="EGL23" s="300"/>
      <c r="EGM23" s="300"/>
      <c r="EGN23" s="300"/>
      <c r="EGO23" s="300"/>
      <c r="EGP23" s="300"/>
      <c r="EGQ23" s="300"/>
      <c r="EGR23" s="300"/>
      <c r="EGS23" s="300"/>
      <c r="EGT23" s="300"/>
      <c r="EGU23" s="300"/>
      <c r="EGV23" s="300"/>
      <c r="EGW23" s="300"/>
      <c r="EGX23" s="300"/>
      <c r="EGY23" s="300"/>
      <c r="EGZ23" s="300"/>
      <c r="EHA23" s="300"/>
      <c r="EHB23" s="300"/>
      <c r="EHC23" s="300"/>
      <c r="EHD23" s="300"/>
      <c r="EHE23" s="300"/>
      <c r="EHF23" s="300"/>
      <c r="EHG23" s="300"/>
      <c r="EHH23" s="300"/>
      <c r="EHI23" s="300"/>
      <c r="EHJ23" s="300"/>
      <c r="EHK23" s="300"/>
      <c r="EHL23" s="300"/>
      <c r="EHM23" s="300"/>
      <c r="EHN23" s="300"/>
      <c r="EHO23" s="300"/>
      <c r="EHP23" s="300"/>
      <c r="EHQ23" s="300"/>
      <c r="EHR23" s="300"/>
      <c r="EHS23" s="300"/>
      <c r="EHT23" s="300"/>
      <c r="EHU23" s="300"/>
      <c r="EHV23" s="300"/>
      <c r="EHW23" s="300"/>
      <c r="EHX23" s="300"/>
      <c r="EHY23" s="300"/>
      <c r="EHZ23" s="300"/>
      <c r="EIA23" s="300"/>
      <c r="EIB23" s="300"/>
      <c r="EIC23" s="300"/>
      <c r="EID23" s="300"/>
      <c r="EIE23" s="300"/>
      <c r="EIF23" s="300"/>
      <c r="EIG23" s="300"/>
      <c r="EIH23" s="300"/>
      <c r="EII23" s="300"/>
      <c r="EIJ23" s="300"/>
      <c r="EIK23" s="300"/>
      <c r="EIL23" s="300"/>
      <c r="EIM23" s="300"/>
      <c r="EIN23" s="300"/>
      <c r="EIO23" s="300"/>
      <c r="EIP23" s="300"/>
      <c r="EIQ23" s="300"/>
      <c r="EIR23" s="300"/>
      <c r="EIS23" s="300"/>
      <c r="EIT23" s="300"/>
      <c r="EIU23" s="300"/>
      <c r="EIV23" s="300"/>
      <c r="EIW23" s="300"/>
      <c r="EIX23" s="300"/>
      <c r="EIY23" s="300"/>
      <c r="EIZ23" s="300"/>
      <c r="EJA23" s="300"/>
      <c r="EJB23" s="300"/>
      <c r="EJC23" s="300"/>
      <c r="EJD23" s="300"/>
      <c r="EJE23" s="300"/>
      <c r="EJF23" s="300"/>
      <c r="EJG23" s="300"/>
      <c r="EJH23" s="300"/>
      <c r="EJI23" s="300"/>
      <c r="EJJ23" s="300"/>
      <c r="EJK23" s="300"/>
      <c r="EJL23" s="300"/>
      <c r="EJM23" s="300"/>
      <c r="EJN23" s="300"/>
      <c r="EJO23" s="300"/>
      <c r="EJP23" s="300"/>
      <c r="EJQ23" s="300"/>
      <c r="EJR23" s="300"/>
      <c r="EJS23" s="300"/>
      <c r="EJT23" s="300"/>
      <c r="EJU23" s="300"/>
      <c r="EJV23" s="300"/>
      <c r="EJW23" s="300"/>
      <c r="EJX23" s="300"/>
      <c r="EJY23" s="300"/>
      <c r="EJZ23" s="300"/>
      <c r="EKA23" s="300"/>
      <c r="EKB23" s="300"/>
      <c r="EKC23" s="300"/>
      <c r="EKD23" s="300"/>
      <c r="EKE23" s="300"/>
      <c r="EKF23" s="300"/>
      <c r="EKG23" s="300"/>
      <c r="EKH23" s="300"/>
      <c r="EKI23" s="300"/>
      <c r="EKJ23" s="300"/>
      <c r="EKK23" s="300"/>
      <c r="EKL23" s="300"/>
      <c r="EKM23" s="300"/>
      <c r="EKN23" s="300"/>
      <c r="EKO23" s="300"/>
      <c r="EKP23" s="300"/>
      <c r="EKQ23" s="300"/>
      <c r="EKR23" s="300"/>
      <c r="EKS23" s="300"/>
      <c r="EKT23" s="300"/>
      <c r="EKU23" s="300"/>
      <c r="EKV23" s="300"/>
      <c r="EKW23" s="300"/>
      <c r="EKX23" s="300"/>
      <c r="EKY23" s="300"/>
      <c r="EKZ23" s="300"/>
      <c r="ELA23" s="300"/>
      <c r="ELB23" s="300"/>
      <c r="ELC23" s="300"/>
      <c r="ELD23" s="300"/>
      <c r="ELE23" s="300"/>
      <c r="ELF23" s="300"/>
      <c r="ELG23" s="300"/>
      <c r="ELH23" s="300"/>
      <c r="ELI23" s="300"/>
      <c r="ELJ23" s="300"/>
      <c r="ELK23" s="300"/>
      <c r="ELL23" s="300"/>
      <c r="ELM23" s="300"/>
      <c r="ELN23" s="300"/>
      <c r="ELO23" s="300"/>
      <c r="ELP23" s="300"/>
      <c r="ELQ23" s="300"/>
      <c r="ELR23" s="300"/>
      <c r="ELS23" s="300"/>
      <c r="ELT23" s="300"/>
      <c r="ELU23" s="300"/>
      <c r="ELV23" s="300"/>
      <c r="ELW23" s="300"/>
      <c r="ELX23" s="300"/>
      <c r="ELY23" s="300"/>
      <c r="ELZ23" s="300"/>
      <c r="EMA23" s="300"/>
      <c r="EMB23" s="300"/>
      <c r="EMC23" s="300"/>
      <c r="EMD23" s="300"/>
      <c r="EME23" s="300"/>
      <c r="EMF23" s="300"/>
      <c r="EMG23" s="300"/>
      <c r="EMH23" s="300"/>
      <c r="EMI23" s="300"/>
      <c r="EMJ23" s="300"/>
      <c r="EMK23" s="300"/>
      <c r="EML23" s="300"/>
      <c r="EMM23" s="300"/>
      <c r="EMN23" s="300"/>
      <c r="EMO23" s="300"/>
      <c r="EMP23" s="300"/>
      <c r="EMQ23" s="300"/>
      <c r="EMR23" s="300"/>
      <c r="EMS23" s="300"/>
      <c r="EMT23" s="300"/>
      <c r="EMU23" s="300"/>
      <c r="EMV23" s="300"/>
      <c r="EMW23" s="300"/>
      <c r="EMX23" s="300"/>
      <c r="EMY23" s="300"/>
      <c r="EMZ23" s="300"/>
      <c r="ENA23" s="300"/>
      <c r="ENB23" s="300"/>
      <c r="ENC23" s="300"/>
      <c r="END23" s="300"/>
      <c r="ENE23" s="300"/>
      <c r="ENF23" s="300"/>
      <c r="ENG23" s="300"/>
      <c r="ENH23" s="300"/>
      <c r="ENI23" s="300"/>
      <c r="ENJ23" s="300"/>
      <c r="ENK23" s="300"/>
      <c r="ENL23" s="300"/>
      <c r="ENM23" s="300"/>
      <c r="ENN23" s="300"/>
      <c r="ENO23" s="300"/>
      <c r="ENP23" s="300"/>
      <c r="ENQ23" s="300"/>
      <c r="ENR23" s="300"/>
      <c r="ENS23" s="300"/>
      <c r="ENT23" s="300"/>
      <c r="ENU23" s="300"/>
      <c r="ENV23" s="300"/>
      <c r="ENW23" s="300"/>
      <c r="ENX23" s="300"/>
      <c r="ENY23" s="300"/>
      <c r="ENZ23" s="300"/>
      <c r="EOA23" s="300"/>
      <c r="EOB23" s="300"/>
      <c r="EOC23" s="300"/>
      <c r="EOD23" s="300"/>
      <c r="EOE23" s="300"/>
      <c r="EOF23" s="300"/>
      <c r="EOG23" s="300"/>
      <c r="EOH23" s="300"/>
      <c r="EOI23" s="300"/>
      <c r="EOJ23" s="300"/>
      <c r="EOK23" s="300"/>
      <c r="EOL23" s="300"/>
      <c r="EOM23" s="300"/>
      <c r="EON23" s="300"/>
      <c r="EOO23" s="300"/>
      <c r="EOP23" s="300"/>
      <c r="EOQ23" s="300"/>
      <c r="EOR23" s="300"/>
      <c r="EOS23" s="300"/>
      <c r="EOT23" s="300"/>
      <c r="EOU23" s="300"/>
      <c r="EOV23" s="300"/>
      <c r="EOW23" s="300"/>
      <c r="EOX23" s="300"/>
      <c r="EOY23" s="300"/>
      <c r="EOZ23" s="300"/>
      <c r="EPA23" s="300"/>
      <c r="EPB23" s="300"/>
      <c r="EPC23" s="300"/>
      <c r="EPD23" s="300"/>
      <c r="EPE23" s="300"/>
      <c r="EPF23" s="300"/>
      <c r="EPG23" s="300"/>
      <c r="EPH23" s="300"/>
      <c r="EPI23" s="300"/>
      <c r="EPJ23" s="300"/>
      <c r="EPK23" s="300"/>
      <c r="EPL23" s="300"/>
      <c r="EPM23" s="300"/>
      <c r="EPN23" s="300"/>
      <c r="EPO23" s="300"/>
      <c r="EPP23" s="300"/>
      <c r="EPQ23" s="300"/>
      <c r="EPR23" s="300"/>
      <c r="EPS23" s="300"/>
      <c r="EPT23" s="300"/>
      <c r="EPU23" s="300"/>
      <c r="EPV23" s="300"/>
      <c r="EPW23" s="300"/>
      <c r="EPX23" s="300"/>
      <c r="EPY23" s="300"/>
      <c r="EPZ23" s="300"/>
      <c r="EQA23" s="300"/>
      <c r="EQB23" s="300"/>
      <c r="EQC23" s="300"/>
      <c r="EQD23" s="300"/>
      <c r="EQE23" s="300"/>
      <c r="EQF23" s="300"/>
      <c r="EQG23" s="300"/>
      <c r="EQH23" s="300"/>
      <c r="EQI23" s="300"/>
      <c r="EQJ23" s="300"/>
      <c r="EQK23" s="300"/>
      <c r="EQL23" s="300"/>
      <c r="EQM23" s="300"/>
      <c r="EQN23" s="300"/>
      <c r="EQO23" s="300"/>
      <c r="EQP23" s="300"/>
      <c r="EQQ23" s="300"/>
      <c r="EQR23" s="300"/>
      <c r="EQS23" s="300"/>
      <c r="EQT23" s="300"/>
      <c r="EQU23" s="300"/>
      <c r="EQV23" s="300"/>
      <c r="EQW23" s="300"/>
      <c r="EQX23" s="300"/>
      <c r="EQY23" s="300"/>
      <c r="EQZ23" s="300"/>
      <c r="ERA23" s="300"/>
      <c r="ERB23" s="300"/>
      <c r="ERC23" s="300"/>
      <c r="ERD23" s="300"/>
      <c r="ERE23" s="300"/>
      <c r="ERF23" s="300"/>
      <c r="ERG23" s="300"/>
      <c r="ERH23" s="300"/>
      <c r="ERI23" s="300"/>
      <c r="ERJ23" s="300"/>
      <c r="ERK23" s="300"/>
      <c r="ERL23" s="300"/>
      <c r="ERM23" s="300"/>
      <c r="ERN23" s="300"/>
      <c r="ERO23" s="300"/>
      <c r="ERP23" s="300"/>
      <c r="ERQ23" s="300"/>
      <c r="ERR23" s="300"/>
      <c r="ERS23" s="300"/>
      <c r="ERT23" s="300"/>
      <c r="ERU23" s="300"/>
      <c r="ERV23" s="300"/>
      <c r="ERW23" s="300"/>
      <c r="ERX23" s="300"/>
      <c r="ERY23" s="300"/>
      <c r="ERZ23" s="300"/>
      <c r="ESA23" s="300"/>
      <c r="ESB23" s="300"/>
      <c r="ESC23" s="300"/>
      <c r="ESD23" s="300"/>
      <c r="ESE23" s="300"/>
      <c r="ESF23" s="300"/>
      <c r="ESG23" s="300"/>
      <c r="ESH23" s="300"/>
      <c r="ESI23" s="300"/>
      <c r="ESJ23" s="300"/>
      <c r="ESK23" s="300"/>
      <c r="ESL23" s="300"/>
      <c r="ESM23" s="300"/>
      <c r="ESN23" s="300"/>
      <c r="ESO23" s="300"/>
      <c r="ESP23" s="300"/>
      <c r="ESQ23" s="300"/>
      <c r="ESR23" s="300"/>
      <c r="ESS23" s="300"/>
      <c r="EST23" s="300"/>
      <c r="ESU23" s="300"/>
      <c r="ESV23" s="300"/>
      <c r="ESW23" s="300"/>
      <c r="ESX23" s="300"/>
      <c r="ESY23" s="300"/>
      <c r="ESZ23" s="300"/>
      <c r="ETA23" s="300"/>
      <c r="ETB23" s="300"/>
      <c r="ETC23" s="300"/>
      <c r="ETD23" s="300"/>
      <c r="ETE23" s="300"/>
      <c r="ETF23" s="300"/>
      <c r="ETG23" s="300"/>
      <c r="ETH23" s="300"/>
      <c r="ETI23" s="300"/>
      <c r="ETJ23" s="300"/>
      <c r="ETK23" s="300"/>
      <c r="ETL23" s="300"/>
      <c r="ETM23" s="300"/>
      <c r="ETN23" s="300"/>
      <c r="ETO23" s="300"/>
      <c r="ETP23" s="300"/>
      <c r="ETQ23" s="300"/>
      <c r="ETR23" s="300"/>
      <c r="ETS23" s="300"/>
      <c r="ETT23" s="300"/>
      <c r="ETU23" s="300"/>
      <c r="ETV23" s="300"/>
      <c r="ETW23" s="300"/>
      <c r="ETX23" s="300"/>
      <c r="ETY23" s="300"/>
      <c r="ETZ23" s="300"/>
      <c r="EUA23" s="300"/>
      <c r="EUB23" s="300"/>
      <c r="EUC23" s="300"/>
      <c r="EUD23" s="300"/>
      <c r="EUE23" s="300"/>
      <c r="EUF23" s="300"/>
      <c r="EUG23" s="300"/>
      <c r="EUH23" s="300"/>
      <c r="EUI23" s="300"/>
      <c r="EUJ23" s="300"/>
      <c r="EUK23" s="300"/>
      <c r="EUL23" s="300"/>
      <c r="EUM23" s="300"/>
      <c r="EUN23" s="300"/>
      <c r="EUO23" s="300"/>
      <c r="EUP23" s="300"/>
      <c r="EUQ23" s="300"/>
      <c r="EUR23" s="300"/>
      <c r="EUS23" s="300"/>
      <c r="EUT23" s="300"/>
      <c r="EUU23" s="300"/>
      <c r="EUV23" s="300"/>
      <c r="EUW23" s="300"/>
      <c r="EUX23" s="300"/>
      <c r="EUY23" s="300"/>
      <c r="EUZ23" s="300"/>
      <c r="EVA23" s="300"/>
      <c r="EVB23" s="300"/>
      <c r="EVC23" s="300"/>
      <c r="EVD23" s="300"/>
      <c r="EVE23" s="300"/>
      <c r="EVF23" s="300"/>
      <c r="EVG23" s="300"/>
      <c r="EVH23" s="300"/>
      <c r="EVI23" s="300"/>
      <c r="EVJ23" s="300"/>
      <c r="EVK23" s="300"/>
      <c r="EVL23" s="300"/>
      <c r="EVM23" s="300"/>
      <c r="EVN23" s="300"/>
      <c r="EVO23" s="300"/>
      <c r="EVP23" s="300"/>
      <c r="EVQ23" s="300"/>
      <c r="EVR23" s="300"/>
      <c r="EVS23" s="300"/>
      <c r="EVT23" s="300"/>
      <c r="EVU23" s="300"/>
      <c r="EVV23" s="300"/>
      <c r="EVW23" s="300"/>
      <c r="EVX23" s="300"/>
      <c r="EVY23" s="300"/>
      <c r="EVZ23" s="300"/>
      <c r="EWA23" s="300"/>
      <c r="EWB23" s="300"/>
      <c r="EWC23" s="300"/>
      <c r="EWD23" s="300"/>
      <c r="EWE23" s="300"/>
      <c r="EWF23" s="300"/>
      <c r="EWG23" s="300"/>
      <c r="EWH23" s="300"/>
      <c r="EWI23" s="300"/>
      <c r="EWJ23" s="300"/>
      <c r="EWK23" s="300"/>
      <c r="EWL23" s="300"/>
      <c r="EWM23" s="300"/>
      <c r="EWN23" s="300"/>
      <c r="EWO23" s="300"/>
      <c r="EWP23" s="300"/>
      <c r="EWQ23" s="300"/>
      <c r="EWR23" s="300"/>
      <c r="EWS23" s="300"/>
      <c r="EWT23" s="300"/>
      <c r="EWU23" s="300"/>
      <c r="EWV23" s="300"/>
      <c r="EWW23" s="300"/>
      <c r="EWX23" s="300"/>
      <c r="EWY23" s="300"/>
      <c r="EWZ23" s="300"/>
      <c r="EXA23" s="300"/>
      <c r="EXB23" s="300"/>
      <c r="EXC23" s="300"/>
      <c r="EXD23" s="300"/>
      <c r="EXE23" s="300"/>
      <c r="EXF23" s="300"/>
      <c r="EXG23" s="300"/>
      <c r="EXH23" s="300"/>
      <c r="EXI23" s="300"/>
      <c r="EXJ23" s="300"/>
      <c r="EXK23" s="300"/>
      <c r="EXL23" s="300"/>
      <c r="EXM23" s="300"/>
      <c r="EXN23" s="300"/>
      <c r="EXO23" s="300"/>
      <c r="EXP23" s="300"/>
      <c r="EXQ23" s="300"/>
      <c r="EXR23" s="300"/>
      <c r="EXS23" s="300"/>
      <c r="EXT23" s="300"/>
      <c r="EXU23" s="300"/>
      <c r="EXV23" s="300"/>
      <c r="EXW23" s="300"/>
      <c r="EXX23" s="300"/>
      <c r="EXY23" s="300"/>
      <c r="EXZ23" s="300"/>
      <c r="EYA23" s="300"/>
      <c r="EYB23" s="300"/>
      <c r="EYC23" s="300"/>
      <c r="EYD23" s="300"/>
      <c r="EYE23" s="300"/>
      <c r="EYF23" s="300"/>
      <c r="EYG23" s="300"/>
      <c r="EYH23" s="300"/>
      <c r="EYI23" s="300"/>
      <c r="EYJ23" s="300"/>
      <c r="EYK23" s="300"/>
      <c r="EYL23" s="300"/>
      <c r="EYM23" s="300"/>
      <c r="EYN23" s="300"/>
      <c r="EYO23" s="300"/>
      <c r="EYP23" s="300"/>
      <c r="EYQ23" s="300"/>
      <c r="EYR23" s="300"/>
      <c r="EYS23" s="300"/>
      <c r="EYT23" s="300"/>
      <c r="EYU23" s="300"/>
      <c r="EYV23" s="300"/>
      <c r="EYW23" s="300"/>
      <c r="EYX23" s="300"/>
      <c r="EYY23" s="300"/>
      <c r="EYZ23" s="300"/>
      <c r="EZA23" s="300"/>
      <c r="EZB23" s="300"/>
      <c r="EZC23" s="300"/>
      <c r="EZD23" s="300"/>
      <c r="EZE23" s="300"/>
      <c r="EZF23" s="300"/>
      <c r="EZG23" s="300"/>
      <c r="EZH23" s="300"/>
      <c r="EZI23" s="300"/>
      <c r="EZJ23" s="300"/>
      <c r="EZK23" s="300"/>
      <c r="EZL23" s="300"/>
      <c r="EZM23" s="300"/>
      <c r="EZN23" s="300"/>
      <c r="EZO23" s="300"/>
      <c r="EZP23" s="300"/>
      <c r="EZQ23" s="300"/>
      <c r="EZR23" s="300"/>
      <c r="EZS23" s="300"/>
      <c r="EZT23" s="300"/>
      <c r="EZU23" s="300"/>
      <c r="EZV23" s="300"/>
      <c r="EZW23" s="300"/>
      <c r="EZX23" s="300"/>
      <c r="EZY23" s="300"/>
      <c r="EZZ23" s="300"/>
      <c r="FAA23" s="300"/>
      <c r="FAB23" s="300"/>
      <c r="FAC23" s="300"/>
      <c r="FAD23" s="300"/>
      <c r="FAE23" s="300"/>
      <c r="FAF23" s="300"/>
      <c r="FAG23" s="300"/>
      <c r="FAH23" s="300"/>
      <c r="FAI23" s="300"/>
      <c r="FAJ23" s="300"/>
      <c r="FAK23" s="300"/>
      <c r="FAL23" s="300"/>
      <c r="FAM23" s="300"/>
      <c r="FAN23" s="300"/>
      <c r="FAO23" s="300"/>
      <c r="FAP23" s="300"/>
      <c r="FAQ23" s="300"/>
      <c r="FAR23" s="300"/>
      <c r="FAS23" s="300"/>
      <c r="FAT23" s="300"/>
      <c r="FAU23" s="300"/>
      <c r="FAV23" s="300"/>
      <c r="FAW23" s="300"/>
      <c r="FAX23" s="300"/>
      <c r="FAY23" s="300"/>
      <c r="FAZ23" s="300"/>
      <c r="FBA23" s="300"/>
      <c r="FBB23" s="300"/>
      <c r="FBC23" s="300"/>
      <c r="FBD23" s="300"/>
      <c r="FBE23" s="300"/>
      <c r="FBF23" s="300"/>
      <c r="FBG23" s="300"/>
      <c r="FBH23" s="300"/>
      <c r="FBI23" s="300"/>
      <c r="FBJ23" s="300"/>
      <c r="FBK23" s="300"/>
      <c r="FBL23" s="300"/>
      <c r="FBM23" s="300"/>
      <c r="FBN23" s="300"/>
      <c r="FBO23" s="300"/>
      <c r="FBP23" s="300"/>
      <c r="FBQ23" s="300"/>
      <c r="FBR23" s="300"/>
      <c r="FBS23" s="300"/>
      <c r="FBT23" s="300"/>
      <c r="FBU23" s="300"/>
      <c r="FBV23" s="300"/>
      <c r="FBW23" s="300"/>
      <c r="FBX23" s="300"/>
      <c r="FBY23" s="300"/>
      <c r="FBZ23" s="300"/>
      <c r="FCA23" s="300"/>
      <c r="FCB23" s="300"/>
      <c r="FCC23" s="300"/>
      <c r="FCD23" s="300"/>
      <c r="FCE23" s="300"/>
      <c r="FCF23" s="300"/>
      <c r="FCG23" s="300"/>
      <c r="FCH23" s="300"/>
      <c r="FCI23" s="300"/>
      <c r="FCJ23" s="300"/>
      <c r="FCK23" s="300"/>
      <c r="FCL23" s="300"/>
      <c r="FCM23" s="300"/>
      <c r="FCN23" s="300"/>
      <c r="FCO23" s="300"/>
      <c r="FCP23" s="300"/>
      <c r="FCQ23" s="300"/>
      <c r="FCR23" s="300"/>
      <c r="FCS23" s="300"/>
      <c r="FCT23" s="300"/>
      <c r="FCU23" s="300"/>
      <c r="FCV23" s="300"/>
      <c r="FCW23" s="300"/>
      <c r="FCX23" s="300"/>
      <c r="FCY23" s="300"/>
      <c r="FCZ23" s="300"/>
      <c r="FDA23" s="300"/>
      <c r="FDB23" s="300"/>
      <c r="FDC23" s="300"/>
      <c r="FDD23" s="300"/>
      <c r="FDE23" s="300"/>
      <c r="FDF23" s="300"/>
      <c r="FDG23" s="300"/>
      <c r="FDH23" s="300"/>
      <c r="FDI23" s="300"/>
      <c r="FDJ23" s="300"/>
      <c r="FDK23" s="300"/>
      <c r="FDL23" s="300"/>
      <c r="FDM23" s="300"/>
      <c r="FDN23" s="300"/>
      <c r="FDO23" s="300"/>
      <c r="FDP23" s="300"/>
      <c r="FDQ23" s="300"/>
      <c r="FDR23" s="300"/>
      <c r="FDS23" s="300"/>
      <c r="FDT23" s="300"/>
      <c r="FDU23" s="300"/>
      <c r="FDV23" s="300"/>
      <c r="FDW23" s="300"/>
      <c r="FDX23" s="300"/>
      <c r="FDY23" s="300"/>
      <c r="FDZ23" s="300"/>
      <c r="FEA23" s="300"/>
      <c r="FEB23" s="300"/>
      <c r="FEC23" s="300"/>
      <c r="FED23" s="300"/>
      <c r="FEE23" s="300"/>
      <c r="FEF23" s="300"/>
      <c r="FEG23" s="300"/>
      <c r="FEH23" s="300"/>
      <c r="FEI23" s="300"/>
      <c r="FEJ23" s="300"/>
      <c r="FEK23" s="300"/>
      <c r="FEL23" s="300"/>
      <c r="FEM23" s="300"/>
      <c r="FEN23" s="300"/>
      <c r="FEO23" s="300"/>
      <c r="FEP23" s="300"/>
      <c r="FEQ23" s="300"/>
      <c r="FER23" s="300"/>
      <c r="FES23" s="300"/>
      <c r="FET23" s="300"/>
      <c r="FEU23" s="300"/>
      <c r="FEV23" s="300"/>
      <c r="FEW23" s="300"/>
      <c r="FEX23" s="300"/>
      <c r="FEY23" s="300"/>
      <c r="FEZ23" s="300"/>
      <c r="FFA23" s="300"/>
      <c r="FFB23" s="300"/>
      <c r="FFC23" s="300"/>
      <c r="FFD23" s="300"/>
      <c r="FFE23" s="300"/>
      <c r="FFF23" s="300"/>
      <c r="FFG23" s="300"/>
      <c r="FFH23" s="300"/>
      <c r="FFI23" s="300"/>
      <c r="FFJ23" s="300"/>
      <c r="FFK23" s="300"/>
      <c r="FFL23" s="300"/>
      <c r="FFM23" s="300"/>
      <c r="FFN23" s="300"/>
      <c r="FFO23" s="300"/>
      <c r="FFP23" s="300"/>
      <c r="FFQ23" s="300"/>
      <c r="FFR23" s="300"/>
      <c r="FFS23" s="300"/>
      <c r="FFT23" s="300"/>
      <c r="FFU23" s="300"/>
      <c r="FFV23" s="300"/>
      <c r="FFW23" s="300"/>
      <c r="FFX23" s="300"/>
      <c r="FFY23" s="300"/>
      <c r="FFZ23" s="300"/>
      <c r="FGA23" s="300"/>
      <c r="FGB23" s="300"/>
      <c r="FGC23" s="300"/>
      <c r="FGD23" s="300"/>
      <c r="FGE23" s="300"/>
      <c r="FGF23" s="300"/>
      <c r="FGG23" s="300"/>
      <c r="FGH23" s="300"/>
      <c r="FGI23" s="300"/>
      <c r="FGJ23" s="300"/>
      <c r="FGK23" s="300"/>
      <c r="FGL23" s="300"/>
      <c r="FGM23" s="300"/>
      <c r="FGN23" s="300"/>
      <c r="FGO23" s="300"/>
      <c r="FGP23" s="300"/>
      <c r="FGQ23" s="300"/>
      <c r="FGR23" s="300"/>
      <c r="FGS23" s="300"/>
      <c r="FGT23" s="300"/>
      <c r="FGU23" s="300"/>
      <c r="FGV23" s="300"/>
      <c r="FGW23" s="300"/>
      <c r="FGX23" s="300"/>
      <c r="FGY23" s="300"/>
      <c r="FGZ23" s="300"/>
      <c r="FHA23" s="300"/>
      <c r="FHB23" s="300"/>
      <c r="FHC23" s="300"/>
      <c r="FHD23" s="300"/>
      <c r="FHE23" s="300"/>
      <c r="FHF23" s="300"/>
      <c r="FHG23" s="300"/>
      <c r="FHH23" s="300"/>
      <c r="FHI23" s="300"/>
      <c r="FHJ23" s="300"/>
      <c r="FHK23" s="300"/>
      <c r="FHL23" s="300"/>
      <c r="FHM23" s="300"/>
      <c r="FHN23" s="300"/>
      <c r="FHO23" s="300"/>
      <c r="FHP23" s="300"/>
      <c r="FHQ23" s="300"/>
      <c r="FHR23" s="300"/>
      <c r="FHS23" s="300"/>
      <c r="FHT23" s="300"/>
      <c r="FHU23" s="300"/>
      <c r="FHV23" s="300"/>
      <c r="FHW23" s="300"/>
      <c r="FHX23" s="300"/>
      <c r="FHY23" s="300"/>
      <c r="FHZ23" s="300"/>
      <c r="FIA23" s="300"/>
      <c r="FIB23" s="300"/>
      <c r="FIC23" s="300"/>
      <c r="FID23" s="300"/>
      <c r="FIE23" s="300"/>
      <c r="FIF23" s="300"/>
      <c r="FIG23" s="300"/>
      <c r="FIH23" s="300"/>
      <c r="FII23" s="300"/>
      <c r="FIJ23" s="300"/>
      <c r="FIK23" s="300"/>
      <c r="FIL23" s="300"/>
      <c r="FIM23" s="300"/>
      <c r="FIN23" s="300"/>
      <c r="FIO23" s="300"/>
      <c r="FIP23" s="300"/>
      <c r="FIQ23" s="300"/>
      <c r="FIR23" s="300"/>
      <c r="FIS23" s="300"/>
      <c r="FIT23" s="300"/>
      <c r="FIU23" s="300"/>
      <c r="FIV23" s="300"/>
      <c r="FIW23" s="300"/>
      <c r="FIX23" s="300"/>
      <c r="FIY23" s="300"/>
      <c r="FIZ23" s="300"/>
      <c r="FJA23" s="300"/>
      <c r="FJB23" s="300"/>
      <c r="FJC23" s="300"/>
      <c r="FJD23" s="300"/>
      <c r="FJE23" s="300"/>
      <c r="FJF23" s="300"/>
      <c r="FJG23" s="300"/>
      <c r="FJH23" s="300"/>
      <c r="FJI23" s="300"/>
      <c r="FJJ23" s="300"/>
      <c r="FJK23" s="300"/>
      <c r="FJL23" s="300"/>
      <c r="FJM23" s="300"/>
      <c r="FJN23" s="300"/>
      <c r="FJO23" s="300"/>
      <c r="FJP23" s="300"/>
      <c r="FJQ23" s="300"/>
      <c r="FJR23" s="300"/>
      <c r="FJS23" s="300"/>
      <c r="FJT23" s="300"/>
      <c r="FJU23" s="300"/>
      <c r="FJV23" s="300"/>
      <c r="FJW23" s="300"/>
      <c r="FJX23" s="300"/>
      <c r="FJY23" s="300"/>
      <c r="FJZ23" s="300"/>
      <c r="FKA23" s="300"/>
      <c r="FKB23" s="300"/>
      <c r="FKC23" s="300"/>
      <c r="FKD23" s="300"/>
      <c r="FKE23" s="300"/>
      <c r="FKF23" s="300"/>
      <c r="FKG23" s="300"/>
      <c r="FKH23" s="300"/>
      <c r="FKI23" s="300"/>
      <c r="FKJ23" s="300"/>
      <c r="FKK23" s="300"/>
      <c r="FKL23" s="300"/>
      <c r="FKM23" s="300"/>
      <c r="FKN23" s="300"/>
      <c r="FKO23" s="300"/>
      <c r="FKP23" s="300"/>
      <c r="FKQ23" s="300"/>
      <c r="FKR23" s="300"/>
      <c r="FKS23" s="300"/>
      <c r="FKT23" s="300"/>
      <c r="FKU23" s="300"/>
      <c r="FKV23" s="300"/>
      <c r="FKW23" s="300"/>
      <c r="FKX23" s="300"/>
      <c r="FKY23" s="300"/>
      <c r="FKZ23" s="300"/>
      <c r="FLA23" s="300"/>
      <c r="FLB23" s="300"/>
      <c r="FLC23" s="300"/>
      <c r="FLD23" s="300"/>
      <c r="FLE23" s="300"/>
      <c r="FLF23" s="300"/>
      <c r="FLG23" s="300"/>
      <c r="FLH23" s="300"/>
      <c r="FLI23" s="300"/>
      <c r="FLJ23" s="300"/>
      <c r="FLK23" s="300"/>
      <c r="FLL23" s="300"/>
      <c r="FLM23" s="300"/>
      <c r="FLN23" s="300"/>
      <c r="FLO23" s="300"/>
      <c r="FLP23" s="300"/>
      <c r="FLQ23" s="300"/>
      <c r="FLR23" s="300"/>
      <c r="FLS23" s="300"/>
      <c r="FLT23" s="300"/>
      <c r="FLU23" s="300"/>
      <c r="FLV23" s="300"/>
      <c r="FLW23" s="300"/>
      <c r="FLX23" s="300"/>
      <c r="FLY23" s="300"/>
      <c r="FLZ23" s="300"/>
      <c r="FMA23" s="300"/>
      <c r="FMB23" s="300"/>
      <c r="FMC23" s="300"/>
      <c r="FMD23" s="300"/>
      <c r="FME23" s="300"/>
      <c r="FMF23" s="300"/>
      <c r="FMG23" s="300"/>
      <c r="FMH23" s="300"/>
      <c r="FMI23" s="300"/>
      <c r="FMJ23" s="300"/>
      <c r="FMK23" s="300"/>
      <c r="FML23" s="300"/>
      <c r="FMM23" s="300"/>
      <c r="FMN23" s="300"/>
      <c r="FMO23" s="300"/>
      <c r="FMP23" s="300"/>
      <c r="FMQ23" s="300"/>
      <c r="FMR23" s="300"/>
      <c r="FMS23" s="300"/>
      <c r="FMT23" s="300"/>
      <c r="FMU23" s="300"/>
      <c r="FMV23" s="300"/>
      <c r="FMW23" s="300"/>
      <c r="FMX23" s="300"/>
      <c r="FMY23" s="300"/>
      <c r="FMZ23" s="300"/>
      <c r="FNA23" s="300"/>
      <c r="FNB23" s="300"/>
      <c r="FNC23" s="300"/>
      <c r="FND23" s="300"/>
      <c r="FNE23" s="300"/>
      <c r="FNF23" s="300"/>
      <c r="FNG23" s="300"/>
      <c r="FNH23" s="300"/>
      <c r="FNI23" s="300"/>
      <c r="FNJ23" s="300"/>
      <c r="FNK23" s="300"/>
      <c r="FNL23" s="300"/>
      <c r="FNM23" s="300"/>
      <c r="FNN23" s="300"/>
      <c r="FNO23" s="300"/>
      <c r="FNP23" s="300"/>
      <c r="FNQ23" s="300"/>
      <c r="FNR23" s="300"/>
      <c r="FNS23" s="300"/>
      <c r="FNT23" s="300"/>
      <c r="FNU23" s="300"/>
      <c r="FNV23" s="300"/>
      <c r="FNW23" s="300"/>
      <c r="FNX23" s="300"/>
      <c r="FNY23" s="300"/>
      <c r="FNZ23" s="300"/>
      <c r="FOA23" s="300"/>
      <c r="FOB23" s="300"/>
      <c r="FOC23" s="300"/>
      <c r="FOD23" s="300"/>
      <c r="FOE23" s="300"/>
      <c r="FOF23" s="300"/>
      <c r="FOG23" s="300"/>
      <c r="FOH23" s="300"/>
      <c r="FOI23" s="300"/>
      <c r="FOJ23" s="300"/>
      <c r="FOK23" s="300"/>
      <c r="FOL23" s="300"/>
      <c r="FOM23" s="300"/>
      <c r="FON23" s="300"/>
      <c r="FOO23" s="300"/>
      <c r="FOP23" s="300"/>
      <c r="FOQ23" s="300"/>
      <c r="FOR23" s="300"/>
      <c r="FOS23" s="300"/>
      <c r="FOT23" s="300"/>
      <c r="FOU23" s="300"/>
      <c r="FOV23" s="300"/>
      <c r="FOW23" s="300"/>
      <c r="FOX23" s="300"/>
      <c r="FOY23" s="300"/>
      <c r="FOZ23" s="300"/>
      <c r="FPA23" s="300"/>
      <c r="FPB23" s="300"/>
      <c r="FPC23" s="300"/>
      <c r="FPD23" s="300"/>
      <c r="FPE23" s="300"/>
      <c r="FPF23" s="300"/>
      <c r="FPG23" s="300"/>
      <c r="FPH23" s="300"/>
      <c r="FPI23" s="300"/>
      <c r="FPJ23" s="300"/>
      <c r="FPK23" s="300"/>
      <c r="FPL23" s="300"/>
      <c r="FPM23" s="300"/>
      <c r="FPN23" s="300"/>
      <c r="FPO23" s="300"/>
      <c r="FPP23" s="300"/>
      <c r="FPQ23" s="300"/>
      <c r="FPR23" s="300"/>
      <c r="FPS23" s="300"/>
      <c r="FPT23" s="300"/>
      <c r="FPU23" s="300"/>
      <c r="FPV23" s="300"/>
      <c r="FPW23" s="300"/>
      <c r="FPX23" s="300"/>
      <c r="FPY23" s="300"/>
      <c r="FPZ23" s="300"/>
      <c r="FQA23" s="300"/>
      <c r="FQB23" s="300"/>
      <c r="FQC23" s="300"/>
      <c r="FQD23" s="300"/>
      <c r="FQE23" s="300"/>
      <c r="FQF23" s="300"/>
      <c r="FQG23" s="300"/>
      <c r="FQH23" s="300"/>
      <c r="FQI23" s="300"/>
      <c r="FQJ23" s="300"/>
      <c r="FQK23" s="300"/>
      <c r="FQL23" s="300"/>
      <c r="FQM23" s="300"/>
      <c r="FQN23" s="300"/>
      <c r="FQO23" s="300"/>
      <c r="FQP23" s="300"/>
      <c r="FQQ23" s="300"/>
      <c r="FQR23" s="300"/>
      <c r="FQS23" s="300"/>
      <c r="FQT23" s="300"/>
      <c r="FQU23" s="300"/>
      <c r="FQV23" s="300"/>
      <c r="FQW23" s="300"/>
      <c r="FQX23" s="300"/>
      <c r="FQY23" s="300"/>
      <c r="FQZ23" s="300"/>
      <c r="FRA23" s="300"/>
      <c r="FRB23" s="300"/>
      <c r="FRC23" s="300"/>
      <c r="FRD23" s="300"/>
      <c r="FRE23" s="300"/>
      <c r="FRF23" s="300"/>
      <c r="FRG23" s="300"/>
      <c r="FRH23" s="300"/>
      <c r="FRI23" s="300"/>
      <c r="FRJ23" s="300"/>
      <c r="FRK23" s="300"/>
      <c r="FRL23" s="300"/>
      <c r="FRM23" s="300"/>
      <c r="FRN23" s="300"/>
      <c r="FRO23" s="300"/>
      <c r="FRP23" s="300"/>
      <c r="FRQ23" s="300"/>
      <c r="FRR23" s="300"/>
      <c r="FRS23" s="300"/>
      <c r="FRT23" s="300"/>
      <c r="FRU23" s="300"/>
      <c r="FRV23" s="300"/>
      <c r="FRW23" s="300"/>
      <c r="FRX23" s="300"/>
      <c r="FRY23" s="300"/>
      <c r="FRZ23" s="300"/>
      <c r="FSA23" s="300"/>
      <c r="FSB23" s="300"/>
      <c r="FSC23" s="300"/>
      <c r="FSD23" s="300"/>
      <c r="FSE23" s="300"/>
      <c r="FSF23" s="300"/>
      <c r="FSG23" s="300"/>
      <c r="FSH23" s="300"/>
      <c r="FSI23" s="300"/>
      <c r="FSJ23" s="300"/>
      <c r="FSK23" s="300"/>
      <c r="FSL23" s="300"/>
      <c r="FSM23" s="300"/>
      <c r="FSN23" s="300"/>
      <c r="FSO23" s="300"/>
      <c r="FSP23" s="300"/>
      <c r="FSQ23" s="300"/>
      <c r="FSR23" s="300"/>
      <c r="FSS23" s="300"/>
      <c r="FST23" s="300"/>
      <c r="FSU23" s="300"/>
      <c r="FSV23" s="300"/>
      <c r="FSW23" s="300"/>
      <c r="FSX23" s="300"/>
      <c r="FSY23" s="300"/>
      <c r="FSZ23" s="300"/>
      <c r="FTA23" s="300"/>
      <c r="FTB23" s="300"/>
      <c r="FTC23" s="300"/>
      <c r="FTD23" s="300"/>
      <c r="FTE23" s="300"/>
      <c r="FTF23" s="300"/>
      <c r="FTG23" s="300"/>
      <c r="FTH23" s="300"/>
      <c r="FTI23" s="300"/>
      <c r="FTJ23" s="300"/>
      <c r="FTK23" s="300"/>
      <c r="FTL23" s="300"/>
      <c r="FTM23" s="300"/>
      <c r="FTN23" s="300"/>
      <c r="FTO23" s="300"/>
      <c r="FTP23" s="300"/>
      <c r="FTQ23" s="300"/>
      <c r="FTR23" s="300"/>
      <c r="FTS23" s="300"/>
      <c r="FTT23" s="300"/>
      <c r="FTU23" s="300"/>
      <c r="FTV23" s="300"/>
      <c r="FTW23" s="300"/>
      <c r="FTX23" s="300"/>
      <c r="FTY23" s="300"/>
      <c r="FTZ23" s="300"/>
      <c r="FUA23" s="300"/>
      <c r="FUB23" s="300"/>
      <c r="FUC23" s="300"/>
      <c r="FUD23" s="300"/>
      <c r="FUE23" s="300"/>
      <c r="FUF23" s="300"/>
      <c r="FUG23" s="300"/>
      <c r="FUH23" s="300"/>
      <c r="FUI23" s="300"/>
      <c r="FUJ23" s="300"/>
      <c r="FUK23" s="300"/>
      <c r="FUL23" s="300"/>
      <c r="FUM23" s="300"/>
      <c r="FUN23" s="300"/>
      <c r="FUO23" s="300"/>
      <c r="FUP23" s="300"/>
      <c r="FUQ23" s="300"/>
      <c r="FUR23" s="300"/>
      <c r="FUS23" s="300"/>
      <c r="FUT23" s="300"/>
      <c r="FUU23" s="300"/>
      <c r="FUV23" s="300"/>
      <c r="FUW23" s="300"/>
      <c r="FUX23" s="300"/>
      <c r="FUY23" s="300"/>
      <c r="FUZ23" s="300"/>
      <c r="FVA23" s="300"/>
      <c r="FVB23" s="300"/>
      <c r="FVC23" s="300"/>
      <c r="FVD23" s="300"/>
      <c r="FVE23" s="300"/>
      <c r="FVF23" s="300"/>
      <c r="FVG23" s="300"/>
      <c r="FVH23" s="300"/>
      <c r="FVI23" s="300"/>
      <c r="FVJ23" s="300"/>
      <c r="FVK23" s="300"/>
      <c r="FVL23" s="300"/>
      <c r="FVM23" s="300"/>
      <c r="FVN23" s="300"/>
      <c r="FVO23" s="300"/>
      <c r="FVP23" s="300"/>
      <c r="FVQ23" s="300"/>
      <c r="FVR23" s="300"/>
      <c r="FVS23" s="300"/>
      <c r="FVT23" s="300"/>
      <c r="FVU23" s="300"/>
      <c r="FVV23" s="300"/>
      <c r="FVW23" s="300"/>
      <c r="FVX23" s="300"/>
      <c r="FVY23" s="300"/>
      <c r="FVZ23" s="300"/>
      <c r="FWA23" s="300"/>
      <c r="FWB23" s="300"/>
      <c r="FWC23" s="300"/>
      <c r="FWD23" s="300"/>
      <c r="FWE23" s="300"/>
      <c r="FWF23" s="300"/>
      <c r="FWG23" s="300"/>
      <c r="FWH23" s="300"/>
      <c r="FWI23" s="300"/>
      <c r="FWJ23" s="300"/>
      <c r="FWK23" s="300"/>
      <c r="FWL23" s="300"/>
      <c r="FWM23" s="300"/>
      <c r="FWN23" s="300"/>
      <c r="FWO23" s="300"/>
      <c r="FWP23" s="300"/>
      <c r="FWQ23" s="300"/>
      <c r="FWR23" s="300"/>
      <c r="FWS23" s="300"/>
      <c r="FWT23" s="300"/>
      <c r="FWU23" s="300"/>
      <c r="FWV23" s="300"/>
      <c r="FWW23" s="300"/>
      <c r="FWX23" s="300"/>
      <c r="FWY23" s="300"/>
      <c r="FWZ23" s="300"/>
      <c r="FXA23" s="300"/>
      <c r="FXB23" s="300"/>
      <c r="FXC23" s="300"/>
      <c r="FXD23" s="300"/>
      <c r="FXE23" s="300"/>
      <c r="FXF23" s="300"/>
      <c r="FXG23" s="300"/>
      <c r="FXH23" s="300"/>
      <c r="FXI23" s="300"/>
      <c r="FXJ23" s="300"/>
      <c r="FXK23" s="300"/>
      <c r="FXL23" s="300"/>
      <c r="FXM23" s="300"/>
      <c r="FXN23" s="300"/>
      <c r="FXO23" s="300"/>
      <c r="FXP23" s="300"/>
      <c r="FXQ23" s="300"/>
      <c r="FXR23" s="300"/>
      <c r="FXS23" s="300"/>
      <c r="FXT23" s="300"/>
      <c r="FXU23" s="300"/>
      <c r="FXV23" s="300"/>
      <c r="FXW23" s="300"/>
      <c r="FXX23" s="300"/>
      <c r="FXY23" s="300"/>
      <c r="FXZ23" s="300"/>
      <c r="FYA23" s="300"/>
      <c r="FYB23" s="300"/>
      <c r="FYC23" s="300"/>
      <c r="FYD23" s="300"/>
      <c r="FYE23" s="300"/>
      <c r="FYF23" s="300"/>
      <c r="FYG23" s="300"/>
      <c r="FYH23" s="300"/>
      <c r="FYI23" s="300"/>
      <c r="FYJ23" s="300"/>
      <c r="FYK23" s="300"/>
      <c r="FYL23" s="300"/>
      <c r="FYM23" s="300"/>
      <c r="FYN23" s="300"/>
      <c r="FYO23" s="300"/>
      <c r="FYP23" s="300"/>
      <c r="FYQ23" s="300"/>
      <c r="FYR23" s="300"/>
      <c r="FYS23" s="300"/>
      <c r="FYT23" s="300"/>
      <c r="FYU23" s="300"/>
      <c r="FYV23" s="300"/>
      <c r="FYW23" s="300"/>
      <c r="FYX23" s="300"/>
      <c r="FYY23" s="300"/>
      <c r="FYZ23" s="300"/>
      <c r="FZA23" s="300"/>
      <c r="FZB23" s="300"/>
      <c r="FZC23" s="300"/>
      <c r="FZD23" s="300"/>
      <c r="FZE23" s="300"/>
      <c r="FZF23" s="300"/>
      <c r="FZG23" s="300"/>
      <c r="FZH23" s="300"/>
      <c r="FZI23" s="300"/>
      <c r="FZJ23" s="300"/>
      <c r="FZK23" s="300"/>
      <c r="FZL23" s="300"/>
      <c r="FZM23" s="300"/>
      <c r="FZN23" s="300"/>
      <c r="FZO23" s="300"/>
      <c r="FZP23" s="300"/>
      <c r="FZQ23" s="300"/>
      <c r="FZR23" s="300"/>
      <c r="FZS23" s="300"/>
      <c r="FZT23" s="300"/>
      <c r="FZU23" s="300"/>
      <c r="FZV23" s="300"/>
      <c r="FZW23" s="300"/>
      <c r="FZX23" s="300"/>
      <c r="FZY23" s="300"/>
      <c r="FZZ23" s="300"/>
      <c r="GAA23" s="300"/>
      <c r="GAB23" s="300"/>
      <c r="GAC23" s="300"/>
      <c r="GAD23" s="300"/>
      <c r="GAE23" s="300"/>
      <c r="GAF23" s="300"/>
      <c r="GAG23" s="300"/>
      <c r="GAH23" s="300"/>
      <c r="GAI23" s="300"/>
      <c r="GAJ23" s="300"/>
      <c r="GAK23" s="300"/>
      <c r="GAL23" s="300"/>
      <c r="GAM23" s="300"/>
      <c r="GAN23" s="300"/>
      <c r="GAO23" s="300"/>
      <c r="GAP23" s="300"/>
      <c r="GAQ23" s="300"/>
      <c r="GAR23" s="300"/>
      <c r="GAS23" s="300"/>
      <c r="GAT23" s="300"/>
      <c r="GAU23" s="300"/>
      <c r="GAV23" s="300"/>
      <c r="GAW23" s="300"/>
      <c r="GAX23" s="300"/>
      <c r="GAY23" s="300"/>
      <c r="GAZ23" s="300"/>
      <c r="GBA23" s="300"/>
      <c r="GBB23" s="300"/>
      <c r="GBC23" s="300"/>
      <c r="GBD23" s="300"/>
      <c r="GBE23" s="300"/>
      <c r="GBF23" s="300"/>
      <c r="GBG23" s="300"/>
      <c r="GBH23" s="300"/>
      <c r="GBI23" s="300"/>
      <c r="GBJ23" s="300"/>
      <c r="GBK23" s="300"/>
      <c r="GBL23" s="300"/>
      <c r="GBM23" s="300"/>
      <c r="GBN23" s="300"/>
      <c r="GBO23" s="300"/>
      <c r="GBP23" s="300"/>
      <c r="GBQ23" s="300"/>
      <c r="GBR23" s="300"/>
      <c r="GBS23" s="300"/>
      <c r="GBT23" s="300"/>
      <c r="GBU23" s="300"/>
      <c r="GBV23" s="300"/>
      <c r="GBW23" s="300"/>
      <c r="GBX23" s="300"/>
      <c r="GBY23" s="300"/>
      <c r="GBZ23" s="300"/>
      <c r="GCA23" s="300"/>
      <c r="GCB23" s="300"/>
      <c r="GCC23" s="300"/>
      <c r="GCD23" s="300"/>
      <c r="GCE23" s="300"/>
      <c r="GCF23" s="300"/>
      <c r="GCG23" s="300"/>
      <c r="GCH23" s="300"/>
      <c r="GCI23" s="300"/>
      <c r="GCJ23" s="300"/>
      <c r="GCK23" s="300"/>
      <c r="GCL23" s="300"/>
      <c r="GCM23" s="300"/>
      <c r="GCN23" s="300"/>
      <c r="GCO23" s="300"/>
      <c r="GCP23" s="300"/>
      <c r="GCQ23" s="300"/>
      <c r="GCR23" s="300"/>
      <c r="GCS23" s="300"/>
      <c r="GCT23" s="300"/>
      <c r="GCU23" s="300"/>
      <c r="GCV23" s="300"/>
      <c r="GCW23" s="300"/>
      <c r="GCX23" s="300"/>
      <c r="GCY23" s="300"/>
      <c r="GCZ23" s="300"/>
      <c r="GDA23" s="300"/>
      <c r="GDB23" s="300"/>
      <c r="GDC23" s="300"/>
      <c r="GDD23" s="300"/>
      <c r="GDE23" s="300"/>
      <c r="GDF23" s="300"/>
      <c r="GDG23" s="300"/>
      <c r="GDH23" s="300"/>
      <c r="GDI23" s="300"/>
      <c r="GDJ23" s="300"/>
      <c r="GDK23" s="300"/>
      <c r="GDL23" s="300"/>
      <c r="GDM23" s="300"/>
      <c r="GDN23" s="300"/>
      <c r="GDO23" s="300"/>
      <c r="GDP23" s="300"/>
      <c r="GDQ23" s="300"/>
      <c r="GDR23" s="300"/>
      <c r="GDS23" s="300"/>
      <c r="GDT23" s="300"/>
      <c r="GDU23" s="300"/>
      <c r="GDV23" s="300"/>
      <c r="GDW23" s="300"/>
      <c r="GDX23" s="300"/>
      <c r="GDY23" s="300"/>
      <c r="GDZ23" s="300"/>
      <c r="GEA23" s="300"/>
      <c r="GEB23" s="300"/>
      <c r="GEC23" s="300"/>
      <c r="GED23" s="300"/>
      <c r="GEE23" s="300"/>
      <c r="GEF23" s="300"/>
      <c r="GEG23" s="300"/>
      <c r="GEH23" s="300"/>
      <c r="GEI23" s="300"/>
      <c r="GEJ23" s="300"/>
      <c r="GEK23" s="300"/>
      <c r="GEL23" s="300"/>
      <c r="GEM23" s="300"/>
      <c r="GEN23" s="300"/>
      <c r="GEO23" s="300"/>
      <c r="GEP23" s="300"/>
      <c r="GEQ23" s="300"/>
      <c r="GER23" s="300"/>
      <c r="GES23" s="300"/>
      <c r="GET23" s="300"/>
      <c r="GEU23" s="300"/>
      <c r="GEV23" s="300"/>
      <c r="GEW23" s="300"/>
      <c r="GEX23" s="300"/>
      <c r="GEY23" s="300"/>
      <c r="GEZ23" s="300"/>
      <c r="GFA23" s="300"/>
      <c r="GFB23" s="300"/>
      <c r="GFC23" s="300"/>
      <c r="GFD23" s="300"/>
      <c r="GFE23" s="300"/>
      <c r="GFF23" s="300"/>
      <c r="GFG23" s="300"/>
      <c r="GFH23" s="300"/>
      <c r="GFI23" s="300"/>
      <c r="GFJ23" s="300"/>
      <c r="GFK23" s="300"/>
      <c r="GFL23" s="300"/>
      <c r="GFM23" s="300"/>
      <c r="GFN23" s="300"/>
      <c r="GFO23" s="300"/>
      <c r="GFP23" s="300"/>
      <c r="GFQ23" s="300"/>
      <c r="GFR23" s="300"/>
      <c r="GFS23" s="300"/>
      <c r="GFT23" s="300"/>
      <c r="GFU23" s="300"/>
      <c r="GFV23" s="300"/>
      <c r="GFW23" s="300"/>
      <c r="GFX23" s="300"/>
      <c r="GFY23" s="300"/>
      <c r="GFZ23" s="300"/>
      <c r="GGA23" s="300"/>
      <c r="GGB23" s="300"/>
      <c r="GGC23" s="300"/>
      <c r="GGD23" s="300"/>
      <c r="GGE23" s="300"/>
      <c r="GGF23" s="300"/>
      <c r="GGG23" s="300"/>
      <c r="GGH23" s="300"/>
      <c r="GGI23" s="300"/>
      <c r="GGJ23" s="300"/>
      <c r="GGK23" s="300"/>
      <c r="GGL23" s="300"/>
      <c r="GGM23" s="300"/>
      <c r="GGN23" s="300"/>
      <c r="GGO23" s="300"/>
      <c r="GGP23" s="300"/>
      <c r="GGQ23" s="300"/>
      <c r="GGR23" s="300"/>
      <c r="GGS23" s="300"/>
      <c r="GGT23" s="300"/>
      <c r="GGU23" s="300"/>
      <c r="GGV23" s="300"/>
      <c r="GGW23" s="300"/>
      <c r="GGX23" s="300"/>
      <c r="GGY23" s="300"/>
      <c r="GGZ23" s="300"/>
      <c r="GHA23" s="300"/>
      <c r="GHB23" s="300"/>
      <c r="GHC23" s="300"/>
      <c r="GHD23" s="300"/>
      <c r="GHE23" s="300"/>
      <c r="GHF23" s="300"/>
      <c r="GHG23" s="300"/>
      <c r="GHH23" s="300"/>
      <c r="GHI23" s="300"/>
      <c r="GHJ23" s="300"/>
      <c r="GHK23" s="300"/>
      <c r="GHL23" s="300"/>
      <c r="GHM23" s="300"/>
      <c r="GHN23" s="300"/>
      <c r="GHO23" s="300"/>
      <c r="GHP23" s="300"/>
      <c r="GHQ23" s="300"/>
      <c r="GHR23" s="300"/>
      <c r="GHS23" s="300"/>
      <c r="GHT23" s="300"/>
      <c r="GHU23" s="300"/>
      <c r="GHV23" s="300"/>
      <c r="GHW23" s="300"/>
      <c r="GHX23" s="300"/>
      <c r="GHY23" s="300"/>
      <c r="GHZ23" s="300"/>
      <c r="GIA23" s="300"/>
      <c r="GIB23" s="300"/>
      <c r="GIC23" s="300"/>
      <c r="GID23" s="300"/>
      <c r="GIE23" s="300"/>
      <c r="GIF23" s="300"/>
      <c r="GIG23" s="300"/>
      <c r="GIH23" s="300"/>
      <c r="GII23" s="300"/>
      <c r="GIJ23" s="300"/>
      <c r="GIK23" s="300"/>
      <c r="GIL23" s="300"/>
      <c r="GIM23" s="300"/>
      <c r="GIN23" s="300"/>
      <c r="GIO23" s="300"/>
      <c r="GIP23" s="300"/>
      <c r="GIQ23" s="300"/>
      <c r="GIR23" s="300"/>
      <c r="GIS23" s="300"/>
      <c r="GIT23" s="300"/>
      <c r="GIU23" s="300"/>
      <c r="GIV23" s="300"/>
      <c r="GIW23" s="300"/>
      <c r="GIX23" s="300"/>
      <c r="GIY23" s="300"/>
      <c r="GIZ23" s="300"/>
      <c r="GJA23" s="300"/>
      <c r="GJB23" s="300"/>
      <c r="GJC23" s="300"/>
      <c r="GJD23" s="300"/>
      <c r="GJE23" s="300"/>
      <c r="GJF23" s="300"/>
      <c r="GJG23" s="300"/>
      <c r="GJH23" s="300"/>
      <c r="GJI23" s="300"/>
      <c r="GJJ23" s="300"/>
      <c r="GJK23" s="300"/>
      <c r="GJL23" s="300"/>
      <c r="GJM23" s="300"/>
      <c r="GJN23" s="300"/>
      <c r="GJO23" s="300"/>
      <c r="GJP23" s="300"/>
      <c r="GJQ23" s="300"/>
      <c r="GJR23" s="300"/>
      <c r="GJS23" s="300"/>
      <c r="GJT23" s="300"/>
      <c r="GJU23" s="300"/>
      <c r="GJV23" s="300"/>
      <c r="GJW23" s="300"/>
      <c r="GJX23" s="300"/>
      <c r="GJY23" s="300"/>
      <c r="GJZ23" s="300"/>
      <c r="GKA23" s="300"/>
      <c r="GKB23" s="300"/>
      <c r="GKC23" s="300"/>
      <c r="GKD23" s="300"/>
      <c r="GKE23" s="300"/>
      <c r="GKF23" s="300"/>
      <c r="GKG23" s="300"/>
      <c r="GKH23" s="300"/>
      <c r="GKI23" s="300"/>
      <c r="GKJ23" s="300"/>
      <c r="GKK23" s="300"/>
      <c r="GKL23" s="300"/>
      <c r="GKM23" s="300"/>
      <c r="GKN23" s="300"/>
      <c r="GKO23" s="300"/>
      <c r="GKP23" s="300"/>
      <c r="GKQ23" s="300"/>
      <c r="GKR23" s="300"/>
      <c r="GKS23" s="300"/>
      <c r="GKT23" s="300"/>
      <c r="GKU23" s="300"/>
      <c r="GKV23" s="300"/>
      <c r="GKW23" s="300"/>
      <c r="GKX23" s="300"/>
      <c r="GKY23" s="300"/>
      <c r="GKZ23" s="300"/>
      <c r="GLA23" s="300"/>
      <c r="GLB23" s="300"/>
      <c r="GLC23" s="300"/>
      <c r="GLD23" s="300"/>
      <c r="GLE23" s="300"/>
      <c r="GLF23" s="300"/>
      <c r="GLG23" s="300"/>
      <c r="GLH23" s="300"/>
      <c r="GLI23" s="300"/>
      <c r="GLJ23" s="300"/>
      <c r="GLK23" s="300"/>
      <c r="GLL23" s="300"/>
      <c r="GLM23" s="300"/>
      <c r="GLN23" s="300"/>
      <c r="GLO23" s="300"/>
      <c r="GLP23" s="300"/>
      <c r="GLQ23" s="300"/>
      <c r="GLR23" s="300"/>
      <c r="GLS23" s="300"/>
      <c r="GLT23" s="300"/>
      <c r="GLU23" s="300"/>
      <c r="GLV23" s="300"/>
      <c r="GLW23" s="300"/>
      <c r="GLX23" s="300"/>
      <c r="GLY23" s="300"/>
      <c r="GLZ23" s="300"/>
      <c r="GMA23" s="300"/>
      <c r="GMB23" s="300"/>
      <c r="GMC23" s="300"/>
      <c r="GMD23" s="300"/>
      <c r="GME23" s="300"/>
      <c r="GMF23" s="300"/>
      <c r="GMG23" s="300"/>
      <c r="GMH23" s="300"/>
      <c r="GMI23" s="300"/>
      <c r="GMJ23" s="300"/>
      <c r="GMK23" s="300"/>
      <c r="GML23" s="300"/>
      <c r="GMM23" s="300"/>
      <c r="GMN23" s="300"/>
      <c r="GMO23" s="300"/>
      <c r="GMP23" s="300"/>
      <c r="GMQ23" s="300"/>
      <c r="GMR23" s="300"/>
      <c r="GMS23" s="300"/>
      <c r="GMT23" s="300"/>
      <c r="GMU23" s="300"/>
      <c r="GMV23" s="300"/>
      <c r="GMW23" s="300"/>
      <c r="GMX23" s="300"/>
      <c r="GMY23" s="300"/>
      <c r="GMZ23" s="300"/>
      <c r="GNA23" s="300"/>
      <c r="GNB23" s="300"/>
      <c r="GNC23" s="300"/>
      <c r="GND23" s="300"/>
      <c r="GNE23" s="300"/>
      <c r="GNF23" s="300"/>
      <c r="GNG23" s="300"/>
      <c r="GNH23" s="300"/>
      <c r="GNI23" s="300"/>
      <c r="GNJ23" s="300"/>
      <c r="GNK23" s="300"/>
      <c r="GNL23" s="300"/>
      <c r="GNM23" s="300"/>
      <c r="GNN23" s="300"/>
      <c r="GNO23" s="300"/>
      <c r="GNP23" s="300"/>
      <c r="GNQ23" s="300"/>
      <c r="GNR23" s="300"/>
      <c r="GNS23" s="300"/>
      <c r="GNT23" s="300"/>
      <c r="GNU23" s="300"/>
      <c r="GNV23" s="300"/>
      <c r="GNW23" s="300"/>
      <c r="GNX23" s="300"/>
      <c r="GNY23" s="300"/>
      <c r="GNZ23" s="300"/>
      <c r="GOA23" s="300"/>
      <c r="GOB23" s="300"/>
      <c r="GOC23" s="300"/>
      <c r="GOD23" s="300"/>
      <c r="GOE23" s="300"/>
      <c r="GOF23" s="300"/>
      <c r="GOG23" s="300"/>
      <c r="GOH23" s="300"/>
      <c r="GOI23" s="300"/>
      <c r="GOJ23" s="300"/>
      <c r="GOK23" s="300"/>
      <c r="GOL23" s="300"/>
      <c r="GOM23" s="300"/>
      <c r="GON23" s="300"/>
      <c r="GOO23" s="300"/>
      <c r="GOP23" s="300"/>
      <c r="GOQ23" s="300"/>
      <c r="GOR23" s="300"/>
      <c r="GOS23" s="300"/>
      <c r="GOT23" s="300"/>
      <c r="GOU23" s="300"/>
      <c r="GOV23" s="300"/>
      <c r="GOW23" s="300"/>
      <c r="GOX23" s="300"/>
      <c r="GOY23" s="300"/>
      <c r="GOZ23" s="300"/>
      <c r="GPA23" s="300"/>
      <c r="GPB23" s="300"/>
      <c r="GPC23" s="300"/>
      <c r="GPD23" s="300"/>
      <c r="GPE23" s="300"/>
      <c r="GPF23" s="300"/>
      <c r="GPG23" s="300"/>
      <c r="GPH23" s="300"/>
      <c r="GPI23" s="300"/>
      <c r="GPJ23" s="300"/>
      <c r="GPK23" s="300"/>
      <c r="GPL23" s="300"/>
      <c r="GPM23" s="300"/>
      <c r="GPN23" s="300"/>
      <c r="GPO23" s="300"/>
      <c r="GPP23" s="300"/>
      <c r="GPQ23" s="300"/>
      <c r="GPR23" s="300"/>
      <c r="GPS23" s="300"/>
      <c r="GPT23" s="300"/>
      <c r="GPU23" s="300"/>
      <c r="GPV23" s="300"/>
      <c r="GPW23" s="300"/>
      <c r="GPX23" s="300"/>
      <c r="GPY23" s="300"/>
      <c r="GPZ23" s="300"/>
      <c r="GQA23" s="300"/>
      <c r="GQB23" s="300"/>
      <c r="GQC23" s="300"/>
      <c r="GQD23" s="300"/>
      <c r="GQE23" s="300"/>
      <c r="GQF23" s="300"/>
      <c r="GQG23" s="300"/>
      <c r="GQH23" s="300"/>
      <c r="GQI23" s="300"/>
      <c r="GQJ23" s="300"/>
      <c r="GQK23" s="300"/>
      <c r="GQL23" s="300"/>
      <c r="GQM23" s="300"/>
      <c r="GQN23" s="300"/>
      <c r="GQO23" s="300"/>
      <c r="GQP23" s="300"/>
      <c r="GQQ23" s="300"/>
      <c r="GQR23" s="300"/>
      <c r="GQS23" s="300"/>
      <c r="GQT23" s="300"/>
      <c r="GQU23" s="300"/>
      <c r="GQV23" s="300"/>
      <c r="GQW23" s="300"/>
      <c r="GQX23" s="300"/>
      <c r="GQY23" s="300"/>
      <c r="GQZ23" s="300"/>
      <c r="GRA23" s="300"/>
      <c r="GRB23" s="300"/>
      <c r="GRC23" s="300"/>
      <c r="GRD23" s="300"/>
      <c r="GRE23" s="300"/>
      <c r="GRF23" s="300"/>
      <c r="GRG23" s="300"/>
      <c r="GRH23" s="300"/>
      <c r="GRI23" s="300"/>
      <c r="GRJ23" s="300"/>
      <c r="GRK23" s="300"/>
      <c r="GRL23" s="300"/>
      <c r="GRM23" s="300"/>
      <c r="GRN23" s="300"/>
      <c r="GRO23" s="300"/>
      <c r="GRP23" s="300"/>
      <c r="GRQ23" s="300"/>
      <c r="GRR23" s="300"/>
      <c r="GRS23" s="300"/>
      <c r="GRT23" s="300"/>
      <c r="GRU23" s="300"/>
      <c r="GRV23" s="300"/>
      <c r="GRW23" s="300"/>
      <c r="GRX23" s="300"/>
      <c r="GRY23" s="300"/>
      <c r="GRZ23" s="300"/>
      <c r="GSA23" s="300"/>
      <c r="GSB23" s="300"/>
      <c r="GSC23" s="300"/>
      <c r="GSD23" s="300"/>
      <c r="GSE23" s="300"/>
      <c r="GSF23" s="300"/>
      <c r="GSG23" s="300"/>
      <c r="GSH23" s="300"/>
      <c r="GSI23" s="300"/>
      <c r="GSJ23" s="300"/>
      <c r="GSK23" s="300"/>
      <c r="GSL23" s="300"/>
      <c r="GSM23" s="300"/>
      <c r="GSN23" s="300"/>
      <c r="GSO23" s="300"/>
      <c r="GSP23" s="300"/>
      <c r="GSQ23" s="300"/>
      <c r="GSR23" s="300"/>
      <c r="GSS23" s="300"/>
      <c r="GST23" s="300"/>
      <c r="GSU23" s="300"/>
      <c r="GSV23" s="300"/>
      <c r="GSW23" s="300"/>
      <c r="GSX23" s="300"/>
      <c r="GSY23" s="300"/>
      <c r="GSZ23" s="300"/>
      <c r="GTA23" s="300"/>
      <c r="GTB23" s="300"/>
      <c r="GTC23" s="300"/>
      <c r="GTD23" s="300"/>
      <c r="GTE23" s="300"/>
      <c r="GTF23" s="300"/>
      <c r="GTG23" s="300"/>
      <c r="GTH23" s="300"/>
      <c r="GTI23" s="300"/>
      <c r="GTJ23" s="300"/>
      <c r="GTK23" s="300"/>
      <c r="GTL23" s="300"/>
      <c r="GTM23" s="300"/>
      <c r="GTN23" s="300"/>
      <c r="GTO23" s="300"/>
      <c r="GTP23" s="300"/>
      <c r="GTQ23" s="300"/>
      <c r="GTR23" s="300"/>
      <c r="GTS23" s="300"/>
      <c r="GTT23" s="300"/>
      <c r="GTU23" s="300"/>
      <c r="GTV23" s="300"/>
      <c r="GTW23" s="300"/>
      <c r="GTX23" s="300"/>
      <c r="GTY23" s="300"/>
      <c r="GTZ23" s="300"/>
      <c r="GUA23" s="300"/>
      <c r="GUB23" s="300"/>
      <c r="GUC23" s="300"/>
      <c r="GUD23" s="300"/>
      <c r="GUE23" s="300"/>
      <c r="GUF23" s="300"/>
      <c r="GUG23" s="300"/>
      <c r="GUH23" s="300"/>
      <c r="GUI23" s="300"/>
      <c r="GUJ23" s="300"/>
      <c r="GUK23" s="300"/>
      <c r="GUL23" s="300"/>
      <c r="GUM23" s="300"/>
      <c r="GUN23" s="300"/>
      <c r="GUO23" s="300"/>
      <c r="GUP23" s="300"/>
      <c r="GUQ23" s="300"/>
      <c r="GUR23" s="300"/>
      <c r="GUS23" s="300"/>
      <c r="GUT23" s="300"/>
      <c r="GUU23" s="300"/>
      <c r="GUV23" s="300"/>
      <c r="GUW23" s="300"/>
      <c r="GUX23" s="300"/>
      <c r="GUY23" s="300"/>
      <c r="GUZ23" s="300"/>
      <c r="GVA23" s="300"/>
      <c r="GVB23" s="300"/>
      <c r="GVC23" s="300"/>
      <c r="GVD23" s="300"/>
      <c r="GVE23" s="300"/>
      <c r="GVF23" s="300"/>
      <c r="GVG23" s="300"/>
      <c r="GVH23" s="300"/>
      <c r="GVI23" s="300"/>
      <c r="GVJ23" s="300"/>
      <c r="GVK23" s="300"/>
      <c r="GVL23" s="300"/>
      <c r="GVM23" s="300"/>
      <c r="GVN23" s="300"/>
      <c r="GVO23" s="300"/>
      <c r="GVP23" s="300"/>
      <c r="GVQ23" s="300"/>
      <c r="GVR23" s="300"/>
      <c r="GVS23" s="300"/>
      <c r="GVT23" s="300"/>
      <c r="GVU23" s="300"/>
      <c r="GVV23" s="300"/>
      <c r="GVW23" s="300"/>
      <c r="GVX23" s="300"/>
      <c r="GVY23" s="300"/>
      <c r="GVZ23" s="300"/>
      <c r="GWA23" s="300"/>
      <c r="GWB23" s="300"/>
      <c r="GWC23" s="300"/>
      <c r="GWD23" s="300"/>
      <c r="GWE23" s="300"/>
      <c r="GWF23" s="300"/>
      <c r="GWG23" s="300"/>
      <c r="GWH23" s="300"/>
      <c r="GWI23" s="300"/>
      <c r="GWJ23" s="300"/>
      <c r="GWK23" s="300"/>
      <c r="GWL23" s="300"/>
      <c r="GWM23" s="300"/>
      <c r="GWN23" s="300"/>
      <c r="GWO23" s="300"/>
      <c r="GWP23" s="300"/>
      <c r="GWQ23" s="300"/>
      <c r="GWR23" s="300"/>
      <c r="GWS23" s="300"/>
      <c r="GWT23" s="300"/>
      <c r="GWU23" s="300"/>
      <c r="GWV23" s="300"/>
      <c r="GWW23" s="300"/>
      <c r="GWX23" s="300"/>
      <c r="GWY23" s="300"/>
      <c r="GWZ23" s="300"/>
      <c r="GXA23" s="300"/>
      <c r="GXB23" s="300"/>
      <c r="GXC23" s="300"/>
      <c r="GXD23" s="300"/>
      <c r="GXE23" s="300"/>
      <c r="GXF23" s="300"/>
      <c r="GXG23" s="300"/>
      <c r="GXH23" s="300"/>
      <c r="GXI23" s="300"/>
      <c r="GXJ23" s="300"/>
      <c r="GXK23" s="300"/>
      <c r="GXL23" s="300"/>
      <c r="GXM23" s="300"/>
      <c r="GXN23" s="300"/>
      <c r="GXO23" s="300"/>
      <c r="GXP23" s="300"/>
      <c r="GXQ23" s="300"/>
      <c r="GXR23" s="300"/>
      <c r="GXS23" s="300"/>
      <c r="GXT23" s="300"/>
      <c r="GXU23" s="300"/>
      <c r="GXV23" s="300"/>
      <c r="GXW23" s="300"/>
      <c r="GXX23" s="300"/>
      <c r="GXY23" s="300"/>
      <c r="GXZ23" s="300"/>
      <c r="GYA23" s="300"/>
      <c r="GYB23" s="300"/>
      <c r="GYC23" s="300"/>
      <c r="GYD23" s="300"/>
      <c r="GYE23" s="300"/>
      <c r="GYF23" s="300"/>
      <c r="GYG23" s="300"/>
      <c r="GYH23" s="300"/>
      <c r="GYI23" s="300"/>
      <c r="GYJ23" s="300"/>
      <c r="GYK23" s="300"/>
      <c r="GYL23" s="300"/>
      <c r="GYM23" s="300"/>
      <c r="GYN23" s="300"/>
      <c r="GYO23" s="300"/>
      <c r="GYP23" s="300"/>
      <c r="GYQ23" s="300"/>
      <c r="GYR23" s="300"/>
      <c r="GYS23" s="300"/>
      <c r="GYT23" s="300"/>
      <c r="GYU23" s="300"/>
      <c r="GYV23" s="300"/>
      <c r="GYW23" s="300"/>
      <c r="GYX23" s="300"/>
      <c r="GYY23" s="300"/>
      <c r="GYZ23" s="300"/>
      <c r="GZA23" s="300"/>
      <c r="GZB23" s="300"/>
      <c r="GZC23" s="300"/>
      <c r="GZD23" s="300"/>
      <c r="GZE23" s="300"/>
      <c r="GZF23" s="300"/>
      <c r="GZG23" s="300"/>
      <c r="GZH23" s="300"/>
      <c r="GZI23" s="300"/>
      <c r="GZJ23" s="300"/>
      <c r="GZK23" s="300"/>
      <c r="GZL23" s="300"/>
      <c r="GZM23" s="300"/>
      <c r="GZN23" s="300"/>
      <c r="GZO23" s="300"/>
      <c r="GZP23" s="300"/>
      <c r="GZQ23" s="300"/>
      <c r="GZR23" s="300"/>
      <c r="GZS23" s="300"/>
      <c r="GZT23" s="300"/>
      <c r="GZU23" s="300"/>
      <c r="GZV23" s="300"/>
      <c r="GZW23" s="300"/>
      <c r="GZX23" s="300"/>
      <c r="GZY23" s="300"/>
      <c r="GZZ23" s="300"/>
      <c r="HAA23" s="300"/>
      <c r="HAB23" s="300"/>
      <c r="HAC23" s="300"/>
      <c r="HAD23" s="300"/>
      <c r="HAE23" s="300"/>
      <c r="HAF23" s="300"/>
      <c r="HAG23" s="300"/>
      <c r="HAH23" s="300"/>
      <c r="HAI23" s="300"/>
      <c r="HAJ23" s="300"/>
      <c r="HAK23" s="300"/>
      <c r="HAL23" s="300"/>
      <c r="HAM23" s="300"/>
      <c r="HAN23" s="300"/>
      <c r="HAO23" s="300"/>
      <c r="HAP23" s="300"/>
      <c r="HAQ23" s="300"/>
      <c r="HAR23" s="300"/>
      <c r="HAS23" s="300"/>
      <c r="HAT23" s="300"/>
      <c r="HAU23" s="300"/>
      <c r="HAV23" s="300"/>
      <c r="HAW23" s="300"/>
      <c r="HAX23" s="300"/>
      <c r="HAY23" s="300"/>
      <c r="HAZ23" s="300"/>
      <c r="HBA23" s="300"/>
      <c r="HBB23" s="300"/>
      <c r="HBC23" s="300"/>
      <c r="HBD23" s="300"/>
      <c r="HBE23" s="300"/>
      <c r="HBF23" s="300"/>
      <c r="HBG23" s="300"/>
      <c r="HBH23" s="300"/>
      <c r="HBI23" s="300"/>
      <c r="HBJ23" s="300"/>
      <c r="HBK23" s="300"/>
      <c r="HBL23" s="300"/>
      <c r="HBM23" s="300"/>
      <c r="HBN23" s="300"/>
      <c r="HBO23" s="300"/>
      <c r="HBP23" s="300"/>
      <c r="HBQ23" s="300"/>
      <c r="HBR23" s="300"/>
      <c r="HBS23" s="300"/>
      <c r="HBT23" s="300"/>
      <c r="HBU23" s="300"/>
      <c r="HBV23" s="300"/>
      <c r="HBW23" s="300"/>
      <c r="HBX23" s="300"/>
      <c r="HBY23" s="300"/>
      <c r="HBZ23" s="300"/>
      <c r="HCA23" s="300"/>
      <c r="HCB23" s="300"/>
      <c r="HCC23" s="300"/>
      <c r="HCD23" s="300"/>
      <c r="HCE23" s="300"/>
      <c r="HCF23" s="300"/>
      <c r="HCG23" s="300"/>
      <c r="HCH23" s="300"/>
      <c r="HCI23" s="300"/>
      <c r="HCJ23" s="300"/>
      <c r="HCK23" s="300"/>
      <c r="HCL23" s="300"/>
      <c r="HCM23" s="300"/>
      <c r="HCN23" s="300"/>
      <c r="HCO23" s="300"/>
      <c r="HCP23" s="300"/>
      <c r="HCQ23" s="300"/>
      <c r="HCR23" s="300"/>
      <c r="HCS23" s="300"/>
      <c r="HCT23" s="300"/>
      <c r="HCU23" s="300"/>
      <c r="HCV23" s="300"/>
      <c r="HCW23" s="300"/>
      <c r="HCX23" s="300"/>
      <c r="HCY23" s="300"/>
      <c r="HCZ23" s="300"/>
      <c r="HDA23" s="300"/>
      <c r="HDB23" s="300"/>
      <c r="HDC23" s="300"/>
      <c r="HDD23" s="300"/>
      <c r="HDE23" s="300"/>
      <c r="HDF23" s="300"/>
      <c r="HDG23" s="300"/>
      <c r="HDH23" s="300"/>
      <c r="HDI23" s="300"/>
      <c r="HDJ23" s="300"/>
      <c r="HDK23" s="300"/>
      <c r="HDL23" s="300"/>
      <c r="HDM23" s="300"/>
      <c r="HDN23" s="300"/>
      <c r="HDO23" s="300"/>
      <c r="HDP23" s="300"/>
      <c r="HDQ23" s="300"/>
      <c r="HDR23" s="300"/>
      <c r="HDS23" s="300"/>
      <c r="HDT23" s="300"/>
      <c r="HDU23" s="300"/>
      <c r="HDV23" s="300"/>
      <c r="HDW23" s="300"/>
      <c r="HDX23" s="300"/>
      <c r="HDY23" s="300"/>
      <c r="HDZ23" s="300"/>
      <c r="HEA23" s="300"/>
      <c r="HEB23" s="300"/>
      <c r="HEC23" s="300"/>
      <c r="HED23" s="300"/>
      <c r="HEE23" s="300"/>
      <c r="HEF23" s="300"/>
      <c r="HEG23" s="300"/>
      <c r="HEH23" s="300"/>
      <c r="HEI23" s="300"/>
      <c r="HEJ23" s="300"/>
      <c r="HEK23" s="300"/>
      <c r="HEL23" s="300"/>
      <c r="HEM23" s="300"/>
      <c r="HEN23" s="300"/>
      <c r="HEO23" s="300"/>
      <c r="HEP23" s="300"/>
      <c r="HEQ23" s="300"/>
      <c r="HER23" s="300"/>
      <c r="HES23" s="300"/>
      <c r="HET23" s="300"/>
      <c r="HEU23" s="300"/>
      <c r="HEV23" s="300"/>
      <c r="HEW23" s="300"/>
      <c r="HEX23" s="300"/>
      <c r="HEY23" s="300"/>
      <c r="HEZ23" s="300"/>
      <c r="HFA23" s="300"/>
      <c r="HFB23" s="300"/>
      <c r="HFC23" s="300"/>
      <c r="HFD23" s="300"/>
      <c r="HFE23" s="300"/>
      <c r="HFF23" s="300"/>
      <c r="HFG23" s="300"/>
      <c r="HFH23" s="300"/>
      <c r="HFI23" s="300"/>
      <c r="HFJ23" s="300"/>
      <c r="HFK23" s="300"/>
      <c r="HFL23" s="300"/>
      <c r="HFM23" s="300"/>
      <c r="HFN23" s="300"/>
      <c r="HFO23" s="300"/>
      <c r="HFP23" s="300"/>
      <c r="HFQ23" s="300"/>
      <c r="HFR23" s="300"/>
      <c r="HFS23" s="300"/>
      <c r="HFT23" s="300"/>
      <c r="HFU23" s="300"/>
      <c r="HFV23" s="300"/>
      <c r="HFW23" s="300"/>
      <c r="HFX23" s="300"/>
      <c r="HFY23" s="300"/>
      <c r="HFZ23" s="300"/>
      <c r="HGA23" s="300"/>
      <c r="HGB23" s="300"/>
      <c r="HGC23" s="300"/>
      <c r="HGD23" s="300"/>
      <c r="HGE23" s="300"/>
      <c r="HGF23" s="300"/>
      <c r="HGG23" s="300"/>
      <c r="HGH23" s="300"/>
      <c r="HGI23" s="300"/>
      <c r="HGJ23" s="300"/>
      <c r="HGK23" s="300"/>
      <c r="HGL23" s="300"/>
      <c r="HGM23" s="300"/>
      <c r="HGN23" s="300"/>
      <c r="HGO23" s="300"/>
      <c r="HGP23" s="300"/>
      <c r="HGQ23" s="300"/>
      <c r="HGR23" s="300"/>
      <c r="HGS23" s="300"/>
      <c r="HGT23" s="300"/>
      <c r="HGU23" s="300"/>
      <c r="HGV23" s="300"/>
      <c r="HGW23" s="300"/>
      <c r="HGX23" s="300"/>
      <c r="HGY23" s="300"/>
      <c r="HGZ23" s="300"/>
      <c r="HHA23" s="300"/>
      <c r="HHB23" s="300"/>
      <c r="HHC23" s="300"/>
      <c r="HHD23" s="300"/>
      <c r="HHE23" s="300"/>
      <c r="HHF23" s="300"/>
      <c r="HHG23" s="300"/>
      <c r="HHH23" s="300"/>
      <c r="HHI23" s="300"/>
      <c r="HHJ23" s="300"/>
      <c r="HHK23" s="300"/>
      <c r="HHL23" s="300"/>
      <c r="HHM23" s="300"/>
      <c r="HHN23" s="300"/>
      <c r="HHO23" s="300"/>
      <c r="HHP23" s="300"/>
      <c r="HHQ23" s="300"/>
      <c r="HHR23" s="300"/>
      <c r="HHS23" s="300"/>
      <c r="HHT23" s="300"/>
      <c r="HHU23" s="300"/>
      <c r="HHV23" s="300"/>
      <c r="HHW23" s="300"/>
      <c r="HHX23" s="300"/>
      <c r="HHY23" s="300"/>
      <c r="HHZ23" s="300"/>
      <c r="HIA23" s="300"/>
      <c r="HIB23" s="300"/>
      <c r="HIC23" s="300"/>
      <c r="HID23" s="300"/>
      <c r="HIE23" s="300"/>
      <c r="HIF23" s="300"/>
      <c r="HIG23" s="300"/>
      <c r="HIH23" s="300"/>
      <c r="HII23" s="300"/>
      <c r="HIJ23" s="300"/>
      <c r="HIK23" s="300"/>
      <c r="HIL23" s="300"/>
      <c r="HIM23" s="300"/>
      <c r="HIN23" s="300"/>
      <c r="HIO23" s="300"/>
      <c r="HIP23" s="300"/>
      <c r="HIQ23" s="300"/>
      <c r="HIR23" s="300"/>
      <c r="HIS23" s="300"/>
      <c r="HIT23" s="300"/>
      <c r="HIU23" s="300"/>
      <c r="HIV23" s="300"/>
      <c r="HIW23" s="300"/>
      <c r="HIX23" s="300"/>
      <c r="HIY23" s="300"/>
      <c r="HIZ23" s="300"/>
      <c r="HJA23" s="300"/>
      <c r="HJB23" s="300"/>
      <c r="HJC23" s="300"/>
      <c r="HJD23" s="300"/>
      <c r="HJE23" s="300"/>
      <c r="HJF23" s="300"/>
      <c r="HJG23" s="300"/>
      <c r="HJH23" s="300"/>
      <c r="HJI23" s="300"/>
      <c r="HJJ23" s="300"/>
      <c r="HJK23" s="300"/>
      <c r="HJL23" s="300"/>
      <c r="HJM23" s="300"/>
      <c r="HJN23" s="300"/>
      <c r="HJO23" s="300"/>
      <c r="HJP23" s="300"/>
      <c r="HJQ23" s="300"/>
      <c r="HJR23" s="300"/>
      <c r="HJS23" s="300"/>
      <c r="HJT23" s="300"/>
      <c r="HJU23" s="300"/>
      <c r="HJV23" s="300"/>
      <c r="HJW23" s="300"/>
      <c r="HJX23" s="300"/>
      <c r="HJY23" s="300"/>
      <c r="HJZ23" s="300"/>
      <c r="HKA23" s="300"/>
      <c r="HKB23" s="300"/>
      <c r="HKC23" s="300"/>
      <c r="HKD23" s="300"/>
      <c r="HKE23" s="300"/>
      <c r="HKF23" s="300"/>
      <c r="HKG23" s="300"/>
      <c r="HKH23" s="300"/>
      <c r="HKI23" s="300"/>
      <c r="HKJ23" s="300"/>
      <c r="HKK23" s="300"/>
      <c r="HKL23" s="300"/>
      <c r="HKM23" s="300"/>
      <c r="HKN23" s="300"/>
      <c r="HKO23" s="300"/>
      <c r="HKP23" s="300"/>
      <c r="HKQ23" s="300"/>
      <c r="HKR23" s="300"/>
      <c r="HKS23" s="300"/>
      <c r="HKT23" s="300"/>
      <c r="HKU23" s="300"/>
      <c r="HKV23" s="300"/>
      <c r="HKW23" s="300"/>
      <c r="HKX23" s="300"/>
      <c r="HKY23" s="300"/>
      <c r="HKZ23" s="300"/>
      <c r="HLA23" s="300"/>
      <c r="HLB23" s="300"/>
      <c r="HLC23" s="300"/>
      <c r="HLD23" s="300"/>
      <c r="HLE23" s="300"/>
      <c r="HLF23" s="300"/>
      <c r="HLG23" s="300"/>
      <c r="HLH23" s="300"/>
      <c r="HLI23" s="300"/>
      <c r="HLJ23" s="300"/>
      <c r="HLK23" s="300"/>
      <c r="HLL23" s="300"/>
      <c r="HLM23" s="300"/>
      <c r="HLN23" s="300"/>
      <c r="HLO23" s="300"/>
      <c r="HLP23" s="300"/>
      <c r="HLQ23" s="300"/>
      <c r="HLR23" s="300"/>
      <c r="HLS23" s="300"/>
      <c r="HLT23" s="300"/>
      <c r="HLU23" s="300"/>
      <c r="HLV23" s="300"/>
      <c r="HLW23" s="300"/>
      <c r="HLX23" s="300"/>
      <c r="HLY23" s="300"/>
      <c r="HLZ23" s="300"/>
      <c r="HMA23" s="300"/>
      <c r="HMB23" s="300"/>
      <c r="HMC23" s="300"/>
      <c r="HMD23" s="300"/>
      <c r="HME23" s="300"/>
      <c r="HMF23" s="300"/>
      <c r="HMG23" s="300"/>
      <c r="HMH23" s="300"/>
      <c r="HMI23" s="300"/>
      <c r="HMJ23" s="300"/>
      <c r="HMK23" s="300"/>
      <c r="HML23" s="300"/>
      <c r="HMM23" s="300"/>
      <c r="HMN23" s="300"/>
      <c r="HMO23" s="300"/>
      <c r="HMP23" s="300"/>
      <c r="HMQ23" s="300"/>
      <c r="HMR23" s="300"/>
      <c r="HMS23" s="300"/>
      <c r="HMT23" s="300"/>
      <c r="HMU23" s="300"/>
      <c r="HMV23" s="300"/>
      <c r="HMW23" s="300"/>
      <c r="HMX23" s="300"/>
      <c r="HMY23" s="300"/>
      <c r="HMZ23" s="300"/>
      <c r="HNA23" s="300"/>
      <c r="HNB23" s="300"/>
      <c r="HNC23" s="300"/>
      <c r="HND23" s="300"/>
      <c r="HNE23" s="300"/>
      <c r="HNF23" s="300"/>
      <c r="HNG23" s="300"/>
      <c r="HNH23" s="300"/>
      <c r="HNI23" s="300"/>
      <c r="HNJ23" s="300"/>
      <c r="HNK23" s="300"/>
      <c r="HNL23" s="300"/>
      <c r="HNM23" s="300"/>
      <c r="HNN23" s="300"/>
      <c r="HNO23" s="300"/>
      <c r="HNP23" s="300"/>
      <c r="HNQ23" s="300"/>
      <c r="HNR23" s="300"/>
      <c r="HNS23" s="300"/>
      <c r="HNT23" s="300"/>
      <c r="HNU23" s="300"/>
      <c r="HNV23" s="300"/>
      <c r="HNW23" s="300"/>
      <c r="HNX23" s="300"/>
      <c r="HNY23" s="300"/>
      <c r="HNZ23" s="300"/>
      <c r="HOA23" s="300"/>
      <c r="HOB23" s="300"/>
      <c r="HOC23" s="300"/>
      <c r="HOD23" s="300"/>
      <c r="HOE23" s="300"/>
      <c r="HOF23" s="300"/>
      <c r="HOG23" s="300"/>
      <c r="HOH23" s="300"/>
      <c r="HOI23" s="300"/>
      <c r="HOJ23" s="300"/>
      <c r="HOK23" s="300"/>
      <c r="HOL23" s="300"/>
      <c r="HOM23" s="300"/>
      <c r="HON23" s="300"/>
      <c r="HOO23" s="300"/>
      <c r="HOP23" s="300"/>
      <c r="HOQ23" s="300"/>
      <c r="HOR23" s="300"/>
      <c r="HOS23" s="300"/>
      <c r="HOT23" s="300"/>
      <c r="HOU23" s="300"/>
      <c r="HOV23" s="300"/>
      <c r="HOW23" s="300"/>
      <c r="HOX23" s="300"/>
      <c r="HOY23" s="300"/>
      <c r="HOZ23" s="300"/>
      <c r="HPA23" s="300"/>
      <c r="HPB23" s="300"/>
      <c r="HPC23" s="300"/>
      <c r="HPD23" s="300"/>
      <c r="HPE23" s="300"/>
      <c r="HPF23" s="300"/>
      <c r="HPG23" s="300"/>
      <c r="HPH23" s="300"/>
      <c r="HPI23" s="300"/>
      <c r="HPJ23" s="300"/>
      <c r="HPK23" s="300"/>
      <c r="HPL23" s="300"/>
      <c r="HPM23" s="300"/>
      <c r="HPN23" s="300"/>
      <c r="HPO23" s="300"/>
      <c r="HPP23" s="300"/>
      <c r="HPQ23" s="300"/>
      <c r="HPR23" s="300"/>
      <c r="HPS23" s="300"/>
      <c r="HPT23" s="300"/>
      <c r="HPU23" s="300"/>
      <c r="HPV23" s="300"/>
      <c r="HPW23" s="300"/>
      <c r="HPX23" s="300"/>
      <c r="HPY23" s="300"/>
      <c r="HPZ23" s="300"/>
      <c r="HQA23" s="300"/>
      <c r="HQB23" s="300"/>
      <c r="HQC23" s="300"/>
      <c r="HQD23" s="300"/>
      <c r="HQE23" s="300"/>
      <c r="HQF23" s="300"/>
      <c r="HQG23" s="300"/>
      <c r="HQH23" s="300"/>
      <c r="HQI23" s="300"/>
      <c r="HQJ23" s="300"/>
      <c r="HQK23" s="300"/>
      <c r="HQL23" s="300"/>
      <c r="HQM23" s="300"/>
      <c r="HQN23" s="300"/>
      <c r="HQO23" s="300"/>
      <c r="HQP23" s="300"/>
      <c r="HQQ23" s="300"/>
      <c r="HQR23" s="300"/>
      <c r="HQS23" s="300"/>
      <c r="HQT23" s="300"/>
      <c r="HQU23" s="300"/>
      <c r="HQV23" s="300"/>
      <c r="HQW23" s="300"/>
      <c r="HQX23" s="300"/>
      <c r="HQY23" s="300"/>
      <c r="HQZ23" s="300"/>
      <c r="HRA23" s="300"/>
      <c r="HRB23" s="300"/>
      <c r="HRC23" s="300"/>
      <c r="HRD23" s="300"/>
      <c r="HRE23" s="300"/>
      <c r="HRF23" s="300"/>
      <c r="HRG23" s="300"/>
      <c r="HRH23" s="300"/>
      <c r="HRI23" s="300"/>
      <c r="HRJ23" s="300"/>
      <c r="HRK23" s="300"/>
      <c r="HRL23" s="300"/>
      <c r="HRM23" s="300"/>
      <c r="HRN23" s="300"/>
      <c r="HRO23" s="300"/>
      <c r="HRP23" s="300"/>
      <c r="HRQ23" s="300"/>
      <c r="HRR23" s="300"/>
      <c r="HRS23" s="300"/>
      <c r="HRT23" s="300"/>
      <c r="HRU23" s="300"/>
      <c r="HRV23" s="300"/>
      <c r="HRW23" s="300"/>
      <c r="HRX23" s="300"/>
      <c r="HRY23" s="300"/>
      <c r="HRZ23" s="300"/>
      <c r="HSA23" s="300"/>
      <c r="HSB23" s="300"/>
      <c r="HSC23" s="300"/>
      <c r="HSD23" s="300"/>
      <c r="HSE23" s="300"/>
      <c r="HSF23" s="300"/>
      <c r="HSG23" s="300"/>
      <c r="HSH23" s="300"/>
      <c r="HSI23" s="300"/>
      <c r="HSJ23" s="300"/>
      <c r="HSK23" s="300"/>
      <c r="HSL23" s="300"/>
      <c r="HSM23" s="300"/>
      <c r="HSN23" s="300"/>
      <c r="HSO23" s="300"/>
      <c r="HSP23" s="300"/>
      <c r="HSQ23" s="300"/>
      <c r="HSR23" s="300"/>
      <c r="HSS23" s="300"/>
      <c r="HST23" s="300"/>
      <c r="HSU23" s="300"/>
      <c r="HSV23" s="300"/>
      <c r="HSW23" s="300"/>
      <c r="HSX23" s="300"/>
      <c r="HSY23" s="300"/>
      <c r="HSZ23" s="300"/>
      <c r="HTA23" s="300"/>
      <c r="HTB23" s="300"/>
      <c r="HTC23" s="300"/>
      <c r="HTD23" s="300"/>
      <c r="HTE23" s="300"/>
      <c r="HTF23" s="300"/>
      <c r="HTG23" s="300"/>
      <c r="HTH23" s="300"/>
      <c r="HTI23" s="300"/>
      <c r="HTJ23" s="300"/>
      <c r="HTK23" s="300"/>
      <c r="HTL23" s="300"/>
      <c r="HTM23" s="300"/>
      <c r="HTN23" s="300"/>
      <c r="HTO23" s="300"/>
      <c r="HTP23" s="300"/>
      <c r="HTQ23" s="300"/>
      <c r="HTR23" s="300"/>
      <c r="HTS23" s="300"/>
      <c r="HTT23" s="300"/>
      <c r="HTU23" s="300"/>
      <c r="HTV23" s="300"/>
      <c r="HTW23" s="300"/>
      <c r="HTX23" s="300"/>
      <c r="HTY23" s="300"/>
      <c r="HTZ23" s="300"/>
      <c r="HUA23" s="300"/>
      <c r="HUB23" s="300"/>
      <c r="HUC23" s="300"/>
      <c r="HUD23" s="300"/>
      <c r="HUE23" s="300"/>
      <c r="HUF23" s="300"/>
      <c r="HUG23" s="300"/>
      <c r="HUH23" s="300"/>
      <c r="HUI23" s="300"/>
      <c r="HUJ23" s="300"/>
      <c r="HUK23" s="300"/>
      <c r="HUL23" s="300"/>
      <c r="HUM23" s="300"/>
      <c r="HUN23" s="300"/>
      <c r="HUO23" s="300"/>
      <c r="HUP23" s="300"/>
      <c r="HUQ23" s="300"/>
      <c r="HUR23" s="300"/>
      <c r="HUS23" s="300"/>
      <c r="HUT23" s="300"/>
      <c r="HUU23" s="300"/>
      <c r="HUV23" s="300"/>
      <c r="HUW23" s="300"/>
      <c r="HUX23" s="300"/>
      <c r="HUY23" s="300"/>
      <c r="HUZ23" s="300"/>
      <c r="HVA23" s="300"/>
      <c r="HVB23" s="300"/>
      <c r="HVC23" s="300"/>
      <c r="HVD23" s="300"/>
      <c r="HVE23" s="300"/>
      <c r="HVF23" s="300"/>
      <c r="HVG23" s="300"/>
      <c r="HVH23" s="300"/>
      <c r="HVI23" s="300"/>
      <c r="HVJ23" s="300"/>
      <c r="HVK23" s="300"/>
      <c r="HVL23" s="300"/>
      <c r="HVM23" s="300"/>
      <c r="HVN23" s="300"/>
      <c r="HVO23" s="300"/>
      <c r="HVP23" s="300"/>
      <c r="HVQ23" s="300"/>
      <c r="HVR23" s="300"/>
      <c r="HVS23" s="300"/>
      <c r="HVT23" s="300"/>
      <c r="HVU23" s="300"/>
      <c r="HVV23" s="300"/>
      <c r="HVW23" s="300"/>
      <c r="HVX23" s="300"/>
      <c r="HVY23" s="300"/>
      <c r="HVZ23" s="300"/>
      <c r="HWA23" s="300"/>
      <c r="HWB23" s="300"/>
      <c r="HWC23" s="300"/>
      <c r="HWD23" s="300"/>
      <c r="HWE23" s="300"/>
      <c r="HWF23" s="300"/>
      <c r="HWG23" s="300"/>
      <c r="HWH23" s="300"/>
      <c r="HWI23" s="300"/>
      <c r="HWJ23" s="300"/>
      <c r="HWK23" s="300"/>
      <c r="HWL23" s="300"/>
      <c r="HWM23" s="300"/>
      <c r="HWN23" s="300"/>
      <c r="HWO23" s="300"/>
      <c r="HWP23" s="300"/>
      <c r="HWQ23" s="300"/>
      <c r="HWR23" s="300"/>
      <c r="HWS23" s="300"/>
      <c r="HWT23" s="300"/>
      <c r="HWU23" s="300"/>
      <c r="HWV23" s="300"/>
      <c r="HWW23" s="300"/>
      <c r="HWX23" s="300"/>
      <c r="HWY23" s="300"/>
      <c r="HWZ23" s="300"/>
      <c r="HXA23" s="300"/>
      <c r="HXB23" s="300"/>
      <c r="HXC23" s="300"/>
      <c r="HXD23" s="300"/>
      <c r="HXE23" s="300"/>
      <c r="HXF23" s="300"/>
      <c r="HXG23" s="300"/>
      <c r="HXH23" s="300"/>
      <c r="HXI23" s="300"/>
      <c r="HXJ23" s="300"/>
      <c r="HXK23" s="300"/>
      <c r="HXL23" s="300"/>
      <c r="HXM23" s="300"/>
      <c r="HXN23" s="300"/>
      <c r="HXO23" s="300"/>
      <c r="HXP23" s="300"/>
      <c r="HXQ23" s="300"/>
      <c r="HXR23" s="300"/>
      <c r="HXS23" s="300"/>
      <c r="HXT23" s="300"/>
      <c r="HXU23" s="300"/>
      <c r="HXV23" s="300"/>
      <c r="HXW23" s="300"/>
      <c r="HXX23" s="300"/>
      <c r="HXY23" s="300"/>
      <c r="HXZ23" s="300"/>
      <c r="HYA23" s="300"/>
      <c r="HYB23" s="300"/>
      <c r="HYC23" s="300"/>
      <c r="HYD23" s="300"/>
      <c r="HYE23" s="300"/>
      <c r="HYF23" s="300"/>
      <c r="HYG23" s="300"/>
      <c r="HYH23" s="300"/>
      <c r="HYI23" s="300"/>
      <c r="HYJ23" s="300"/>
      <c r="HYK23" s="300"/>
      <c r="HYL23" s="300"/>
      <c r="HYM23" s="300"/>
      <c r="HYN23" s="300"/>
      <c r="HYO23" s="300"/>
      <c r="HYP23" s="300"/>
      <c r="HYQ23" s="300"/>
      <c r="HYR23" s="300"/>
      <c r="HYS23" s="300"/>
      <c r="HYT23" s="300"/>
      <c r="HYU23" s="300"/>
      <c r="HYV23" s="300"/>
      <c r="HYW23" s="300"/>
      <c r="HYX23" s="300"/>
      <c r="HYY23" s="300"/>
      <c r="HYZ23" s="300"/>
      <c r="HZA23" s="300"/>
      <c r="HZB23" s="300"/>
      <c r="HZC23" s="300"/>
      <c r="HZD23" s="300"/>
      <c r="HZE23" s="300"/>
      <c r="HZF23" s="300"/>
      <c r="HZG23" s="300"/>
      <c r="HZH23" s="300"/>
      <c r="HZI23" s="300"/>
      <c r="HZJ23" s="300"/>
      <c r="HZK23" s="300"/>
      <c r="HZL23" s="300"/>
      <c r="HZM23" s="300"/>
      <c r="HZN23" s="300"/>
      <c r="HZO23" s="300"/>
      <c r="HZP23" s="300"/>
      <c r="HZQ23" s="300"/>
      <c r="HZR23" s="300"/>
      <c r="HZS23" s="300"/>
      <c r="HZT23" s="300"/>
      <c r="HZU23" s="300"/>
      <c r="HZV23" s="300"/>
      <c r="HZW23" s="300"/>
      <c r="HZX23" s="300"/>
      <c r="HZY23" s="300"/>
      <c r="HZZ23" s="300"/>
      <c r="IAA23" s="300"/>
      <c r="IAB23" s="300"/>
      <c r="IAC23" s="300"/>
      <c r="IAD23" s="300"/>
      <c r="IAE23" s="300"/>
      <c r="IAF23" s="300"/>
      <c r="IAG23" s="300"/>
      <c r="IAH23" s="300"/>
      <c r="IAI23" s="300"/>
      <c r="IAJ23" s="300"/>
      <c r="IAK23" s="300"/>
      <c r="IAL23" s="300"/>
      <c r="IAM23" s="300"/>
      <c r="IAN23" s="300"/>
      <c r="IAO23" s="300"/>
      <c r="IAP23" s="300"/>
      <c r="IAQ23" s="300"/>
      <c r="IAR23" s="300"/>
      <c r="IAS23" s="300"/>
      <c r="IAT23" s="300"/>
      <c r="IAU23" s="300"/>
      <c r="IAV23" s="300"/>
      <c r="IAW23" s="300"/>
      <c r="IAX23" s="300"/>
      <c r="IAY23" s="300"/>
      <c r="IAZ23" s="300"/>
      <c r="IBA23" s="300"/>
      <c r="IBB23" s="300"/>
      <c r="IBC23" s="300"/>
      <c r="IBD23" s="300"/>
      <c r="IBE23" s="300"/>
      <c r="IBF23" s="300"/>
      <c r="IBG23" s="300"/>
      <c r="IBH23" s="300"/>
      <c r="IBI23" s="300"/>
      <c r="IBJ23" s="300"/>
      <c r="IBK23" s="300"/>
      <c r="IBL23" s="300"/>
      <c r="IBM23" s="300"/>
      <c r="IBN23" s="300"/>
      <c r="IBO23" s="300"/>
      <c r="IBP23" s="300"/>
      <c r="IBQ23" s="300"/>
      <c r="IBR23" s="300"/>
      <c r="IBS23" s="300"/>
      <c r="IBT23" s="300"/>
      <c r="IBU23" s="300"/>
      <c r="IBV23" s="300"/>
      <c r="IBW23" s="300"/>
      <c r="IBX23" s="300"/>
      <c r="IBY23" s="300"/>
      <c r="IBZ23" s="300"/>
      <c r="ICA23" s="300"/>
      <c r="ICB23" s="300"/>
      <c r="ICC23" s="300"/>
      <c r="ICD23" s="300"/>
      <c r="ICE23" s="300"/>
      <c r="ICF23" s="300"/>
      <c r="ICG23" s="300"/>
      <c r="ICH23" s="300"/>
      <c r="ICI23" s="300"/>
      <c r="ICJ23" s="300"/>
      <c r="ICK23" s="300"/>
      <c r="ICL23" s="300"/>
      <c r="ICM23" s="300"/>
      <c r="ICN23" s="300"/>
      <c r="ICO23" s="300"/>
      <c r="ICP23" s="300"/>
      <c r="ICQ23" s="300"/>
      <c r="ICR23" s="300"/>
      <c r="ICS23" s="300"/>
      <c r="ICT23" s="300"/>
      <c r="ICU23" s="300"/>
      <c r="ICV23" s="300"/>
      <c r="ICW23" s="300"/>
      <c r="ICX23" s="300"/>
      <c r="ICY23" s="300"/>
      <c r="ICZ23" s="300"/>
      <c r="IDA23" s="300"/>
      <c r="IDB23" s="300"/>
      <c r="IDC23" s="300"/>
      <c r="IDD23" s="300"/>
      <c r="IDE23" s="300"/>
      <c r="IDF23" s="300"/>
      <c r="IDG23" s="300"/>
      <c r="IDH23" s="300"/>
      <c r="IDI23" s="300"/>
      <c r="IDJ23" s="300"/>
      <c r="IDK23" s="300"/>
      <c r="IDL23" s="300"/>
      <c r="IDM23" s="300"/>
      <c r="IDN23" s="300"/>
      <c r="IDO23" s="300"/>
      <c r="IDP23" s="300"/>
      <c r="IDQ23" s="300"/>
      <c r="IDR23" s="300"/>
      <c r="IDS23" s="300"/>
      <c r="IDT23" s="300"/>
      <c r="IDU23" s="300"/>
      <c r="IDV23" s="300"/>
      <c r="IDW23" s="300"/>
      <c r="IDX23" s="300"/>
      <c r="IDY23" s="300"/>
      <c r="IDZ23" s="300"/>
      <c r="IEA23" s="300"/>
      <c r="IEB23" s="300"/>
      <c r="IEC23" s="300"/>
      <c r="IED23" s="300"/>
      <c r="IEE23" s="300"/>
      <c r="IEF23" s="300"/>
      <c r="IEG23" s="300"/>
      <c r="IEH23" s="300"/>
      <c r="IEI23" s="300"/>
      <c r="IEJ23" s="300"/>
      <c r="IEK23" s="300"/>
      <c r="IEL23" s="300"/>
      <c r="IEM23" s="300"/>
      <c r="IEN23" s="300"/>
      <c r="IEO23" s="300"/>
      <c r="IEP23" s="300"/>
      <c r="IEQ23" s="300"/>
      <c r="IER23" s="300"/>
      <c r="IES23" s="300"/>
      <c r="IET23" s="300"/>
      <c r="IEU23" s="300"/>
      <c r="IEV23" s="300"/>
      <c r="IEW23" s="300"/>
      <c r="IEX23" s="300"/>
      <c r="IEY23" s="300"/>
      <c r="IEZ23" s="300"/>
      <c r="IFA23" s="300"/>
      <c r="IFB23" s="300"/>
      <c r="IFC23" s="300"/>
      <c r="IFD23" s="300"/>
      <c r="IFE23" s="300"/>
      <c r="IFF23" s="300"/>
      <c r="IFG23" s="300"/>
      <c r="IFH23" s="300"/>
      <c r="IFI23" s="300"/>
      <c r="IFJ23" s="300"/>
      <c r="IFK23" s="300"/>
      <c r="IFL23" s="300"/>
      <c r="IFM23" s="300"/>
      <c r="IFN23" s="300"/>
      <c r="IFO23" s="300"/>
      <c r="IFP23" s="300"/>
      <c r="IFQ23" s="300"/>
      <c r="IFR23" s="300"/>
      <c r="IFS23" s="300"/>
      <c r="IFT23" s="300"/>
      <c r="IFU23" s="300"/>
      <c r="IFV23" s="300"/>
      <c r="IFW23" s="300"/>
      <c r="IFX23" s="300"/>
      <c r="IFY23" s="300"/>
      <c r="IFZ23" s="300"/>
      <c r="IGA23" s="300"/>
      <c r="IGB23" s="300"/>
      <c r="IGC23" s="300"/>
      <c r="IGD23" s="300"/>
      <c r="IGE23" s="300"/>
      <c r="IGF23" s="300"/>
      <c r="IGG23" s="300"/>
      <c r="IGH23" s="300"/>
      <c r="IGI23" s="300"/>
      <c r="IGJ23" s="300"/>
      <c r="IGK23" s="300"/>
      <c r="IGL23" s="300"/>
      <c r="IGM23" s="300"/>
      <c r="IGN23" s="300"/>
      <c r="IGO23" s="300"/>
      <c r="IGP23" s="300"/>
      <c r="IGQ23" s="300"/>
      <c r="IGR23" s="300"/>
      <c r="IGS23" s="300"/>
      <c r="IGT23" s="300"/>
      <c r="IGU23" s="300"/>
      <c r="IGV23" s="300"/>
      <c r="IGW23" s="300"/>
      <c r="IGX23" s="300"/>
      <c r="IGY23" s="300"/>
      <c r="IGZ23" s="300"/>
      <c r="IHA23" s="300"/>
      <c r="IHB23" s="300"/>
      <c r="IHC23" s="300"/>
      <c r="IHD23" s="300"/>
      <c r="IHE23" s="300"/>
      <c r="IHF23" s="300"/>
      <c r="IHG23" s="300"/>
      <c r="IHH23" s="300"/>
      <c r="IHI23" s="300"/>
      <c r="IHJ23" s="300"/>
      <c r="IHK23" s="300"/>
      <c r="IHL23" s="300"/>
      <c r="IHM23" s="300"/>
      <c r="IHN23" s="300"/>
      <c r="IHO23" s="300"/>
      <c r="IHP23" s="300"/>
      <c r="IHQ23" s="300"/>
      <c r="IHR23" s="300"/>
      <c r="IHS23" s="300"/>
      <c r="IHT23" s="300"/>
      <c r="IHU23" s="300"/>
      <c r="IHV23" s="300"/>
      <c r="IHW23" s="300"/>
      <c r="IHX23" s="300"/>
      <c r="IHY23" s="300"/>
      <c r="IHZ23" s="300"/>
      <c r="IIA23" s="300"/>
      <c r="IIB23" s="300"/>
      <c r="IIC23" s="300"/>
      <c r="IID23" s="300"/>
      <c r="IIE23" s="300"/>
      <c r="IIF23" s="300"/>
      <c r="IIG23" s="300"/>
      <c r="IIH23" s="300"/>
      <c r="III23" s="300"/>
      <c r="IIJ23" s="300"/>
      <c r="IIK23" s="300"/>
      <c r="IIL23" s="300"/>
      <c r="IIM23" s="300"/>
      <c r="IIN23" s="300"/>
      <c r="IIO23" s="300"/>
      <c r="IIP23" s="300"/>
      <c r="IIQ23" s="300"/>
      <c r="IIR23" s="300"/>
      <c r="IIS23" s="300"/>
      <c r="IIT23" s="300"/>
      <c r="IIU23" s="300"/>
      <c r="IIV23" s="300"/>
      <c r="IIW23" s="300"/>
      <c r="IIX23" s="300"/>
      <c r="IIY23" s="300"/>
      <c r="IIZ23" s="300"/>
      <c r="IJA23" s="300"/>
      <c r="IJB23" s="300"/>
      <c r="IJC23" s="300"/>
      <c r="IJD23" s="300"/>
      <c r="IJE23" s="300"/>
      <c r="IJF23" s="300"/>
      <c r="IJG23" s="300"/>
      <c r="IJH23" s="300"/>
      <c r="IJI23" s="300"/>
      <c r="IJJ23" s="300"/>
      <c r="IJK23" s="300"/>
      <c r="IJL23" s="300"/>
      <c r="IJM23" s="300"/>
      <c r="IJN23" s="300"/>
      <c r="IJO23" s="300"/>
      <c r="IJP23" s="300"/>
      <c r="IJQ23" s="300"/>
      <c r="IJR23" s="300"/>
      <c r="IJS23" s="300"/>
      <c r="IJT23" s="300"/>
      <c r="IJU23" s="300"/>
      <c r="IJV23" s="300"/>
      <c r="IJW23" s="300"/>
      <c r="IJX23" s="300"/>
      <c r="IJY23" s="300"/>
      <c r="IJZ23" s="300"/>
      <c r="IKA23" s="300"/>
      <c r="IKB23" s="300"/>
      <c r="IKC23" s="300"/>
      <c r="IKD23" s="300"/>
      <c r="IKE23" s="300"/>
      <c r="IKF23" s="300"/>
      <c r="IKG23" s="300"/>
      <c r="IKH23" s="300"/>
      <c r="IKI23" s="300"/>
      <c r="IKJ23" s="300"/>
      <c r="IKK23" s="300"/>
      <c r="IKL23" s="300"/>
      <c r="IKM23" s="300"/>
      <c r="IKN23" s="300"/>
      <c r="IKO23" s="300"/>
      <c r="IKP23" s="300"/>
      <c r="IKQ23" s="300"/>
      <c r="IKR23" s="300"/>
      <c r="IKS23" s="300"/>
      <c r="IKT23" s="300"/>
      <c r="IKU23" s="300"/>
      <c r="IKV23" s="300"/>
      <c r="IKW23" s="300"/>
      <c r="IKX23" s="300"/>
      <c r="IKY23" s="300"/>
      <c r="IKZ23" s="300"/>
      <c r="ILA23" s="300"/>
      <c r="ILB23" s="300"/>
      <c r="ILC23" s="300"/>
      <c r="ILD23" s="300"/>
      <c r="ILE23" s="300"/>
      <c r="ILF23" s="300"/>
      <c r="ILG23" s="300"/>
      <c r="ILH23" s="300"/>
      <c r="ILI23" s="300"/>
      <c r="ILJ23" s="300"/>
      <c r="ILK23" s="300"/>
      <c r="ILL23" s="300"/>
      <c r="ILM23" s="300"/>
      <c r="ILN23" s="300"/>
      <c r="ILO23" s="300"/>
      <c r="ILP23" s="300"/>
      <c r="ILQ23" s="300"/>
      <c r="ILR23" s="300"/>
      <c r="ILS23" s="300"/>
      <c r="ILT23" s="300"/>
      <c r="ILU23" s="300"/>
      <c r="ILV23" s="300"/>
      <c r="ILW23" s="300"/>
      <c r="ILX23" s="300"/>
      <c r="ILY23" s="300"/>
      <c r="ILZ23" s="300"/>
      <c r="IMA23" s="300"/>
      <c r="IMB23" s="300"/>
      <c r="IMC23" s="300"/>
      <c r="IMD23" s="300"/>
      <c r="IME23" s="300"/>
      <c r="IMF23" s="300"/>
      <c r="IMG23" s="300"/>
      <c r="IMH23" s="300"/>
      <c r="IMI23" s="300"/>
      <c r="IMJ23" s="300"/>
      <c r="IMK23" s="300"/>
      <c r="IML23" s="300"/>
      <c r="IMM23" s="300"/>
      <c r="IMN23" s="300"/>
      <c r="IMO23" s="300"/>
      <c r="IMP23" s="300"/>
      <c r="IMQ23" s="300"/>
      <c r="IMR23" s="300"/>
      <c r="IMS23" s="300"/>
      <c r="IMT23" s="300"/>
      <c r="IMU23" s="300"/>
      <c r="IMV23" s="300"/>
      <c r="IMW23" s="300"/>
      <c r="IMX23" s="300"/>
      <c r="IMY23" s="300"/>
      <c r="IMZ23" s="300"/>
      <c r="INA23" s="300"/>
      <c r="INB23" s="300"/>
      <c r="INC23" s="300"/>
      <c r="IND23" s="300"/>
      <c r="INE23" s="300"/>
      <c r="INF23" s="300"/>
      <c r="ING23" s="300"/>
      <c r="INH23" s="300"/>
      <c r="INI23" s="300"/>
      <c r="INJ23" s="300"/>
      <c r="INK23" s="300"/>
      <c r="INL23" s="300"/>
      <c r="INM23" s="300"/>
      <c r="INN23" s="300"/>
      <c r="INO23" s="300"/>
      <c r="INP23" s="300"/>
      <c r="INQ23" s="300"/>
      <c r="INR23" s="300"/>
      <c r="INS23" s="300"/>
      <c r="INT23" s="300"/>
      <c r="INU23" s="300"/>
      <c r="INV23" s="300"/>
      <c r="INW23" s="300"/>
      <c r="INX23" s="300"/>
      <c r="INY23" s="300"/>
      <c r="INZ23" s="300"/>
      <c r="IOA23" s="300"/>
      <c r="IOB23" s="300"/>
      <c r="IOC23" s="300"/>
      <c r="IOD23" s="300"/>
      <c r="IOE23" s="300"/>
      <c r="IOF23" s="300"/>
      <c r="IOG23" s="300"/>
      <c r="IOH23" s="300"/>
      <c r="IOI23" s="300"/>
      <c r="IOJ23" s="300"/>
      <c r="IOK23" s="300"/>
      <c r="IOL23" s="300"/>
      <c r="IOM23" s="300"/>
      <c r="ION23" s="300"/>
      <c r="IOO23" s="300"/>
      <c r="IOP23" s="300"/>
      <c r="IOQ23" s="300"/>
      <c r="IOR23" s="300"/>
      <c r="IOS23" s="300"/>
      <c r="IOT23" s="300"/>
      <c r="IOU23" s="300"/>
      <c r="IOV23" s="300"/>
      <c r="IOW23" s="300"/>
      <c r="IOX23" s="300"/>
      <c r="IOY23" s="300"/>
      <c r="IOZ23" s="300"/>
      <c r="IPA23" s="300"/>
      <c r="IPB23" s="300"/>
      <c r="IPC23" s="300"/>
      <c r="IPD23" s="300"/>
      <c r="IPE23" s="300"/>
      <c r="IPF23" s="300"/>
      <c r="IPG23" s="300"/>
      <c r="IPH23" s="300"/>
      <c r="IPI23" s="300"/>
      <c r="IPJ23" s="300"/>
      <c r="IPK23" s="300"/>
      <c r="IPL23" s="300"/>
      <c r="IPM23" s="300"/>
      <c r="IPN23" s="300"/>
      <c r="IPO23" s="300"/>
      <c r="IPP23" s="300"/>
      <c r="IPQ23" s="300"/>
      <c r="IPR23" s="300"/>
      <c r="IPS23" s="300"/>
      <c r="IPT23" s="300"/>
      <c r="IPU23" s="300"/>
      <c r="IPV23" s="300"/>
      <c r="IPW23" s="300"/>
      <c r="IPX23" s="300"/>
      <c r="IPY23" s="300"/>
      <c r="IPZ23" s="300"/>
      <c r="IQA23" s="300"/>
      <c r="IQB23" s="300"/>
      <c r="IQC23" s="300"/>
      <c r="IQD23" s="300"/>
      <c r="IQE23" s="300"/>
      <c r="IQF23" s="300"/>
      <c r="IQG23" s="300"/>
      <c r="IQH23" s="300"/>
      <c r="IQI23" s="300"/>
      <c r="IQJ23" s="300"/>
      <c r="IQK23" s="300"/>
      <c r="IQL23" s="300"/>
      <c r="IQM23" s="300"/>
      <c r="IQN23" s="300"/>
      <c r="IQO23" s="300"/>
      <c r="IQP23" s="300"/>
      <c r="IQQ23" s="300"/>
      <c r="IQR23" s="300"/>
      <c r="IQS23" s="300"/>
      <c r="IQT23" s="300"/>
      <c r="IQU23" s="300"/>
      <c r="IQV23" s="300"/>
      <c r="IQW23" s="300"/>
      <c r="IQX23" s="300"/>
      <c r="IQY23" s="300"/>
      <c r="IQZ23" s="300"/>
      <c r="IRA23" s="300"/>
      <c r="IRB23" s="300"/>
      <c r="IRC23" s="300"/>
      <c r="IRD23" s="300"/>
      <c r="IRE23" s="300"/>
      <c r="IRF23" s="300"/>
      <c r="IRG23" s="300"/>
      <c r="IRH23" s="300"/>
      <c r="IRI23" s="300"/>
      <c r="IRJ23" s="300"/>
      <c r="IRK23" s="300"/>
      <c r="IRL23" s="300"/>
      <c r="IRM23" s="300"/>
      <c r="IRN23" s="300"/>
      <c r="IRO23" s="300"/>
      <c r="IRP23" s="300"/>
      <c r="IRQ23" s="300"/>
      <c r="IRR23" s="300"/>
      <c r="IRS23" s="300"/>
      <c r="IRT23" s="300"/>
      <c r="IRU23" s="300"/>
      <c r="IRV23" s="300"/>
      <c r="IRW23" s="300"/>
      <c r="IRX23" s="300"/>
      <c r="IRY23" s="300"/>
      <c r="IRZ23" s="300"/>
      <c r="ISA23" s="300"/>
      <c r="ISB23" s="300"/>
      <c r="ISC23" s="300"/>
      <c r="ISD23" s="300"/>
      <c r="ISE23" s="300"/>
      <c r="ISF23" s="300"/>
      <c r="ISG23" s="300"/>
      <c r="ISH23" s="300"/>
      <c r="ISI23" s="300"/>
      <c r="ISJ23" s="300"/>
      <c r="ISK23" s="300"/>
      <c r="ISL23" s="300"/>
      <c r="ISM23" s="300"/>
      <c r="ISN23" s="300"/>
      <c r="ISO23" s="300"/>
      <c r="ISP23" s="300"/>
      <c r="ISQ23" s="300"/>
      <c r="ISR23" s="300"/>
      <c r="ISS23" s="300"/>
      <c r="IST23" s="300"/>
      <c r="ISU23" s="300"/>
      <c r="ISV23" s="300"/>
      <c r="ISW23" s="300"/>
      <c r="ISX23" s="300"/>
      <c r="ISY23" s="300"/>
      <c r="ISZ23" s="300"/>
      <c r="ITA23" s="300"/>
      <c r="ITB23" s="300"/>
      <c r="ITC23" s="300"/>
      <c r="ITD23" s="300"/>
      <c r="ITE23" s="300"/>
      <c r="ITF23" s="300"/>
      <c r="ITG23" s="300"/>
      <c r="ITH23" s="300"/>
      <c r="ITI23" s="300"/>
      <c r="ITJ23" s="300"/>
      <c r="ITK23" s="300"/>
      <c r="ITL23" s="300"/>
      <c r="ITM23" s="300"/>
      <c r="ITN23" s="300"/>
      <c r="ITO23" s="300"/>
      <c r="ITP23" s="300"/>
      <c r="ITQ23" s="300"/>
      <c r="ITR23" s="300"/>
      <c r="ITS23" s="300"/>
      <c r="ITT23" s="300"/>
      <c r="ITU23" s="300"/>
      <c r="ITV23" s="300"/>
      <c r="ITW23" s="300"/>
      <c r="ITX23" s="300"/>
      <c r="ITY23" s="300"/>
      <c r="ITZ23" s="300"/>
      <c r="IUA23" s="300"/>
      <c r="IUB23" s="300"/>
      <c r="IUC23" s="300"/>
      <c r="IUD23" s="300"/>
      <c r="IUE23" s="300"/>
      <c r="IUF23" s="300"/>
      <c r="IUG23" s="300"/>
      <c r="IUH23" s="300"/>
      <c r="IUI23" s="300"/>
      <c r="IUJ23" s="300"/>
      <c r="IUK23" s="300"/>
      <c r="IUL23" s="300"/>
      <c r="IUM23" s="300"/>
      <c r="IUN23" s="300"/>
      <c r="IUO23" s="300"/>
      <c r="IUP23" s="300"/>
      <c r="IUQ23" s="300"/>
      <c r="IUR23" s="300"/>
      <c r="IUS23" s="300"/>
      <c r="IUT23" s="300"/>
      <c r="IUU23" s="300"/>
      <c r="IUV23" s="300"/>
      <c r="IUW23" s="300"/>
      <c r="IUX23" s="300"/>
      <c r="IUY23" s="300"/>
      <c r="IUZ23" s="300"/>
      <c r="IVA23" s="300"/>
      <c r="IVB23" s="300"/>
      <c r="IVC23" s="300"/>
      <c r="IVD23" s="300"/>
      <c r="IVE23" s="300"/>
      <c r="IVF23" s="300"/>
      <c r="IVG23" s="300"/>
      <c r="IVH23" s="300"/>
      <c r="IVI23" s="300"/>
      <c r="IVJ23" s="300"/>
      <c r="IVK23" s="300"/>
      <c r="IVL23" s="300"/>
      <c r="IVM23" s="300"/>
      <c r="IVN23" s="300"/>
      <c r="IVO23" s="300"/>
      <c r="IVP23" s="300"/>
      <c r="IVQ23" s="300"/>
      <c r="IVR23" s="300"/>
      <c r="IVS23" s="300"/>
      <c r="IVT23" s="300"/>
      <c r="IVU23" s="300"/>
      <c r="IVV23" s="300"/>
      <c r="IVW23" s="300"/>
      <c r="IVX23" s="300"/>
      <c r="IVY23" s="300"/>
      <c r="IVZ23" s="300"/>
      <c r="IWA23" s="300"/>
      <c r="IWB23" s="300"/>
      <c r="IWC23" s="300"/>
      <c r="IWD23" s="300"/>
      <c r="IWE23" s="300"/>
      <c r="IWF23" s="300"/>
      <c r="IWG23" s="300"/>
      <c r="IWH23" s="300"/>
      <c r="IWI23" s="300"/>
      <c r="IWJ23" s="300"/>
      <c r="IWK23" s="300"/>
      <c r="IWL23" s="300"/>
      <c r="IWM23" s="300"/>
      <c r="IWN23" s="300"/>
      <c r="IWO23" s="300"/>
      <c r="IWP23" s="300"/>
      <c r="IWQ23" s="300"/>
      <c r="IWR23" s="300"/>
      <c r="IWS23" s="300"/>
      <c r="IWT23" s="300"/>
      <c r="IWU23" s="300"/>
      <c r="IWV23" s="300"/>
      <c r="IWW23" s="300"/>
      <c r="IWX23" s="300"/>
      <c r="IWY23" s="300"/>
      <c r="IWZ23" s="300"/>
      <c r="IXA23" s="300"/>
      <c r="IXB23" s="300"/>
      <c r="IXC23" s="300"/>
      <c r="IXD23" s="300"/>
      <c r="IXE23" s="300"/>
      <c r="IXF23" s="300"/>
      <c r="IXG23" s="300"/>
      <c r="IXH23" s="300"/>
      <c r="IXI23" s="300"/>
      <c r="IXJ23" s="300"/>
      <c r="IXK23" s="300"/>
      <c r="IXL23" s="300"/>
      <c r="IXM23" s="300"/>
      <c r="IXN23" s="300"/>
      <c r="IXO23" s="300"/>
      <c r="IXP23" s="300"/>
      <c r="IXQ23" s="300"/>
      <c r="IXR23" s="300"/>
      <c r="IXS23" s="300"/>
      <c r="IXT23" s="300"/>
      <c r="IXU23" s="300"/>
      <c r="IXV23" s="300"/>
      <c r="IXW23" s="300"/>
      <c r="IXX23" s="300"/>
      <c r="IXY23" s="300"/>
      <c r="IXZ23" s="300"/>
      <c r="IYA23" s="300"/>
      <c r="IYB23" s="300"/>
      <c r="IYC23" s="300"/>
      <c r="IYD23" s="300"/>
      <c r="IYE23" s="300"/>
      <c r="IYF23" s="300"/>
      <c r="IYG23" s="300"/>
      <c r="IYH23" s="300"/>
      <c r="IYI23" s="300"/>
      <c r="IYJ23" s="300"/>
      <c r="IYK23" s="300"/>
      <c r="IYL23" s="300"/>
      <c r="IYM23" s="300"/>
      <c r="IYN23" s="300"/>
      <c r="IYO23" s="300"/>
      <c r="IYP23" s="300"/>
      <c r="IYQ23" s="300"/>
      <c r="IYR23" s="300"/>
      <c r="IYS23" s="300"/>
      <c r="IYT23" s="300"/>
      <c r="IYU23" s="300"/>
      <c r="IYV23" s="300"/>
      <c r="IYW23" s="300"/>
      <c r="IYX23" s="300"/>
      <c r="IYY23" s="300"/>
      <c r="IYZ23" s="300"/>
      <c r="IZA23" s="300"/>
      <c r="IZB23" s="300"/>
      <c r="IZC23" s="300"/>
      <c r="IZD23" s="300"/>
      <c r="IZE23" s="300"/>
      <c r="IZF23" s="300"/>
      <c r="IZG23" s="300"/>
      <c r="IZH23" s="300"/>
      <c r="IZI23" s="300"/>
      <c r="IZJ23" s="300"/>
      <c r="IZK23" s="300"/>
      <c r="IZL23" s="300"/>
      <c r="IZM23" s="300"/>
      <c r="IZN23" s="300"/>
      <c r="IZO23" s="300"/>
      <c r="IZP23" s="300"/>
      <c r="IZQ23" s="300"/>
      <c r="IZR23" s="300"/>
      <c r="IZS23" s="300"/>
      <c r="IZT23" s="300"/>
      <c r="IZU23" s="300"/>
      <c r="IZV23" s="300"/>
      <c r="IZW23" s="300"/>
      <c r="IZX23" s="300"/>
      <c r="IZY23" s="300"/>
      <c r="IZZ23" s="300"/>
      <c r="JAA23" s="300"/>
      <c r="JAB23" s="300"/>
      <c r="JAC23" s="300"/>
      <c r="JAD23" s="300"/>
      <c r="JAE23" s="300"/>
      <c r="JAF23" s="300"/>
      <c r="JAG23" s="300"/>
      <c r="JAH23" s="300"/>
      <c r="JAI23" s="300"/>
      <c r="JAJ23" s="300"/>
      <c r="JAK23" s="300"/>
      <c r="JAL23" s="300"/>
      <c r="JAM23" s="300"/>
      <c r="JAN23" s="300"/>
      <c r="JAO23" s="300"/>
      <c r="JAP23" s="300"/>
      <c r="JAQ23" s="300"/>
      <c r="JAR23" s="300"/>
      <c r="JAS23" s="300"/>
      <c r="JAT23" s="300"/>
      <c r="JAU23" s="300"/>
      <c r="JAV23" s="300"/>
      <c r="JAW23" s="300"/>
      <c r="JAX23" s="300"/>
      <c r="JAY23" s="300"/>
      <c r="JAZ23" s="300"/>
      <c r="JBA23" s="300"/>
      <c r="JBB23" s="300"/>
      <c r="JBC23" s="300"/>
      <c r="JBD23" s="300"/>
      <c r="JBE23" s="300"/>
      <c r="JBF23" s="300"/>
      <c r="JBG23" s="300"/>
      <c r="JBH23" s="300"/>
      <c r="JBI23" s="300"/>
      <c r="JBJ23" s="300"/>
      <c r="JBK23" s="300"/>
      <c r="JBL23" s="300"/>
      <c r="JBM23" s="300"/>
      <c r="JBN23" s="300"/>
      <c r="JBO23" s="300"/>
      <c r="JBP23" s="300"/>
      <c r="JBQ23" s="300"/>
      <c r="JBR23" s="300"/>
      <c r="JBS23" s="300"/>
      <c r="JBT23" s="300"/>
      <c r="JBU23" s="300"/>
      <c r="JBV23" s="300"/>
      <c r="JBW23" s="300"/>
      <c r="JBX23" s="300"/>
      <c r="JBY23" s="300"/>
      <c r="JBZ23" s="300"/>
      <c r="JCA23" s="300"/>
      <c r="JCB23" s="300"/>
      <c r="JCC23" s="300"/>
      <c r="JCD23" s="300"/>
      <c r="JCE23" s="300"/>
      <c r="JCF23" s="300"/>
      <c r="JCG23" s="300"/>
      <c r="JCH23" s="300"/>
      <c r="JCI23" s="300"/>
      <c r="JCJ23" s="300"/>
      <c r="JCK23" s="300"/>
      <c r="JCL23" s="300"/>
      <c r="JCM23" s="300"/>
      <c r="JCN23" s="300"/>
      <c r="JCO23" s="300"/>
      <c r="JCP23" s="300"/>
      <c r="JCQ23" s="300"/>
      <c r="JCR23" s="300"/>
      <c r="JCS23" s="300"/>
      <c r="JCT23" s="300"/>
      <c r="JCU23" s="300"/>
      <c r="JCV23" s="300"/>
      <c r="JCW23" s="300"/>
      <c r="JCX23" s="300"/>
      <c r="JCY23" s="300"/>
      <c r="JCZ23" s="300"/>
      <c r="JDA23" s="300"/>
      <c r="JDB23" s="300"/>
      <c r="JDC23" s="300"/>
      <c r="JDD23" s="300"/>
      <c r="JDE23" s="300"/>
      <c r="JDF23" s="300"/>
      <c r="JDG23" s="300"/>
      <c r="JDH23" s="300"/>
      <c r="JDI23" s="300"/>
      <c r="JDJ23" s="300"/>
      <c r="JDK23" s="300"/>
      <c r="JDL23" s="300"/>
      <c r="JDM23" s="300"/>
      <c r="JDN23" s="300"/>
      <c r="JDO23" s="300"/>
      <c r="JDP23" s="300"/>
      <c r="JDQ23" s="300"/>
      <c r="JDR23" s="300"/>
      <c r="JDS23" s="300"/>
      <c r="JDT23" s="300"/>
      <c r="JDU23" s="300"/>
      <c r="JDV23" s="300"/>
      <c r="JDW23" s="300"/>
      <c r="JDX23" s="300"/>
      <c r="JDY23" s="300"/>
      <c r="JDZ23" s="300"/>
      <c r="JEA23" s="300"/>
      <c r="JEB23" s="300"/>
      <c r="JEC23" s="300"/>
      <c r="JED23" s="300"/>
      <c r="JEE23" s="300"/>
      <c r="JEF23" s="300"/>
      <c r="JEG23" s="300"/>
      <c r="JEH23" s="300"/>
      <c r="JEI23" s="300"/>
      <c r="JEJ23" s="300"/>
      <c r="JEK23" s="300"/>
      <c r="JEL23" s="300"/>
      <c r="JEM23" s="300"/>
      <c r="JEN23" s="300"/>
      <c r="JEO23" s="300"/>
      <c r="JEP23" s="300"/>
      <c r="JEQ23" s="300"/>
      <c r="JER23" s="300"/>
      <c r="JES23" s="300"/>
      <c r="JET23" s="300"/>
      <c r="JEU23" s="300"/>
      <c r="JEV23" s="300"/>
      <c r="JEW23" s="300"/>
      <c r="JEX23" s="300"/>
      <c r="JEY23" s="300"/>
      <c r="JEZ23" s="300"/>
      <c r="JFA23" s="300"/>
      <c r="JFB23" s="300"/>
      <c r="JFC23" s="300"/>
      <c r="JFD23" s="300"/>
      <c r="JFE23" s="300"/>
      <c r="JFF23" s="300"/>
      <c r="JFG23" s="300"/>
      <c r="JFH23" s="300"/>
      <c r="JFI23" s="300"/>
      <c r="JFJ23" s="300"/>
      <c r="JFK23" s="300"/>
      <c r="JFL23" s="300"/>
      <c r="JFM23" s="300"/>
      <c r="JFN23" s="300"/>
      <c r="JFO23" s="300"/>
      <c r="JFP23" s="300"/>
      <c r="JFQ23" s="300"/>
      <c r="JFR23" s="300"/>
      <c r="JFS23" s="300"/>
      <c r="JFT23" s="300"/>
      <c r="JFU23" s="300"/>
      <c r="JFV23" s="300"/>
      <c r="JFW23" s="300"/>
      <c r="JFX23" s="300"/>
      <c r="JFY23" s="300"/>
      <c r="JFZ23" s="300"/>
      <c r="JGA23" s="300"/>
      <c r="JGB23" s="300"/>
      <c r="JGC23" s="300"/>
      <c r="JGD23" s="300"/>
      <c r="JGE23" s="300"/>
      <c r="JGF23" s="300"/>
      <c r="JGG23" s="300"/>
      <c r="JGH23" s="300"/>
      <c r="JGI23" s="300"/>
      <c r="JGJ23" s="300"/>
      <c r="JGK23" s="300"/>
      <c r="JGL23" s="300"/>
      <c r="JGM23" s="300"/>
      <c r="JGN23" s="300"/>
      <c r="JGO23" s="300"/>
      <c r="JGP23" s="300"/>
      <c r="JGQ23" s="300"/>
      <c r="JGR23" s="300"/>
      <c r="JGS23" s="300"/>
      <c r="JGT23" s="300"/>
      <c r="JGU23" s="300"/>
      <c r="JGV23" s="300"/>
      <c r="JGW23" s="300"/>
      <c r="JGX23" s="300"/>
      <c r="JGY23" s="300"/>
      <c r="JGZ23" s="300"/>
      <c r="JHA23" s="300"/>
      <c r="JHB23" s="300"/>
      <c r="JHC23" s="300"/>
      <c r="JHD23" s="300"/>
      <c r="JHE23" s="300"/>
      <c r="JHF23" s="300"/>
      <c r="JHG23" s="300"/>
      <c r="JHH23" s="300"/>
      <c r="JHI23" s="300"/>
      <c r="JHJ23" s="300"/>
      <c r="JHK23" s="300"/>
      <c r="JHL23" s="300"/>
      <c r="JHM23" s="300"/>
      <c r="JHN23" s="300"/>
      <c r="JHO23" s="300"/>
      <c r="JHP23" s="300"/>
      <c r="JHQ23" s="300"/>
      <c r="JHR23" s="300"/>
      <c r="JHS23" s="300"/>
      <c r="JHT23" s="300"/>
      <c r="JHU23" s="300"/>
      <c r="JHV23" s="300"/>
      <c r="JHW23" s="300"/>
      <c r="JHX23" s="300"/>
      <c r="JHY23" s="300"/>
      <c r="JHZ23" s="300"/>
      <c r="JIA23" s="300"/>
      <c r="JIB23" s="300"/>
      <c r="JIC23" s="300"/>
      <c r="JID23" s="300"/>
      <c r="JIE23" s="300"/>
      <c r="JIF23" s="300"/>
      <c r="JIG23" s="300"/>
      <c r="JIH23" s="300"/>
      <c r="JII23" s="300"/>
      <c r="JIJ23" s="300"/>
      <c r="JIK23" s="300"/>
      <c r="JIL23" s="300"/>
      <c r="JIM23" s="300"/>
      <c r="JIN23" s="300"/>
      <c r="JIO23" s="300"/>
      <c r="JIP23" s="300"/>
      <c r="JIQ23" s="300"/>
      <c r="JIR23" s="300"/>
      <c r="JIS23" s="300"/>
      <c r="JIT23" s="300"/>
      <c r="JIU23" s="300"/>
      <c r="JIV23" s="300"/>
      <c r="JIW23" s="300"/>
      <c r="JIX23" s="300"/>
      <c r="JIY23" s="300"/>
      <c r="JIZ23" s="300"/>
      <c r="JJA23" s="300"/>
      <c r="JJB23" s="300"/>
      <c r="JJC23" s="300"/>
      <c r="JJD23" s="300"/>
      <c r="JJE23" s="300"/>
      <c r="JJF23" s="300"/>
      <c r="JJG23" s="300"/>
      <c r="JJH23" s="300"/>
      <c r="JJI23" s="300"/>
      <c r="JJJ23" s="300"/>
      <c r="JJK23" s="300"/>
      <c r="JJL23" s="300"/>
      <c r="JJM23" s="300"/>
      <c r="JJN23" s="300"/>
      <c r="JJO23" s="300"/>
      <c r="JJP23" s="300"/>
      <c r="JJQ23" s="300"/>
      <c r="JJR23" s="300"/>
      <c r="JJS23" s="300"/>
      <c r="JJT23" s="300"/>
      <c r="JJU23" s="300"/>
      <c r="JJV23" s="300"/>
      <c r="JJW23" s="300"/>
      <c r="JJX23" s="300"/>
      <c r="JJY23" s="300"/>
      <c r="JJZ23" s="300"/>
      <c r="JKA23" s="300"/>
      <c r="JKB23" s="300"/>
      <c r="JKC23" s="300"/>
      <c r="JKD23" s="300"/>
      <c r="JKE23" s="300"/>
      <c r="JKF23" s="300"/>
      <c r="JKG23" s="300"/>
      <c r="JKH23" s="300"/>
      <c r="JKI23" s="300"/>
      <c r="JKJ23" s="300"/>
      <c r="JKK23" s="300"/>
      <c r="JKL23" s="300"/>
      <c r="JKM23" s="300"/>
      <c r="JKN23" s="300"/>
      <c r="JKO23" s="300"/>
      <c r="JKP23" s="300"/>
      <c r="JKQ23" s="300"/>
      <c r="JKR23" s="300"/>
      <c r="JKS23" s="300"/>
      <c r="JKT23" s="300"/>
      <c r="JKU23" s="300"/>
      <c r="JKV23" s="300"/>
      <c r="JKW23" s="300"/>
      <c r="JKX23" s="300"/>
      <c r="JKY23" s="300"/>
      <c r="JKZ23" s="300"/>
      <c r="JLA23" s="300"/>
      <c r="JLB23" s="300"/>
      <c r="JLC23" s="300"/>
      <c r="JLD23" s="300"/>
      <c r="JLE23" s="300"/>
      <c r="JLF23" s="300"/>
      <c r="JLG23" s="300"/>
      <c r="JLH23" s="300"/>
      <c r="JLI23" s="300"/>
      <c r="JLJ23" s="300"/>
      <c r="JLK23" s="300"/>
      <c r="JLL23" s="300"/>
      <c r="JLM23" s="300"/>
      <c r="JLN23" s="300"/>
      <c r="JLO23" s="300"/>
      <c r="JLP23" s="300"/>
      <c r="JLQ23" s="300"/>
      <c r="JLR23" s="300"/>
      <c r="JLS23" s="300"/>
      <c r="JLT23" s="300"/>
      <c r="JLU23" s="300"/>
      <c r="JLV23" s="300"/>
      <c r="JLW23" s="300"/>
      <c r="JLX23" s="300"/>
      <c r="JLY23" s="300"/>
      <c r="JLZ23" s="300"/>
      <c r="JMA23" s="300"/>
      <c r="JMB23" s="300"/>
      <c r="JMC23" s="300"/>
      <c r="JMD23" s="300"/>
      <c r="JME23" s="300"/>
      <c r="JMF23" s="300"/>
      <c r="JMG23" s="300"/>
      <c r="JMH23" s="300"/>
      <c r="JMI23" s="300"/>
      <c r="JMJ23" s="300"/>
      <c r="JMK23" s="300"/>
      <c r="JML23" s="300"/>
      <c r="JMM23" s="300"/>
      <c r="JMN23" s="300"/>
      <c r="JMO23" s="300"/>
      <c r="JMP23" s="300"/>
      <c r="JMQ23" s="300"/>
      <c r="JMR23" s="300"/>
      <c r="JMS23" s="300"/>
      <c r="JMT23" s="300"/>
      <c r="JMU23" s="300"/>
      <c r="JMV23" s="300"/>
      <c r="JMW23" s="300"/>
      <c r="JMX23" s="300"/>
      <c r="JMY23" s="300"/>
      <c r="JMZ23" s="300"/>
      <c r="JNA23" s="300"/>
      <c r="JNB23" s="300"/>
      <c r="JNC23" s="300"/>
      <c r="JND23" s="300"/>
      <c r="JNE23" s="300"/>
      <c r="JNF23" s="300"/>
      <c r="JNG23" s="300"/>
      <c r="JNH23" s="300"/>
      <c r="JNI23" s="300"/>
      <c r="JNJ23" s="300"/>
      <c r="JNK23" s="300"/>
      <c r="JNL23" s="300"/>
      <c r="JNM23" s="300"/>
      <c r="JNN23" s="300"/>
      <c r="JNO23" s="300"/>
      <c r="JNP23" s="300"/>
      <c r="JNQ23" s="300"/>
      <c r="JNR23" s="300"/>
      <c r="JNS23" s="300"/>
      <c r="JNT23" s="300"/>
      <c r="JNU23" s="300"/>
      <c r="JNV23" s="300"/>
      <c r="JNW23" s="300"/>
      <c r="JNX23" s="300"/>
      <c r="JNY23" s="300"/>
      <c r="JNZ23" s="300"/>
      <c r="JOA23" s="300"/>
      <c r="JOB23" s="300"/>
      <c r="JOC23" s="300"/>
      <c r="JOD23" s="300"/>
      <c r="JOE23" s="300"/>
      <c r="JOF23" s="300"/>
      <c r="JOG23" s="300"/>
      <c r="JOH23" s="300"/>
      <c r="JOI23" s="300"/>
      <c r="JOJ23" s="300"/>
      <c r="JOK23" s="300"/>
      <c r="JOL23" s="300"/>
      <c r="JOM23" s="300"/>
      <c r="JON23" s="300"/>
      <c r="JOO23" s="300"/>
      <c r="JOP23" s="300"/>
      <c r="JOQ23" s="300"/>
      <c r="JOR23" s="300"/>
      <c r="JOS23" s="300"/>
      <c r="JOT23" s="300"/>
      <c r="JOU23" s="300"/>
      <c r="JOV23" s="300"/>
      <c r="JOW23" s="300"/>
      <c r="JOX23" s="300"/>
      <c r="JOY23" s="300"/>
      <c r="JOZ23" s="300"/>
      <c r="JPA23" s="300"/>
      <c r="JPB23" s="300"/>
      <c r="JPC23" s="300"/>
      <c r="JPD23" s="300"/>
      <c r="JPE23" s="300"/>
      <c r="JPF23" s="300"/>
      <c r="JPG23" s="300"/>
      <c r="JPH23" s="300"/>
      <c r="JPI23" s="300"/>
      <c r="JPJ23" s="300"/>
      <c r="JPK23" s="300"/>
      <c r="JPL23" s="300"/>
      <c r="JPM23" s="300"/>
      <c r="JPN23" s="300"/>
      <c r="JPO23" s="300"/>
      <c r="JPP23" s="300"/>
      <c r="JPQ23" s="300"/>
      <c r="JPR23" s="300"/>
      <c r="JPS23" s="300"/>
      <c r="JPT23" s="300"/>
      <c r="JPU23" s="300"/>
      <c r="JPV23" s="300"/>
      <c r="JPW23" s="300"/>
      <c r="JPX23" s="300"/>
      <c r="JPY23" s="300"/>
      <c r="JPZ23" s="300"/>
      <c r="JQA23" s="300"/>
      <c r="JQB23" s="300"/>
      <c r="JQC23" s="300"/>
      <c r="JQD23" s="300"/>
      <c r="JQE23" s="300"/>
      <c r="JQF23" s="300"/>
      <c r="JQG23" s="300"/>
      <c r="JQH23" s="300"/>
      <c r="JQI23" s="300"/>
      <c r="JQJ23" s="300"/>
      <c r="JQK23" s="300"/>
      <c r="JQL23" s="300"/>
      <c r="JQM23" s="300"/>
      <c r="JQN23" s="300"/>
      <c r="JQO23" s="300"/>
      <c r="JQP23" s="300"/>
      <c r="JQQ23" s="300"/>
      <c r="JQR23" s="300"/>
      <c r="JQS23" s="300"/>
      <c r="JQT23" s="300"/>
      <c r="JQU23" s="300"/>
      <c r="JQV23" s="300"/>
      <c r="JQW23" s="300"/>
      <c r="JQX23" s="300"/>
      <c r="JQY23" s="300"/>
      <c r="JQZ23" s="300"/>
      <c r="JRA23" s="300"/>
      <c r="JRB23" s="300"/>
      <c r="JRC23" s="300"/>
      <c r="JRD23" s="300"/>
      <c r="JRE23" s="300"/>
      <c r="JRF23" s="300"/>
      <c r="JRG23" s="300"/>
      <c r="JRH23" s="300"/>
      <c r="JRI23" s="300"/>
      <c r="JRJ23" s="300"/>
      <c r="JRK23" s="300"/>
      <c r="JRL23" s="300"/>
      <c r="JRM23" s="300"/>
      <c r="JRN23" s="300"/>
      <c r="JRO23" s="300"/>
      <c r="JRP23" s="300"/>
      <c r="JRQ23" s="300"/>
      <c r="JRR23" s="300"/>
      <c r="JRS23" s="300"/>
      <c r="JRT23" s="300"/>
      <c r="JRU23" s="300"/>
      <c r="JRV23" s="300"/>
      <c r="JRW23" s="300"/>
      <c r="JRX23" s="300"/>
      <c r="JRY23" s="300"/>
      <c r="JRZ23" s="300"/>
      <c r="JSA23" s="300"/>
      <c r="JSB23" s="300"/>
      <c r="JSC23" s="300"/>
      <c r="JSD23" s="300"/>
      <c r="JSE23" s="300"/>
      <c r="JSF23" s="300"/>
      <c r="JSG23" s="300"/>
      <c r="JSH23" s="300"/>
      <c r="JSI23" s="300"/>
      <c r="JSJ23" s="300"/>
      <c r="JSK23" s="300"/>
      <c r="JSL23" s="300"/>
      <c r="JSM23" s="300"/>
      <c r="JSN23" s="300"/>
      <c r="JSO23" s="300"/>
      <c r="JSP23" s="300"/>
      <c r="JSQ23" s="300"/>
      <c r="JSR23" s="300"/>
      <c r="JSS23" s="300"/>
      <c r="JST23" s="300"/>
      <c r="JSU23" s="300"/>
      <c r="JSV23" s="300"/>
      <c r="JSW23" s="300"/>
      <c r="JSX23" s="300"/>
      <c r="JSY23" s="300"/>
      <c r="JSZ23" s="300"/>
      <c r="JTA23" s="300"/>
      <c r="JTB23" s="300"/>
      <c r="JTC23" s="300"/>
      <c r="JTD23" s="300"/>
      <c r="JTE23" s="300"/>
      <c r="JTF23" s="300"/>
      <c r="JTG23" s="300"/>
      <c r="JTH23" s="300"/>
      <c r="JTI23" s="300"/>
      <c r="JTJ23" s="300"/>
      <c r="JTK23" s="300"/>
      <c r="JTL23" s="300"/>
      <c r="JTM23" s="300"/>
      <c r="JTN23" s="300"/>
      <c r="JTO23" s="300"/>
      <c r="JTP23" s="300"/>
      <c r="JTQ23" s="300"/>
      <c r="JTR23" s="300"/>
      <c r="JTS23" s="300"/>
      <c r="JTT23" s="300"/>
      <c r="JTU23" s="300"/>
      <c r="JTV23" s="300"/>
      <c r="JTW23" s="300"/>
      <c r="JTX23" s="300"/>
      <c r="JTY23" s="300"/>
      <c r="JTZ23" s="300"/>
      <c r="JUA23" s="300"/>
      <c r="JUB23" s="300"/>
      <c r="JUC23" s="300"/>
      <c r="JUD23" s="300"/>
      <c r="JUE23" s="300"/>
      <c r="JUF23" s="300"/>
      <c r="JUG23" s="300"/>
      <c r="JUH23" s="300"/>
      <c r="JUI23" s="300"/>
      <c r="JUJ23" s="300"/>
      <c r="JUK23" s="300"/>
      <c r="JUL23" s="300"/>
      <c r="JUM23" s="300"/>
      <c r="JUN23" s="300"/>
      <c r="JUO23" s="300"/>
      <c r="JUP23" s="300"/>
      <c r="JUQ23" s="300"/>
      <c r="JUR23" s="300"/>
      <c r="JUS23" s="300"/>
      <c r="JUT23" s="300"/>
      <c r="JUU23" s="300"/>
      <c r="JUV23" s="300"/>
      <c r="JUW23" s="300"/>
      <c r="JUX23" s="300"/>
      <c r="JUY23" s="300"/>
      <c r="JUZ23" s="300"/>
      <c r="JVA23" s="300"/>
      <c r="JVB23" s="300"/>
      <c r="JVC23" s="300"/>
      <c r="JVD23" s="300"/>
      <c r="JVE23" s="300"/>
      <c r="JVF23" s="300"/>
      <c r="JVG23" s="300"/>
      <c r="JVH23" s="300"/>
      <c r="JVI23" s="300"/>
      <c r="JVJ23" s="300"/>
      <c r="JVK23" s="300"/>
      <c r="JVL23" s="300"/>
      <c r="JVM23" s="300"/>
      <c r="JVN23" s="300"/>
      <c r="JVO23" s="300"/>
      <c r="JVP23" s="300"/>
      <c r="JVQ23" s="300"/>
      <c r="JVR23" s="300"/>
      <c r="JVS23" s="300"/>
      <c r="JVT23" s="300"/>
      <c r="JVU23" s="300"/>
      <c r="JVV23" s="300"/>
      <c r="JVW23" s="300"/>
      <c r="JVX23" s="300"/>
      <c r="JVY23" s="300"/>
      <c r="JVZ23" s="300"/>
      <c r="JWA23" s="300"/>
      <c r="JWB23" s="300"/>
      <c r="JWC23" s="300"/>
      <c r="JWD23" s="300"/>
      <c r="JWE23" s="300"/>
      <c r="JWF23" s="300"/>
      <c r="JWG23" s="300"/>
      <c r="JWH23" s="300"/>
      <c r="JWI23" s="300"/>
      <c r="JWJ23" s="300"/>
      <c r="JWK23" s="300"/>
      <c r="JWL23" s="300"/>
      <c r="JWM23" s="300"/>
      <c r="JWN23" s="300"/>
      <c r="JWO23" s="300"/>
      <c r="JWP23" s="300"/>
      <c r="JWQ23" s="300"/>
      <c r="JWR23" s="300"/>
      <c r="JWS23" s="300"/>
      <c r="JWT23" s="300"/>
      <c r="JWU23" s="300"/>
      <c r="JWV23" s="300"/>
      <c r="JWW23" s="300"/>
      <c r="JWX23" s="300"/>
      <c r="JWY23" s="300"/>
      <c r="JWZ23" s="300"/>
      <c r="JXA23" s="300"/>
      <c r="JXB23" s="300"/>
      <c r="JXC23" s="300"/>
      <c r="JXD23" s="300"/>
      <c r="JXE23" s="300"/>
      <c r="JXF23" s="300"/>
      <c r="JXG23" s="300"/>
      <c r="JXH23" s="300"/>
      <c r="JXI23" s="300"/>
      <c r="JXJ23" s="300"/>
      <c r="JXK23" s="300"/>
      <c r="JXL23" s="300"/>
      <c r="JXM23" s="300"/>
      <c r="JXN23" s="300"/>
      <c r="JXO23" s="300"/>
      <c r="JXP23" s="300"/>
      <c r="JXQ23" s="300"/>
      <c r="JXR23" s="300"/>
      <c r="JXS23" s="300"/>
      <c r="JXT23" s="300"/>
      <c r="JXU23" s="300"/>
      <c r="JXV23" s="300"/>
      <c r="JXW23" s="300"/>
      <c r="JXX23" s="300"/>
      <c r="JXY23" s="300"/>
      <c r="JXZ23" s="300"/>
      <c r="JYA23" s="300"/>
      <c r="JYB23" s="300"/>
      <c r="JYC23" s="300"/>
      <c r="JYD23" s="300"/>
      <c r="JYE23" s="300"/>
      <c r="JYF23" s="300"/>
      <c r="JYG23" s="300"/>
      <c r="JYH23" s="300"/>
      <c r="JYI23" s="300"/>
      <c r="JYJ23" s="300"/>
      <c r="JYK23" s="300"/>
      <c r="JYL23" s="300"/>
      <c r="JYM23" s="300"/>
      <c r="JYN23" s="300"/>
      <c r="JYO23" s="300"/>
      <c r="JYP23" s="300"/>
      <c r="JYQ23" s="300"/>
      <c r="JYR23" s="300"/>
      <c r="JYS23" s="300"/>
      <c r="JYT23" s="300"/>
      <c r="JYU23" s="300"/>
      <c r="JYV23" s="300"/>
      <c r="JYW23" s="300"/>
      <c r="JYX23" s="300"/>
      <c r="JYY23" s="300"/>
      <c r="JYZ23" s="300"/>
      <c r="JZA23" s="300"/>
      <c r="JZB23" s="300"/>
      <c r="JZC23" s="300"/>
      <c r="JZD23" s="300"/>
      <c r="JZE23" s="300"/>
      <c r="JZF23" s="300"/>
      <c r="JZG23" s="300"/>
      <c r="JZH23" s="300"/>
      <c r="JZI23" s="300"/>
      <c r="JZJ23" s="300"/>
      <c r="JZK23" s="300"/>
      <c r="JZL23" s="300"/>
      <c r="JZM23" s="300"/>
      <c r="JZN23" s="300"/>
      <c r="JZO23" s="300"/>
      <c r="JZP23" s="300"/>
      <c r="JZQ23" s="300"/>
      <c r="JZR23" s="300"/>
      <c r="JZS23" s="300"/>
      <c r="JZT23" s="300"/>
      <c r="JZU23" s="300"/>
      <c r="JZV23" s="300"/>
      <c r="JZW23" s="300"/>
      <c r="JZX23" s="300"/>
      <c r="JZY23" s="300"/>
      <c r="JZZ23" s="300"/>
      <c r="KAA23" s="300"/>
      <c r="KAB23" s="300"/>
      <c r="KAC23" s="300"/>
      <c r="KAD23" s="300"/>
      <c r="KAE23" s="300"/>
      <c r="KAF23" s="300"/>
      <c r="KAG23" s="300"/>
      <c r="KAH23" s="300"/>
      <c r="KAI23" s="300"/>
      <c r="KAJ23" s="300"/>
      <c r="KAK23" s="300"/>
      <c r="KAL23" s="300"/>
      <c r="KAM23" s="300"/>
      <c r="KAN23" s="300"/>
      <c r="KAO23" s="300"/>
      <c r="KAP23" s="300"/>
      <c r="KAQ23" s="300"/>
      <c r="KAR23" s="300"/>
      <c r="KAS23" s="300"/>
      <c r="KAT23" s="300"/>
      <c r="KAU23" s="300"/>
      <c r="KAV23" s="300"/>
      <c r="KAW23" s="300"/>
      <c r="KAX23" s="300"/>
      <c r="KAY23" s="300"/>
      <c r="KAZ23" s="300"/>
      <c r="KBA23" s="300"/>
      <c r="KBB23" s="300"/>
      <c r="KBC23" s="300"/>
      <c r="KBD23" s="300"/>
      <c r="KBE23" s="300"/>
      <c r="KBF23" s="300"/>
      <c r="KBG23" s="300"/>
      <c r="KBH23" s="300"/>
      <c r="KBI23" s="300"/>
      <c r="KBJ23" s="300"/>
      <c r="KBK23" s="300"/>
      <c r="KBL23" s="300"/>
      <c r="KBM23" s="300"/>
      <c r="KBN23" s="300"/>
      <c r="KBO23" s="300"/>
      <c r="KBP23" s="300"/>
      <c r="KBQ23" s="300"/>
      <c r="KBR23" s="300"/>
      <c r="KBS23" s="300"/>
      <c r="KBT23" s="300"/>
      <c r="KBU23" s="300"/>
      <c r="KBV23" s="300"/>
      <c r="KBW23" s="300"/>
      <c r="KBX23" s="300"/>
      <c r="KBY23" s="300"/>
      <c r="KBZ23" s="300"/>
      <c r="KCA23" s="300"/>
      <c r="KCB23" s="300"/>
      <c r="KCC23" s="300"/>
      <c r="KCD23" s="300"/>
      <c r="KCE23" s="300"/>
      <c r="KCF23" s="300"/>
      <c r="KCG23" s="300"/>
      <c r="KCH23" s="300"/>
      <c r="KCI23" s="300"/>
      <c r="KCJ23" s="300"/>
      <c r="KCK23" s="300"/>
      <c r="KCL23" s="300"/>
      <c r="KCM23" s="300"/>
      <c r="KCN23" s="300"/>
      <c r="KCO23" s="300"/>
      <c r="KCP23" s="300"/>
      <c r="KCQ23" s="300"/>
      <c r="KCR23" s="300"/>
      <c r="KCS23" s="300"/>
      <c r="KCT23" s="300"/>
      <c r="KCU23" s="300"/>
      <c r="KCV23" s="300"/>
      <c r="KCW23" s="300"/>
      <c r="KCX23" s="300"/>
      <c r="KCY23" s="300"/>
      <c r="KCZ23" s="300"/>
      <c r="KDA23" s="300"/>
      <c r="KDB23" s="300"/>
      <c r="KDC23" s="300"/>
      <c r="KDD23" s="300"/>
      <c r="KDE23" s="300"/>
      <c r="KDF23" s="300"/>
      <c r="KDG23" s="300"/>
      <c r="KDH23" s="300"/>
      <c r="KDI23" s="300"/>
      <c r="KDJ23" s="300"/>
      <c r="KDK23" s="300"/>
      <c r="KDL23" s="300"/>
      <c r="KDM23" s="300"/>
      <c r="KDN23" s="300"/>
      <c r="KDO23" s="300"/>
      <c r="KDP23" s="300"/>
      <c r="KDQ23" s="300"/>
      <c r="KDR23" s="300"/>
      <c r="KDS23" s="300"/>
      <c r="KDT23" s="300"/>
      <c r="KDU23" s="300"/>
      <c r="KDV23" s="300"/>
      <c r="KDW23" s="300"/>
      <c r="KDX23" s="300"/>
      <c r="KDY23" s="300"/>
      <c r="KDZ23" s="300"/>
      <c r="KEA23" s="300"/>
      <c r="KEB23" s="300"/>
      <c r="KEC23" s="300"/>
      <c r="KED23" s="300"/>
      <c r="KEE23" s="300"/>
      <c r="KEF23" s="300"/>
      <c r="KEG23" s="300"/>
      <c r="KEH23" s="300"/>
      <c r="KEI23" s="300"/>
      <c r="KEJ23" s="300"/>
      <c r="KEK23" s="300"/>
      <c r="KEL23" s="300"/>
      <c r="KEM23" s="300"/>
      <c r="KEN23" s="300"/>
      <c r="KEO23" s="300"/>
      <c r="KEP23" s="300"/>
      <c r="KEQ23" s="300"/>
      <c r="KER23" s="300"/>
      <c r="KES23" s="300"/>
      <c r="KET23" s="300"/>
      <c r="KEU23" s="300"/>
      <c r="KEV23" s="300"/>
      <c r="KEW23" s="300"/>
      <c r="KEX23" s="300"/>
      <c r="KEY23" s="300"/>
      <c r="KEZ23" s="300"/>
      <c r="KFA23" s="300"/>
      <c r="KFB23" s="300"/>
      <c r="KFC23" s="300"/>
      <c r="KFD23" s="300"/>
      <c r="KFE23" s="300"/>
      <c r="KFF23" s="300"/>
      <c r="KFG23" s="300"/>
      <c r="KFH23" s="300"/>
      <c r="KFI23" s="300"/>
      <c r="KFJ23" s="300"/>
      <c r="KFK23" s="300"/>
      <c r="KFL23" s="300"/>
      <c r="KFM23" s="300"/>
      <c r="KFN23" s="300"/>
      <c r="KFO23" s="300"/>
      <c r="KFP23" s="300"/>
      <c r="KFQ23" s="300"/>
      <c r="KFR23" s="300"/>
      <c r="KFS23" s="300"/>
      <c r="KFT23" s="300"/>
      <c r="KFU23" s="300"/>
      <c r="KFV23" s="300"/>
      <c r="KFW23" s="300"/>
      <c r="KFX23" s="300"/>
      <c r="KFY23" s="300"/>
      <c r="KFZ23" s="300"/>
      <c r="KGA23" s="300"/>
      <c r="KGB23" s="300"/>
      <c r="KGC23" s="300"/>
      <c r="KGD23" s="300"/>
      <c r="KGE23" s="300"/>
      <c r="KGF23" s="300"/>
      <c r="KGG23" s="300"/>
      <c r="KGH23" s="300"/>
      <c r="KGI23" s="300"/>
      <c r="KGJ23" s="300"/>
      <c r="KGK23" s="300"/>
      <c r="KGL23" s="300"/>
      <c r="KGM23" s="300"/>
      <c r="KGN23" s="300"/>
      <c r="KGO23" s="300"/>
      <c r="KGP23" s="300"/>
      <c r="KGQ23" s="300"/>
      <c r="KGR23" s="300"/>
      <c r="KGS23" s="300"/>
      <c r="KGT23" s="300"/>
      <c r="KGU23" s="300"/>
      <c r="KGV23" s="300"/>
      <c r="KGW23" s="300"/>
      <c r="KGX23" s="300"/>
      <c r="KGY23" s="300"/>
      <c r="KGZ23" s="300"/>
      <c r="KHA23" s="300"/>
      <c r="KHB23" s="300"/>
      <c r="KHC23" s="300"/>
      <c r="KHD23" s="300"/>
      <c r="KHE23" s="300"/>
      <c r="KHF23" s="300"/>
      <c r="KHG23" s="300"/>
      <c r="KHH23" s="300"/>
      <c r="KHI23" s="300"/>
      <c r="KHJ23" s="300"/>
      <c r="KHK23" s="300"/>
      <c r="KHL23" s="300"/>
      <c r="KHM23" s="300"/>
      <c r="KHN23" s="300"/>
      <c r="KHO23" s="300"/>
      <c r="KHP23" s="300"/>
      <c r="KHQ23" s="300"/>
      <c r="KHR23" s="300"/>
      <c r="KHS23" s="300"/>
      <c r="KHT23" s="300"/>
      <c r="KHU23" s="300"/>
      <c r="KHV23" s="300"/>
      <c r="KHW23" s="300"/>
      <c r="KHX23" s="300"/>
      <c r="KHY23" s="300"/>
      <c r="KHZ23" s="300"/>
      <c r="KIA23" s="300"/>
      <c r="KIB23" s="300"/>
      <c r="KIC23" s="300"/>
      <c r="KID23" s="300"/>
      <c r="KIE23" s="300"/>
      <c r="KIF23" s="300"/>
      <c r="KIG23" s="300"/>
      <c r="KIH23" s="300"/>
      <c r="KII23" s="300"/>
      <c r="KIJ23" s="300"/>
      <c r="KIK23" s="300"/>
      <c r="KIL23" s="300"/>
      <c r="KIM23" s="300"/>
      <c r="KIN23" s="300"/>
      <c r="KIO23" s="300"/>
      <c r="KIP23" s="300"/>
      <c r="KIQ23" s="300"/>
      <c r="KIR23" s="300"/>
      <c r="KIS23" s="300"/>
      <c r="KIT23" s="300"/>
      <c r="KIU23" s="300"/>
      <c r="KIV23" s="300"/>
      <c r="KIW23" s="300"/>
      <c r="KIX23" s="300"/>
      <c r="KIY23" s="300"/>
      <c r="KIZ23" s="300"/>
      <c r="KJA23" s="300"/>
      <c r="KJB23" s="300"/>
      <c r="KJC23" s="300"/>
      <c r="KJD23" s="300"/>
      <c r="KJE23" s="300"/>
      <c r="KJF23" s="300"/>
      <c r="KJG23" s="300"/>
      <c r="KJH23" s="300"/>
      <c r="KJI23" s="300"/>
      <c r="KJJ23" s="300"/>
      <c r="KJK23" s="300"/>
      <c r="KJL23" s="300"/>
      <c r="KJM23" s="300"/>
      <c r="KJN23" s="300"/>
      <c r="KJO23" s="300"/>
      <c r="KJP23" s="300"/>
      <c r="KJQ23" s="300"/>
      <c r="KJR23" s="300"/>
      <c r="KJS23" s="300"/>
      <c r="KJT23" s="300"/>
      <c r="KJU23" s="300"/>
      <c r="KJV23" s="300"/>
      <c r="KJW23" s="300"/>
      <c r="KJX23" s="300"/>
      <c r="KJY23" s="300"/>
      <c r="KJZ23" s="300"/>
      <c r="KKA23" s="300"/>
      <c r="KKB23" s="300"/>
      <c r="KKC23" s="300"/>
      <c r="KKD23" s="300"/>
      <c r="KKE23" s="300"/>
      <c r="KKF23" s="300"/>
      <c r="KKG23" s="300"/>
      <c r="KKH23" s="300"/>
      <c r="KKI23" s="300"/>
      <c r="KKJ23" s="300"/>
      <c r="KKK23" s="300"/>
      <c r="KKL23" s="300"/>
      <c r="KKM23" s="300"/>
      <c r="KKN23" s="300"/>
      <c r="KKO23" s="300"/>
      <c r="KKP23" s="300"/>
      <c r="KKQ23" s="300"/>
      <c r="KKR23" s="300"/>
      <c r="KKS23" s="300"/>
      <c r="KKT23" s="300"/>
      <c r="KKU23" s="300"/>
      <c r="KKV23" s="300"/>
      <c r="KKW23" s="300"/>
      <c r="KKX23" s="300"/>
      <c r="KKY23" s="300"/>
      <c r="KKZ23" s="300"/>
      <c r="KLA23" s="300"/>
      <c r="KLB23" s="300"/>
      <c r="KLC23" s="300"/>
      <c r="KLD23" s="300"/>
      <c r="KLE23" s="300"/>
      <c r="KLF23" s="300"/>
      <c r="KLG23" s="300"/>
      <c r="KLH23" s="300"/>
      <c r="KLI23" s="300"/>
      <c r="KLJ23" s="300"/>
      <c r="KLK23" s="300"/>
      <c r="KLL23" s="300"/>
      <c r="KLM23" s="300"/>
      <c r="KLN23" s="300"/>
      <c r="KLO23" s="300"/>
      <c r="KLP23" s="300"/>
      <c r="KLQ23" s="300"/>
      <c r="KLR23" s="300"/>
      <c r="KLS23" s="300"/>
      <c r="KLT23" s="300"/>
      <c r="KLU23" s="300"/>
      <c r="KLV23" s="300"/>
      <c r="KLW23" s="300"/>
      <c r="KLX23" s="300"/>
      <c r="KLY23" s="300"/>
      <c r="KLZ23" s="300"/>
      <c r="KMA23" s="300"/>
      <c r="KMB23" s="300"/>
      <c r="KMC23" s="300"/>
      <c r="KMD23" s="300"/>
      <c r="KME23" s="300"/>
      <c r="KMF23" s="300"/>
      <c r="KMG23" s="300"/>
      <c r="KMH23" s="300"/>
      <c r="KMI23" s="300"/>
      <c r="KMJ23" s="300"/>
      <c r="KMK23" s="300"/>
      <c r="KML23" s="300"/>
      <c r="KMM23" s="300"/>
      <c r="KMN23" s="300"/>
      <c r="KMO23" s="300"/>
      <c r="KMP23" s="300"/>
      <c r="KMQ23" s="300"/>
      <c r="KMR23" s="300"/>
      <c r="KMS23" s="300"/>
      <c r="KMT23" s="300"/>
      <c r="KMU23" s="300"/>
      <c r="KMV23" s="300"/>
      <c r="KMW23" s="300"/>
      <c r="KMX23" s="300"/>
      <c r="KMY23" s="300"/>
      <c r="KMZ23" s="300"/>
      <c r="KNA23" s="300"/>
      <c r="KNB23" s="300"/>
      <c r="KNC23" s="300"/>
      <c r="KND23" s="300"/>
      <c r="KNE23" s="300"/>
      <c r="KNF23" s="300"/>
      <c r="KNG23" s="300"/>
      <c r="KNH23" s="300"/>
      <c r="KNI23" s="300"/>
      <c r="KNJ23" s="300"/>
      <c r="KNK23" s="300"/>
      <c r="KNL23" s="300"/>
      <c r="KNM23" s="300"/>
      <c r="KNN23" s="300"/>
      <c r="KNO23" s="300"/>
      <c r="KNP23" s="300"/>
      <c r="KNQ23" s="300"/>
      <c r="KNR23" s="300"/>
      <c r="KNS23" s="300"/>
      <c r="KNT23" s="300"/>
      <c r="KNU23" s="300"/>
      <c r="KNV23" s="300"/>
      <c r="KNW23" s="300"/>
      <c r="KNX23" s="300"/>
      <c r="KNY23" s="300"/>
      <c r="KNZ23" s="300"/>
      <c r="KOA23" s="300"/>
      <c r="KOB23" s="300"/>
      <c r="KOC23" s="300"/>
      <c r="KOD23" s="300"/>
      <c r="KOE23" s="300"/>
      <c r="KOF23" s="300"/>
      <c r="KOG23" s="300"/>
      <c r="KOH23" s="300"/>
      <c r="KOI23" s="300"/>
      <c r="KOJ23" s="300"/>
      <c r="KOK23" s="300"/>
      <c r="KOL23" s="300"/>
      <c r="KOM23" s="300"/>
      <c r="KON23" s="300"/>
      <c r="KOO23" s="300"/>
      <c r="KOP23" s="300"/>
      <c r="KOQ23" s="300"/>
      <c r="KOR23" s="300"/>
      <c r="KOS23" s="300"/>
      <c r="KOT23" s="300"/>
      <c r="KOU23" s="300"/>
      <c r="KOV23" s="300"/>
      <c r="KOW23" s="300"/>
      <c r="KOX23" s="300"/>
      <c r="KOY23" s="300"/>
      <c r="KOZ23" s="300"/>
      <c r="KPA23" s="300"/>
      <c r="KPB23" s="300"/>
      <c r="KPC23" s="300"/>
      <c r="KPD23" s="300"/>
      <c r="KPE23" s="300"/>
      <c r="KPF23" s="300"/>
      <c r="KPG23" s="300"/>
      <c r="KPH23" s="300"/>
      <c r="KPI23" s="300"/>
      <c r="KPJ23" s="300"/>
      <c r="KPK23" s="300"/>
      <c r="KPL23" s="300"/>
      <c r="KPM23" s="300"/>
      <c r="KPN23" s="300"/>
      <c r="KPO23" s="300"/>
      <c r="KPP23" s="300"/>
      <c r="KPQ23" s="300"/>
      <c r="KPR23" s="300"/>
      <c r="KPS23" s="300"/>
      <c r="KPT23" s="300"/>
      <c r="KPU23" s="300"/>
      <c r="KPV23" s="300"/>
      <c r="KPW23" s="300"/>
      <c r="KPX23" s="300"/>
      <c r="KPY23" s="300"/>
      <c r="KPZ23" s="300"/>
      <c r="KQA23" s="300"/>
      <c r="KQB23" s="300"/>
      <c r="KQC23" s="300"/>
      <c r="KQD23" s="300"/>
      <c r="KQE23" s="300"/>
      <c r="KQF23" s="300"/>
      <c r="KQG23" s="300"/>
      <c r="KQH23" s="300"/>
      <c r="KQI23" s="300"/>
      <c r="KQJ23" s="300"/>
      <c r="KQK23" s="300"/>
      <c r="KQL23" s="300"/>
      <c r="KQM23" s="300"/>
      <c r="KQN23" s="300"/>
      <c r="KQO23" s="300"/>
      <c r="KQP23" s="300"/>
      <c r="KQQ23" s="300"/>
      <c r="KQR23" s="300"/>
      <c r="KQS23" s="300"/>
      <c r="KQT23" s="300"/>
      <c r="KQU23" s="300"/>
      <c r="KQV23" s="300"/>
      <c r="KQW23" s="300"/>
      <c r="KQX23" s="300"/>
      <c r="KQY23" s="300"/>
      <c r="KQZ23" s="300"/>
      <c r="KRA23" s="300"/>
      <c r="KRB23" s="300"/>
      <c r="KRC23" s="300"/>
      <c r="KRD23" s="300"/>
      <c r="KRE23" s="300"/>
      <c r="KRF23" s="300"/>
      <c r="KRG23" s="300"/>
      <c r="KRH23" s="300"/>
      <c r="KRI23" s="300"/>
      <c r="KRJ23" s="300"/>
      <c r="KRK23" s="300"/>
      <c r="KRL23" s="300"/>
      <c r="KRM23" s="300"/>
      <c r="KRN23" s="300"/>
      <c r="KRO23" s="300"/>
      <c r="KRP23" s="300"/>
      <c r="KRQ23" s="300"/>
      <c r="KRR23" s="300"/>
      <c r="KRS23" s="300"/>
      <c r="KRT23" s="300"/>
      <c r="KRU23" s="300"/>
      <c r="KRV23" s="300"/>
      <c r="KRW23" s="300"/>
      <c r="KRX23" s="300"/>
      <c r="KRY23" s="300"/>
      <c r="KRZ23" s="300"/>
      <c r="KSA23" s="300"/>
      <c r="KSB23" s="300"/>
      <c r="KSC23" s="300"/>
      <c r="KSD23" s="300"/>
      <c r="KSE23" s="300"/>
      <c r="KSF23" s="300"/>
      <c r="KSG23" s="300"/>
      <c r="KSH23" s="300"/>
      <c r="KSI23" s="300"/>
      <c r="KSJ23" s="300"/>
      <c r="KSK23" s="300"/>
      <c r="KSL23" s="300"/>
      <c r="KSM23" s="300"/>
      <c r="KSN23" s="300"/>
      <c r="KSO23" s="300"/>
      <c r="KSP23" s="300"/>
      <c r="KSQ23" s="300"/>
      <c r="KSR23" s="300"/>
      <c r="KSS23" s="300"/>
      <c r="KST23" s="300"/>
      <c r="KSU23" s="300"/>
      <c r="KSV23" s="300"/>
      <c r="KSW23" s="300"/>
      <c r="KSX23" s="300"/>
      <c r="KSY23" s="300"/>
      <c r="KSZ23" s="300"/>
      <c r="KTA23" s="300"/>
      <c r="KTB23" s="300"/>
      <c r="KTC23" s="300"/>
      <c r="KTD23" s="300"/>
      <c r="KTE23" s="300"/>
      <c r="KTF23" s="300"/>
      <c r="KTG23" s="300"/>
      <c r="KTH23" s="300"/>
      <c r="KTI23" s="300"/>
      <c r="KTJ23" s="300"/>
      <c r="KTK23" s="300"/>
      <c r="KTL23" s="300"/>
      <c r="KTM23" s="300"/>
      <c r="KTN23" s="300"/>
      <c r="KTO23" s="300"/>
      <c r="KTP23" s="300"/>
      <c r="KTQ23" s="300"/>
      <c r="KTR23" s="300"/>
      <c r="KTS23" s="300"/>
      <c r="KTT23" s="300"/>
      <c r="KTU23" s="300"/>
      <c r="KTV23" s="300"/>
      <c r="KTW23" s="300"/>
      <c r="KTX23" s="300"/>
      <c r="KTY23" s="300"/>
      <c r="KTZ23" s="300"/>
      <c r="KUA23" s="300"/>
      <c r="KUB23" s="300"/>
      <c r="KUC23" s="300"/>
      <c r="KUD23" s="300"/>
      <c r="KUE23" s="300"/>
      <c r="KUF23" s="300"/>
      <c r="KUG23" s="300"/>
      <c r="KUH23" s="300"/>
      <c r="KUI23" s="300"/>
      <c r="KUJ23" s="300"/>
      <c r="KUK23" s="300"/>
      <c r="KUL23" s="300"/>
      <c r="KUM23" s="300"/>
      <c r="KUN23" s="300"/>
      <c r="KUO23" s="300"/>
      <c r="KUP23" s="300"/>
      <c r="KUQ23" s="300"/>
      <c r="KUR23" s="300"/>
      <c r="KUS23" s="300"/>
      <c r="KUT23" s="300"/>
      <c r="KUU23" s="300"/>
      <c r="KUV23" s="300"/>
      <c r="KUW23" s="300"/>
      <c r="KUX23" s="300"/>
      <c r="KUY23" s="300"/>
      <c r="KUZ23" s="300"/>
      <c r="KVA23" s="300"/>
      <c r="KVB23" s="300"/>
      <c r="KVC23" s="300"/>
      <c r="KVD23" s="300"/>
      <c r="KVE23" s="300"/>
      <c r="KVF23" s="300"/>
      <c r="KVG23" s="300"/>
      <c r="KVH23" s="300"/>
      <c r="KVI23" s="300"/>
      <c r="KVJ23" s="300"/>
      <c r="KVK23" s="300"/>
      <c r="KVL23" s="300"/>
      <c r="KVM23" s="300"/>
      <c r="KVN23" s="300"/>
      <c r="KVO23" s="300"/>
      <c r="KVP23" s="300"/>
      <c r="KVQ23" s="300"/>
      <c r="KVR23" s="300"/>
      <c r="KVS23" s="300"/>
      <c r="KVT23" s="300"/>
      <c r="KVU23" s="300"/>
      <c r="KVV23" s="300"/>
      <c r="KVW23" s="300"/>
      <c r="KVX23" s="300"/>
      <c r="KVY23" s="300"/>
      <c r="KVZ23" s="300"/>
      <c r="KWA23" s="300"/>
      <c r="KWB23" s="300"/>
      <c r="KWC23" s="300"/>
      <c r="KWD23" s="300"/>
      <c r="KWE23" s="300"/>
      <c r="KWF23" s="300"/>
      <c r="KWG23" s="300"/>
      <c r="KWH23" s="300"/>
      <c r="KWI23" s="300"/>
      <c r="KWJ23" s="300"/>
      <c r="KWK23" s="300"/>
      <c r="KWL23" s="300"/>
      <c r="KWM23" s="300"/>
      <c r="KWN23" s="300"/>
      <c r="KWO23" s="300"/>
      <c r="KWP23" s="300"/>
      <c r="KWQ23" s="300"/>
      <c r="KWR23" s="300"/>
      <c r="KWS23" s="300"/>
      <c r="KWT23" s="300"/>
      <c r="KWU23" s="300"/>
      <c r="KWV23" s="300"/>
      <c r="KWW23" s="300"/>
      <c r="KWX23" s="300"/>
      <c r="KWY23" s="300"/>
      <c r="KWZ23" s="300"/>
      <c r="KXA23" s="300"/>
      <c r="KXB23" s="300"/>
      <c r="KXC23" s="300"/>
      <c r="KXD23" s="300"/>
      <c r="KXE23" s="300"/>
      <c r="KXF23" s="300"/>
      <c r="KXG23" s="300"/>
      <c r="KXH23" s="300"/>
      <c r="KXI23" s="300"/>
      <c r="KXJ23" s="300"/>
      <c r="KXK23" s="300"/>
      <c r="KXL23" s="300"/>
      <c r="KXM23" s="300"/>
      <c r="KXN23" s="300"/>
      <c r="KXO23" s="300"/>
      <c r="KXP23" s="300"/>
      <c r="KXQ23" s="300"/>
      <c r="KXR23" s="300"/>
      <c r="KXS23" s="300"/>
      <c r="KXT23" s="300"/>
      <c r="KXU23" s="300"/>
      <c r="KXV23" s="300"/>
      <c r="KXW23" s="300"/>
      <c r="KXX23" s="300"/>
      <c r="KXY23" s="300"/>
      <c r="KXZ23" s="300"/>
      <c r="KYA23" s="300"/>
      <c r="KYB23" s="300"/>
      <c r="KYC23" s="300"/>
      <c r="KYD23" s="300"/>
      <c r="KYE23" s="300"/>
      <c r="KYF23" s="300"/>
      <c r="KYG23" s="300"/>
      <c r="KYH23" s="300"/>
      <c r="KYI23" s="300"/>
      <c r="KYJ23" s="300"/>
      <c r="KYK23" s="300"/>
      <c r="KYL23" s="300"/>
      <c r="KYM23" s="300"/>
      <c r="KYN23" s="300"/>
      <c r="KYO23" s="300"/>
      <c r="KYP23" s="300"/>
      <c r="KYQ23" s="300"/>
      <c r="KYR23" s="300"/>
      <c r="KYS23" s="300"/>
      <c r="KYT23" s="300"/>
      <c r="KYU23" s="300"/>
      <c r="KYV23" s="300"/>
      <c r="KYW23" s="300"/>
      <c r="KYX23" s="300"/>
      <c r="KYY23" s="300"/>
      <c r="KYZ23" s="300"/>
      <c r="KZA23" s="300"/>
      <c r="KZB23" s="300"/>
      <c r="KZC23" s="300"/>
      <c r="KZD23" s="300"/>
      <c r="KZE23" s="300"/>
      <c r="KZF23" s="300"/>
      <c r="KZG23" s="300"/>
      <c r="KZH23" s="300"/>
      <c r="KZI23" s="300"/>
      <c r="KZJ23" s="300"/>
      <c r="KZK23" s="300"/>
      <c r="KZL23" s="300"/>
      <c r="KZM23" s="300"/>
      <c r="KZN23" s="300"/>
      <c r="KZO23" s="300"/>
      <c r="KZP23" s="300"/>
      <c r="KZQ23" s="300"/>
      <c r="KZR23" s="300"/>
      <c r="KZS23" s="300"/>
      <c r="KZT23" s="300"/>
      <c r="KZU23" s="300"/>
      <c r="KZV23" s="300"/>
      <c r="KZW23" s="300"/>
      <c r="KZX23" s="300"/>
      <c r="KZY23" s="300"/>
      <c r="KZZ23" s="300"/>
      <c r="LAA23" s="300"/>
      <c r="LAB23" s="300"/>
      <c r="LAC23" s="300"/>
      <c r="LAD23" s="300"/>
      <c r="LAE23" s="300"/>
      <c r="LAF23" s="300"/>
      <c r="LAG23" s="300"/>
      <c r="LAH23" s="300"/>
      <c r="LAI23" s="300"/>
      <c r="LAJ23" s="300"/>
      <c r="LAK23" s="300"/>
      <c r="LAL23" s="300"/>
      <c r="LAM23" s="300"/>
      <c r="LAN23" s="300"/>
      <c r="LAO23" s="300"/>
      <c r="LAP23" s="300"/>
      <c r="LAQ23" s="300"/>
      <c r="LAR23" s="300"/>
      <c r="LAS23" s="300"/>
      <c r="LAT23" s="300"/>
      <c r="LAU23" s="300"/>
      <c r="LAV23" s="300"/>
      <c r="LAW23" s="300"/>
      <c r="LAX23" s="300"/>
      <c r="LAY23" s="300"/>
      <c r="LAZ23" s="300"/>
      <c r="LBA23" s="300"/>
      <c r="LBB23" s="300"/>
      <c r="LBC23" s="300"/>
      <c r="LBD23" s="300"/>
      <c r="LBE23" s="300"/>
      <c r="LBF23" s="300"/>
      <c r="LBG23" s="300"/>
      <c r="LBH23" s="300"/>
      <c r="LBI23" s="300"/>
      <c r="LBJ23" s="300"/>
      <c r="LBK23" s="300"/>
      <c r="LBL23" s="300"/>
      <c r="LBM23" s="300"/>
      <c r="LBN23" s="300"/>
      <c r="LBO23" s="300"/>
      <c r="LBP23" s="300"/>
      <c r="LBQ23" s="300"/>
      <c r="LBR23" s="300"/>
      <c r="LBS23" s="300"/>
      <c r="LBT23" s="300"/>
      <c r="LBU23" s="300"/>
      <c r="LBV23" s="300"/>
      <c r="LBW23" s="300"/>
      <c r="LBX23" s="300"/>
      <c r="LBY23" s="300"/>
      <c r="LBZ23" s="300"/>
      <c r="LCA23" s="300"/>
      <c r="LCB23" s="300"/>
      <c r="LCC23" s="300"/>
      <c r="LCD23" s="300"/>
      <c r="LCE23" s="300"/>
      <c r="LCF23" s="300"/>
      <c r="LCG23" s="300"/>
      <c r="LCH23" s="300"/>
      <c r="LCI23" s="300"/>
      <c r="LCJ23" s="300"/>
      <c r="LCK23" s="300"/>
      <c r="LCL23" s="300"/>
      <c r="LCM23" s="300"/>
      <c r="LCN23" s="300"/>
      <c r="LCO23" s="300"/>
      <c r="LCP23" s="300"/>
      <c r="LCQ23" s="300"/>
      <c r="LCR23" s="300"/>
      <c r="LCS23" s="300"/>
      <c r="LCT23" s="300"/>
      <c r="LCU23" s="300"/>
      <c r="LCV23" s="300"/>
      <c r="LCW23" s="300"/>
      <c r="LCX23" s="300"/>
      <c r="LCY23" s="300"/>
      <c r="LCZ23" s="300"/>
      <c r="LDA23" s="300"/>
      <c r="LDB23" s="300"/>
      <c r="LDC23" s="300"/>
      <c r="LDD23" s="300"/>
      <c r="LDE23" s="300"/>
      <c r="LDF23" s="300"/>
      <c r="LDG23" s="300"/>
      <c r="LDH23" s="300"/>
      <c r="LDI23" s="300"/>
      <c r="LDJ23" s="300"/>
      <c r="LDK23" s="300"/>
      <c r="LDL23" s="300"/>
      <c r="LDM23" s="300"/>
      <c r="LDN23" s="300"/>
      <c r="LDO23" s="300"/>
      <c r="LDP23" s="300"/>
      <c r="LDQ23" s="300"/>
      <c r="LDR23" s="300"/>
      <c r="LDS23" s="300"/>
      <c r="LDT23" s="300"/>
      <c r="LDU23" s="300"/>
      <c r="LDV23" s="300"/>
      <c r="LDW23" s="300"/>
      <c r="LDX23" s="300"/>
      <c r="LDY23" s="300"/>
      <c r="LDZ23" s="300"/>
      <c r="LEA23" s="300"/>
      <c r="LEB23" s="300"/>
      <c r="LEC23" s="300"/>
      <c r="LED23" s="300"/>
      <c r="LEE23" s="300"/>
      <c r="LEF23" s="300"/>
      <c r="LEG23" s="300"/>
      <c r="LEH23" s="300"/>
      <c r="LEI23" s="300"/>
      <c r="LEJ23" s="300"/>
      <c r="LEK23" s="300"/>
      <c r="LEL23" s="300"/>
      <c r="LEM23" s="300"/>
      <c r="LEN23" s="300"/>
      <c r="LEO23" s="300"/>
      <c r="LEP23" s="300"/>
      <c r="LEQ23" s="300"/>
      <c r="LER23" s="300"/>
      <c r="LES23" s="300"/>
      <c r="LET23" s="300"/>
      <c r="LEU23" s="300"/>
      <c r="LEV23" s="300"/>
      <c r="LEW23" s="300"/>
      <c r="LEX23" s="300"/>
      <c r="LEY23" s="300"/>
      <c r="LEZ23" s="300"/>
      <c r="LFA23" s="300"/>
      <c r="LFB23" s="300"/>
      <c r="LFC23" s="300"/>
      <c r="LFD23" s="300"/>
      <c r="LFE23" s="300"/>
      <c r="LFF23" s="300"/>
      <c r="LFG23" s="300"/>
      <c r="LFH23" s="300"/>
      <c r="LFI23" s="300"/>
      <c r="LFJ23" s="300"/>
      <c r="LFK23" s="300"/>
      <c r="LFL23" s="300"/>
      <c r="LFM23" s="300"/>
      <c r="LFN23" s="300"/>
      <c r="LFO23" s="300"/>
      <c r="LFP23" s="300"/>
      <c r="LFQ23" s="300"/>
      <c r="LFR23" s="300"/>
      <c r="LFS23" s="300"/>
      <c r="LFT23" s="300"/>
      <c r="LFU23" s="300"/>
      <c r="LFV23" s="300"/>
      <c r="LFW23" s="300"/>
      <c r="LFX23" s="300"/>
      <c r="LFY23" s="300"/>
      <c r="LFZ23" s="300"/>
      <c r="LGA23" s="300"/>
      <c r="LGB23" s="300"/>
      <c r="LGC23" s="300"/>
      <c r="LGD23" s="300"/>
      <c r="LGE23" s="300"/>
      <c r="LGF23" s="300"/>
      <c r="LGG23" s="300"/>
      <c r="LGH23" s="300"/>
      <c r="LGI23" s="300"/>
      <c r="LGJ23" s="300"/>
      <c r="LGK23" s="300"/>
      <c r="LGL23" s="300"/>
      <c r="LGM23" s="300"/>
      <c r="LGN23" s="300"/>
      <c r="LGO23" s="300"/>
      <c r="LGP23" s="300"/>
      <c r="LGQ23" s="300"/>
      <c r="LGR23" s="300"/>
      <c r="LGS23" s="300"/>
      <c r="LGT23" s="300"/>
      <c r="LGU23" s="300"/>
      <c r="LGV23" s="300"/>
      <c r="LGW23" s="300"/>
      <c r="LGX23" s="300"/>
      <c r="LGY23" s="300"/>
      <c r="LGZ23" s="300"/>
      <c r="LHA23" s="300"/>
      <c r="LHB23" s="300"/>
      <c r="LHC23" s="300"/>
      <c r="LHD23" s="300"/>
      <c r="LHE23" s="300"/>
      <c r="LHF23" s="300"/>
      <c r="LHG23" s="300"/>
      <c r="LHH23" s="300"/>
      <c r="LHI23" s="300"/>
      <c r="LHJ23" s="300"/>
      <c r="LHK23" s="300"/>
      <c r="LHL23" s="300"/>
      <c r="LHM23" s="300"/>
      <c r="LHN23" s="300"/>
      <c r="LHO23" s="300"/>
      <c r="LHP23" s="300"/>
      <c r="LHQ23" s="300"/>
      <c r="LHR23" s="300"/>
      <c r="LHS23" s="300"/>
      <c r="LHT23" s="300"/>
      <c r="LHU23" s="300"/>
      <c r="LHV23" s="300"/>
      <c r="LHW23" s="300"/>
      <c r="LHX23" s="300"/>
      <c r="LHY23" s="300"/>
      <c r="LHZ23" s="300"/>
      <c r="LIA23" s="300"/>
      <c r="LIB23" s="300"/>
      <c r="LIC23" s="300"/>
      <c r="LID23" s="300"/>
      <c r="LIE23" s="300"/>
      <c r="LIF23" s="300"/>
      <c r="LIG23" s="300"/>
      <c r="LIH23" s="300"/>
      <c r="LII23" s="300"/>
      <c r="LIJ23" s="300"/>
      <c r="LIK23" s="300"/>
      <c r="LIL23" s="300"/>
      <c r="LIM23" s="300"/>
      <c r="LIN23" s="300"/>
      <c r="LIO23" s="300"/>
      <c r="LIP23" s="300"/>
      <c r="LIQ23" s="300"/>
      <c r="LIR23" s="300"/>
      <c r="LIS23" s="300"/>
      <c r="LIT23" s="300"/>
      <c r="LIU23" s="300"/>
      <c r="LIV23" s="300"/>
      <c r="LIW23" s="300"/>
      <c r="LIX23" s="300"/>
      <c r="LIY23" s="300"/>
      <c r="LIZ23" s="300"/>
      <c r="LJA23" s="300"/>
      <c r="LJB23" s="300"/>
      <c r="LJC23" s="300"/>
      <c r="LJD23" s="300"/>
      <c r="LJE23" s="300"/>
      <c r="LJF23" s="300"/>
      <c r="LJG23" s="300"/>
      <c r="LJH23" s="300"/>
      <c r="LJI23" s="300"/>
      <c r="LJJ23" s="300"/>
      <c r="LJK23" s="300"/>
      <c r="LJL23" s="300"/>
      <c r="LJM23" s="300"/>
      <c r="LJN23" s="300"/>
      <c r="LJO23" s="300"/>
      <c r="LJP23" s="300"/>
      <c r="LJQ23" s="300"/>
      <c r="LJR23" s="300"/>
      <c r="LJS23" s="300"/>
      <c r="LJT23" s="300"/>
      <c r="LJU23" s="300"/>
      <c r="LJV23" s="300"/>
      <c r="LJW23" s="300"/>
      <c r="LJX23" s="300"/>
      <c r="LJY23" s="300"/>
      <c r="LJZ23" s="300"/>
      <c r="LKA23" s="300"/>
      <c r="LKB23" s="300"/>
      <c r="LKC23" s="300"/>
      <c r="LKD23" s="300"/>
      <c r="LKE23" s="300"/>
      <c r="LKF23" s="300"/>
      <c r="LKG23" s="300"/>
      <c r="LKH23" s="300"/>
      <c r="LKI23" s="300"/>
      <c r="LKJ23" s="300"/>
      <c r="LKK23" s="300"/>
      <c r="LKL23" s="300"/>
      <c r="LKM23" s="300"/>
      <c r="LKN23" s="300"/>
      <c r="LKO23" s="300"/>
      <c r="LKP23" s="300"/>
      <c r="LKQ23" s="300"/>
      <c r="LKR23" s="300"/>
      <c r="LKS23" s="300"/>
      <c r="LKT23" s="300"/>
      <c r="LKU23" s="300"/>
      <c r="LKV23" s="300"/>
      <c r="LKW23" s="300"/>
      <c r="LKX23" s="300"/>
      <c r="LKY23" s="300"/>
      <c r="LKZ23" s="300"/>
      <c r="LLA23" s="300"/>
      <c r="LLB23" s="300"/>
      <c r="LLC23" s="300"/>
      <c r="LLD23" s="300"/>
      <c r="LLE23" s="300"/>
      <c r="LLF23" s="300"/>
      <c r="LLG23" s="300"/>
      <c r="LLH23" s="300"/>
      <c r="LLI23" s="300"/>
      <c r="LLJ23" s="300"/>
      <c r="LLK23" s="300"/>
      <c r="LLL23" s="300"/>
      <c r="LLM23" s="300"/>
      <c r="LLN23" s="300"/>
      <c r="LLO23" s="300"/>
      <c r="LLP23" s="300"/>
      <c r="LLQ23" s="300"/>
      <c r="LLR23" s="300"/>
      <c r="LLS23" s="300"/>
      <c r="LLT23" s="300"/>
      <c r="LLU23" s="300"/>
      <c r="LLV23" s="300"/>
      <c r="LLW23" s="300"/>
      <c r="LLX23" s="300"/>
      <c r="LLY23" s="300"/>
      <c r="LLZ23" s="300"/>
      <c r="LMA23" s="300"/>
      <c r="LMB23" s="300"/>
      <c r="LMC23" s="300"/>
      <c r="LMD23" s="300"/>
      <c r="LME23" s="300"/>
      <c r="LMF23" s="300"/>
      <c r="LMG23" s="300"/>
      <c r="LMH23" s="300"/>
      <c r="LMI23" s="300"/>
      <c r="LMJ23" s="300"/>
      <c r="LMK23" s="300"/>
      <c r="LML23" s="300"/>
      <c r="LMM23" s="300"/>
      <c r="LMN23" s="300"/>
      <c r="LMO23" s="300"/>
      <c r="LMP23" s="300"/>
      <c r="LMQ23" s="300"/>
      <c r="LMR23" s="300"/>
      <c r="LMS23" s="300"/>
      <c r="LMT23" s="300"/>
      <c r="LMU23" s="300"/>
      <c r="LMV23" s="300"/>
      <c r="LMW23" s="300"/>
      <c r="LMX23" s="300"/>
      <c r="LMY23" s="300"/>
      <c r="LMZ23" s="300"/>
      <c r="LNA23" s="300"/>
      <c r="LNB23" s="300"/>
      <c r="LNC23" s="300"/>
      <c r="LND23" s="300"/>
      <c r="LNE23" s="300"/>
      <c r="LNF23" s="300"/>
      <c r="LNG23" s="300"/>
      <c r="LNH23" s="300"/>
      <c r="LNI23" s="300"/>
      <c r="LNJ23" s="300"/>
      <c r="LNK23" s="300"/>
      <c r="LNL23" s="300"/>
      <c r="LNM23" s="300"/>
      <c r="LNN23" s="300"/>
      <c r="LNO23" s="300"/>
      <c r="LNP23" s="300"/>
      <c r="LNQ23" s="300"/>
      <c r="LNR23" s="300"/>
      <c r="LNS23" s="300"/>
      <c r="LNT23" s="300"/>
      <c r="LNU23" s="300"/>
      <c r="LNV23" s="300"/>
      <c r="LNW23" s="300"/>
      <c r="LNX23" s="300"/>
      <c r="LNY23" s="300"/>
      <c r="LNZ23" s="300"/>
      <c r="LOA23" s="300"/>
      <c r="LOB23" s="300"/>
      <c r="LOC23" s="300"/>
      <c r="LOD23" s="300"/>
      <c r="LOE23" s="300"/>
      <c r="LOF23" s="300"/>
      <c r="LOG23" s="300"/>
      <c r="LOH23" s="300"/>
      <c r="LOI23" s="300"/>
      <c r="LOJ23" s="300"/>
      <c r="LOK23" s="300"/>
      <c r="LOL23" s="300"/>
      <c r="LOM23" s="300"/>
      <c r="LON23" s="300"/>
      <c r="LOO23" s="300"/>
      <c r="LOP23" s="300"/>
      <c r="LOQ23" s="300"/>
      <c r="LOR23" s="300"/>
      <c r="LOS23" s="300"/>
      <c r="LOT23" s="300"/>
      <c r="LOU23" s="300"/>
      <c r="LOV23" s="300"/>
      <c r="LOW23" s="300"/>
      <c r="LOX23" s="300"/>
      <c r="LOY23" s="300"/>
      <c r="LOZ23" s="300"/>
      <c r="LPA23" s="300"/>
      <c r="LPB23" s="300"/>
      <c r="LPC23" s="300"/>
      <c r="LPD23" s="300"/>
      <c r="LPE23" s="300"/>
      <c r="LPF23" s="300"/>
      <c r="LPG23" s="300"/>
      <c r="LPH23" s="300"/>
      <c r="LPI23" s="300"/>
      <c r="LPJ23" s="300"/>
      <c r="LPK23" s="300"/>
      <c r="LPL23" s="300"/>
      <c r="LPM23" s="300"/>
      <c r="LPN23" s="300"/>
      <c r="LPO23" s="300"/>
      <c r="LPP23" s="300"/>
      <c r="LPQ23" s="300"/>
      <c r="LPR23" s="300"/>
      <c r="LPS23" s="300"/>
      <c r="LPT23" s="300"/>
      <c r="LPU23" s="300"/>
      <c r="LPV23" s="300"/>
      <c r="LPW23" s="300"/>
      <c r="LPX23" s="300"/>
      <c r="LPY23" s="300"/>
      <c r="LPZ23" s="300"/>
      <c r="LQA23" s="300"/>
      <c r="LQB23" s="300"/>
      <c r="LQC23" s="300"/>
      <c r="LQD23" s="300"/>
      <c r="LQE23" s="300"/>
      <c r="LQF23" s="300"/>
      <c r="LQG23" s="300"/>
      <c r="LQH23" s="300"/>
      <c r="LQI23" s="300"/>
      <c r="LQJ23" s="300"/>
      <c r="LQK23" s="300"/>
      <c r="LQL23" s="300"/>
      <c r="LQM23" s="300"/>
      <c r="LQN23" s="300"/>
      <c r="LQO23" s="300"/>
      <c r="LQP23" s="300"/>
      <c r="LQQ23" s="300"/>
      <c r="LQR23" s="300"/>
      <c r="LQS23" s="300"/>
      <c r="LQT23" s="300"/>
      <c r="LQU23" s="300"/>
      <c r="LQV23" s="300"/>
      <c r="LQW23" s="300"/>
      <c r="LQX23" s="300"/>
      <c r="LQY23" s="300"/>
      <c r="LQZ23" s="300"/>
      <c r="LRA23" s="300"/>
      <c r="LRB23" s="300"/>
      <c r="LRC23" s="300"/>
      <c r="LRD23" s="300"/>
      <c r="LRE23" s="300"/>
      <c r="LRF23" s="300"/>
      <c r="LRG23" s="300"/>
      <c r="LRH23" s="300"/>
      <c r="LRI23" s="300"/>
      <c r="LRJ23" s="300"/>
      <c r="LRK23" s="300"/>
      <c r="LRL23" s="300"/>
      <c r="LRM23" s="300"/>
      <c r="LRN23" s="300"/>
      <c r="LRO23" s="300"/>
      <c r="LRP23" s="300"/>
      <c r="LRQ23" s="300"/>
      <c r="LRR23" s="300"/>
      <c r="LRS23" s="300"/>
      <c r="LRT23" s="300"/>
      <c r="LRU23" s="300"/>
      <c r="LRV23" s="300"/>
      <c r="LRW23" s="300"/>
      <c r="LRX23" s="300"/>
      <c r="LRY23" s="300"/>
      <c r="LRZ23" s="300"/>
      <c r="LSA23" s="300"/>
      <c r="LSB23" s="300"/>
      <c r="LSC23" s="300"/>
      <c r="LSD23" s="300"/>
      <c r="LSE23" s="300"/>
      <c r="LSF23" s="300"/>
      <c r="LSG23" s="300"/>
      <c r="LSH23" s="300"/>
      <c r="LSI23" s="300"/>
      <c r="LSJ23" s="300"/>
      <c r="LSK23" s="300"/>
      <c r="LSL23" s="300"/>
      <c r="LSM23" s="300"/>
      <c r="LSN23" s="300"/>
      <c r="LSO23" s="300"/>
      <c r="LSP23" s="300"/>
      <c r="LSQ23" s="300"/>
      <c r="LSR23" s="300"/>
      <c r="LSS23" s="300"/>
      <c r="LST23" s="300"/>
      <c r="LSU23" s="300"/>
      <c r="LSV23" s="300"/>
      <c r="LSW23" s="300"/>
      <c r="LSX23" s="300"/>
      <c r="LSY23" s="300"/>
      <c r="LSZ23" s="300"/>
      <c r="LTA23" s="300"/>
      <c r="LTB23" s="300"/>
      <c r="LTC23" s="300"/>
      <c r="LTD23" s="300"/>
      <c r="LTE23" s="300"/>
      <c r="LTF23" s="300"/>
      <c r="LTG23" s="300"/>
      <c r="LTH23" s="300"/>
      <c r="LTI23" s="300"/>
      <c r="LTJ23" s="300"/>
      <c r="LTK23" s="300"/>
      <c r="LTL23" s="300"/>
      <c r="LTM23" s="300"/>
      <c r="LTN23" s="300"/>
      <c r="LTO23" s="300"/>
      <c r="LTP23" s="300"/>
      <c r="LTQ23" s="300"/>
      <c r="LTR23" s="300"/>
      <c r="LTS23" s="300"/>
      <c r="LTT23" s="300"/>
      <c r="LTU23" s="300"/>
      <c r="LTV23" s="300"/>
      <c r="LTW23" s="300"/>
      <c r="LTX23" s="300"/>
      <c r="LTY23" s="300"/>
      <c r="LTZ23" s="300"/>
      <c r="LUA23" s="300"/>
      <c r="LUB23" s="300"/>
      <c r="LUC23" s="300"/>
      <c r="LUD23" s="300"/>
      <c r="LUE23" s="300"/>
      <c r="LUF23" s="300"/>
      <c r="LUG23" s="300"/>
      <c r="LUH23" s="300"/>
      <c r="LUI23" s="300"/>
      <c r="LUJ23" s="300"/>
      <c r="LUK23" s="300"/>
      <c r="LUL23" s="300"/>
      <c r="LUM23" s="300"/>
      <c r="LUN23" s="300"/>
      <c r="LUO23" s="300"/>
      <c r="LUP23" s="300"/>
      <c r="LUQ23" s="300"/>
      <c r="LUR23" s="300"/>
      <c r="LUS23" s="300"/>
      <c r="LUT23" s="300"/>
      <c r="LUU23" s="300"/>
      <c r="LUV23" s="300"/>
      <c r="LUW23" s="300"/>
      <c r="LUX23" s="300"/>
      <c r="LUY23" s="300"/>
      <c r="LUZ23" s="300"/>
      <c r="LVA23" s="300"/>
      <c r="LVB23" s="300"/>
      <c r="LVC23" s="300"/>
      <c r="LVD23" s="300"/>
      <c r="LVE23" s="300"/>
      <c r="LVF23" s="300"/>
      <c r="LVG23" s="300"/>
      <c r="LVH23" s="300"/>
      <c r="LVI23" s="300"/>
      <c r="LVJ23" s="300"/>
      <c r="LVK23" s="300"/>
      <c r="LVL23" s="300"/>
      <c r="LVM23" s="300"/>
      <c r="LVN23" s="300"/>
      <c r="LVO23" s="300"/>
      <c r="LVP23" s="300"/>
      <c r="LVQ23" s="300"/>
      <c r="LVR23" s="300"/>
      <c r="LVS23" s="300"/>
      <c r="LVT23" s="300"/>
      <c r="LVU23" s="300"/>
      <c r="LVV23" s="300"/>
      <c r="LVW23" s="300"/>
      <c r="LVX23" s="300"/>
      <c r="LVY23" s="300"/>
      <c r="LVZ23" s="300"/>
      <c r="LWA23" s="300"/>
      <c r="LWB23" s="300"/>
      <c r="LWC23" s="300"/>
      <c r="LWD23" s="300"/>
      <c r="LWE23" s="300"/>
      <c r="LWF23" s="300"/>
      <c r="LWG23" s="300"/>
      <c r="LWH23" s="300"/>
      <c r="LWI23" s="300"/>
      <c r="LWJ23" s="300"/>
      <c r="LWK23" s="300"/>
      <c r="LWL23" s="300"/>
      <c r="LWM23" s="300"/>
      <c r="LWN23" s="300"/>
      <c r="LWO23" s="300"/>
      <c r="LWP23" s="300"/>
      <c r="LWQ23" s="300"/>
      <c r="LWR23" s="300"/>
      <c r="LWS23" s="300"/>
      <c r="LWT23" s="300"/>
      <c r="LWU23" s="300"/>
      <c r="LWV23" s="300"/>
      <c r="LWW23" s="300"/>
      <c r="LWX23" s="300"/>
      <c r="LWY23" s="300"/>
      <c r="LWZ23" s="300"/>
      <c r="LXA23" s="300"/>
      <c r="LXB23" s="300"/>
      <c r="LXC23" s="300"/>
      <c r="LXD23" s="300"/>
      <c r="LXE23" s="300"/>
      <c r="LXF23" s="300"/>
      <c r="LXG23" s="300"/>
      <c r="LXH23" s="300"/>
      <c r="LXI23" s="300"/>
      <c r="LXJ23" s="300"/>
      <c r="LXK23" s="300"/>
      <c r="LXL23" s="300"/>
      <c r="LXM23" s="300"/>
      <c r="LXN23" s="300"/>
      <c r="LXO23" s="300"/>
      <c r="LXP23" s="300"/>
      <c r="LXQ23" s="300"/>
      <c r="LXR23" s="300"/>
      <c r="LXS23" s="300"/>
      <c r="LXT23" s="300"/>
      <c r="LXU23" s="300"/>
      <c r="LXV23" s="300"/>
      <c r="LXW23" s="300"/>
      <c r="LXX23" s="300"/>
      <c r="LXY23" s="300"/>
      <c r="LXZ23" s="300"/>
      <c r="LYA23" s="300"/>
      <c r="LYB23" s="300"/>
      <c r="LYC23" s="300"/>
      <c r="LYD23" s="300"/>
      <c r="LYE23" s="300"/>
      <c r="LYF23" s="300"/>
      <c r="LYG23" s="300"/>
      <c r="LYH23" s="300"/>
      <c r="LYI23" s="300"/>
      <c r="LYJ23" s="300"/>
      <c r="LYK23" s="300"/>
      <c r="LYL23" s="300"/>
      <c r="LYM23" s="300"/>
      <c r="LYN23" s="300"/>
      <c r="LYO23" s="300"/>
      <c r="LYP23" s="300"/>
      <c r="LYQ23" s="300"/>
      <c r="LYR23" s="300"/>
      <c r="LYS23" s="300"/>
      <c r="LYT23" s="300"/>
      <c r="LYU23" s="300"/>
      <c r="LYV23" s="300"/>
      <c r="LYW23" s="300"/>
      <c r="LYX23" s="300"/>
      <c r="LYY23" s="300"/>
      <c r="LYZ23" s="300"/>
      <c r="LZA23" s="300"/>
      <c r="LZB23" s="300"/>
      <c r="LZC23" s="300"/>
      <c r="LZD23" s="300"/>
      <c r="LZE23" s="300"/>
      <c r="LZF23" s="300"/>
      <c r="LZG23" s="300"/>
      <c r="LZH23" s="300"/>
      <c r="LZI23" s="300"/>
      <c r="LZJ23" s="300"/>
      <c r="LZK23" s="300"/>
      <c r="LZL23" s="300"/>
      <c r="LZM23" s="300"/>
      <c r="LZN23" s="300"/>
      <c r="LZO23" s="300"/>
      <c r="LZP23" s="300"/>
      <c r="LZQ23" s="300"/>
      <c r="LZR23" s="300"/>
      <c r="LZS23" s="300"/>
      <c r="LZT23" s="300"/>
      <c r="LZU23" s="300"/>
      <c r="LZV23" s="300"/>
      <c r="LZW23" s="300"/>
      <c r="LZX23" s="300"/>
      <c r="LZY23" s="300"/>
      <c r="LZZ23" s="300"/>
      <c r="MAA23" s="300"/>
      <c r="MAB23" s="300"/>
      <c r="MAC23" s="300"/>
      <c r="MAD23" s="300"/>
      <c r="MAE23" s="300"/>
      <c r="MAF23" s="300"/>
      <c r="MAG23" s="300"/>
      <c r="MAH23" s="300"/>
      <c r="MAI23" s="300"/>
      <c r="MAJ23" s="300"/>
      <c r="MAK23" s="300"/>
      <c r="MAL23" s="300"/>
      <c r="MAM23" s="300"/>
      <c r="MAN23" s="300"/>
      <c r="MAO23" s="300"/>
      <c r="MAP23" s="300"/>
      <c r="MAQ23" s="300"/>
      <c r="MAR23" s="300"/>
      <c r="MAS23" s="300"/>
      <c r="MAT23" s="300"/>
      <c r="MAU23" s="300"/>
      <c r="MAV23" s="300"/>
      <c r="MAW23" s="300"/>
      <c r="MAX23" s="300"/>
      <c r="MAY23" s="300"/>
      <c r="MAZ23" s="300"/>
      <c r="MBA23" s="300"/>
      <c r="MBB23" s="300"/>
      <c r="MBC23" s="300"/>
      <c r="MBD23" s="300"/>
      <c r="MBE23" s="300"/>
      <c r="MBF23" s="300"/>
      <c r="MBG23" s="300"/>
      <c r="MBH23" s="300"/>
      <c r="MBI23" s="300"/>
      <c r="MBJ23" s="300"/>
      <c r="MBK23" s="300"/>
      <c r="MBL23" s="300"/>
      <c r="MBM23" s="300"/>
      <c r="MBN23" s="300"/>
      <c r="MBO23" s="300"/>
      <c r="MBP23" s="300"/>
      <c r="MBQ23" s="300"/>
      <c r="MBR23" s="300"/>
      <c r="MBS23" s="300"/>
      <c r="MBT23" s="300"/>
      <c r="MBU23" s="300"/>
      <c r="MBV23" s="300"/>
      <c r="MBW23" s="300"/>
      <c r="MBX23" s="300"/>
      <c r="MBY23" s="300"/>
      <c r="MBZ23" s="300"/>
      <c r="MCA23" s="300"/>
      <c r="MCB23" s="300"/>
      <c r="MCC23" s="300"/>
      <c r="MCD23" s="300"/>
      <c r="MCE23" s="300"/>
      <c r="MCF23" s="300"/>
      <c r="MCG23" s="300"/>
      <c r="MCH23" s="300"/>
      <c r="MCI23" s="300"/>
      <c r="MCJ23" s="300"/>
      <c r="MCK23" s="300"/>
      <c r="MCL23" s="300"/>
      <c r="MCM23" s="300"/>
      <c r="MCN23" s="300"/>
      <c r="MCO23" s="300"/>
      <c r="MCP23" s="300"/>
      <c r="MCQ23" s="300"/>
      <c r="MCR23" s="300"/>
      <c r="MCS23" s="300"/>
      <c r="MCT23" s="300"/>
      <c r="MCU23" s="300"/>
      <c r="MCV23" s="300"/>
      <c r="MCW23" s="300"/>
      <c r="MCX23" s="300"/>
      <c r="MCY23" s="300"/>
      <c r="MCZ23" s="300"/>
      <c r="MDA23" s="300"/>
      <c r="MDB23" s="300"/>
      <c r="MDC23" s="300"/>
      <c r="MDD23" s="300"/>
      <c r="MDE23" s="300"/>
      <c r="MDF23" s="300"/>
      <c r="MDG23" s="300"/>
      <c r="MDH23" s="300"/>
      <c r="MDI23" s="300"/>
      <c r="MDJ23" s="300"/>
      <c r="MDK23" s="300"/>
      <c r="MDL23" s="300"/>
      <c r="MDM23" s="300"/>
      <c r="MDN23" s="300"/>
      <c r="MDO23" s="300"/>
      <c r="MDP23" s="300"/>
      <c r="MDQ23" s="300"/>
      <c r="MDR23" s="300"/>
      <c r="MDS23" s="300"/>
      <c r="MDT23" s="300"/>
      <c r="MDU23" s="300"/>
      <c r="MDV23" s="300"/>
      <c r="MDW23" s="300"/>
      <c r="MDX23" s="300"/>
      <c r="MDY23" s="300"/>
      <c r="MDZ23" s="300"/>
      <c r="MEA23" s="300"/>
      <c r="MEB23" s="300"/>
      <c r="MEC23" s="300"/>
      <c r="MED23" s="300"/>
      <c r="MEE23" s="300"/>
      <c r="MEF23" s="300"/>
      <c r="MEG23" s="300"/>
      <c r="MEH23" s="300"/>
      <c r="MEI23" s="300"/>
      <c r="MEJ23" s="300"/>
      <c r="MEK23" s="300"/>
      <c r="MEL23" s="300"/>
      <c r="MEM23" s="300"/>
      <c r="MEN23" s="300"/>
      <c r="MEO23" s="300"/>
      <c r="MEP23" s="300"/>
      <c r="MEQ23" s="300"/>
      <c r="MER23" s="300"/>
      <c r="MES23" s="300"/>
      <c r="MET23" s="300"/>
      <c r="MEU23" s="300"/>
      <c r="MEV23" s="300"/>
      <c r="MEW23" s="300"/>
      <c r="MEX23" s="300"/>
      <c r="MEY23" s="300"/>
      <c r="MEZ23" s="300"/>
      <c r="MFA23" s="300"/>
      <c r="MFB23" s="300"/>
      <c r="MFC23" s="300"/>
      <c r="MFD23" s="300"/>
      <c r="MFE23" s="300"/>
      <c r="MFF23" s="300"/>
      <c r="MFG23" s="300"/>
      <c r="MFH23" s="300"/>
      <c r="MFI23" s="300"/>
      <c r="MFJ23" s="300"/>
      <c r="MFK23" s="300"/>
      <c r="MFL23" s="300"/>
      <c r="MFM23" s="300"/>
      <c r="MFN23" s="300"/>
      <c r="MFO23" s="300"/>
      <c r="MFP23" s="300"/>
      <c r="MFQ23" s="300"/>
      <c r="MFR23" s="300"/>
      <c r="MFS23" s="300"/>
      <c r="MFT23" s="300"/>
      <c r="MFU23" s="300"/>
      <c r="MFV23" s="300"/>
      <c r="MFW23" s="300"/>
      <c r="MFX23" s="300"/>
      <c r="MFY23" s="300"/>
      <c r="MFZ23" s="300"/>
      <c r="MGA23" s="300"/>
      <c r="MGB23" s="300"/>
      <c r="MGC23" s="300"/>
      <c r="MGD23" s="300"/>
      <c r="MGE23" s="300"/>
      <c r="MGF23" s="300"/>
      <c r="MGG23" s="300"/>
      <c r="MGH23" s="300"/>
      <c r="MGI23" s="300"/>
      <c r="MGJ23" s="300"/>
      <c r="MGK23" s="300"/>
      <c r="MGL23" s="300"/>
      <c r="MGM23" s="300"/>
      <c r="MGN23" s="300"/>
      <c r="MGO23" s="300"/>
      <c r="MGP23" s="300"/>
      <c r="MGQ23" s="300"/>
      <c r="MGR23" s="300"/>
      <c r="MGS23" s="300"/>
      <c r="MGT23" s="300"/>
      <c r="MGU23" s="300"/>
      <c r="MGV23" s="300"/>
      <c r="MGW23" s="300"/>
      <c r="MGX23" s="300"/>
      <c r="MGY23" s="300"/>
      <c r="MGZ23" s="300"/>
      <c r="MHA23" s="300"/>
      <c r="MHB23" s="300"/>
      <c r="MHC23" s="300"/>
      <c r="MHD23" s="300"/>
      <c r="MHE23" s="300"/>
      <c r="MHF23" s="300"/>
      <c r="MHG23" s="300"/>
      <c r="MHH23" s="300"/>
      <c r="MHI23" s="300"/>
      <c r="MHJ23" s="300"/>
      <c r="MHK23" s="300"/>
      <c r="MHL23" s="300"/>
      <c r="MHM23" s="300"/>
      <c r="MHN23" s="300"/>
      <c r="MHO23" s="300"/>
      <c r="MHP23" s="300"/>
      <c r="MHQ23" s="300"/>
      <c r="MHR23" s="300"/>
      <c r="MHS23" s="300"/>
      <c r="MHT23" s="300"/>
      <c r="MHU23" s="300"/>
      <c r="MHV23" s="300"/>
      <c r="MHW23" s="300"/>
      <c r="MHX23" s="300"/>
      <c r="MHY23" s="300"/>
      <c r="MHZ23" s="300"/>
      <c r="MIA23" s="300"/>
      <c r="MIB23" s="300"/>
      <c r="MIC23" s="300"/>
      <c r="MID23" s="300"/>
      <c r="MIE23" s="300"/>
      <c r="MIF23" s="300"/>
      <c r="MIG23" s="300"/>
      <c r="MIH23" s="300"/>
      <c r="MII23" s="300"/>
      <c r="MIJ23" s="300"/>
      <c r="MIK23" s="300"/>
      <c r="MIL23" s="300"/>
      <c r="MIM23" s="300"/>
      <c r="MIN23" s="300"/>
      <c r="MIO23" s="300"/>
      <c r="MIP23" s="300"/>
      <c r="MIQ23" s="300"/>
      <c r="MIR23" s="300"/>
      <c r="MIS23" s="300"/>
      <c r="MIT23" s="300"/>
      <c r="MIU23" s="300"/>
      <c r="MIV23" s="300"/>
      <c r="MIW23" s="300"/>
      <c r="MIX23" s="300"/>
      <c r="MIY23" s="300"/>
      <c r="MIZ23" s="300"/>
      <c r="MJA23" s="300"/>
      <c r="MJB23" s="300"/>
      <c r="MJC23" s="300"/>
      <c r="MJD23" s="300"/>
      <c r="MJE23" s="300"/>
      <c r="MJF23" s="300"/>
      <c r="MJG23" s="300"/>
      <c r="MJH23" s="300"/>
      <c r="MJI23" s="300"/>
      <c r="MJJ23" s="300"/>
      <c r="MJK23" s="300"/>
      <c r="MJL23" s="300"/>
      <c r="MJM23" s="300"/>
      <c r="MJN23" s="300"/>
      <c r="MJO23" s="300"/>
      <c r="MJP23" s="300"/>
      <c r="MJQ23" s="300"/>
      <c r="MJR23" s="300"/>
      <c r="MJS23" s="300"/>
      <c r="MJT23" s="300"/>
      <c r="MJU23" s="300"/>
      <c r="MJV23" s="300"/>
      <c r="MJW23" s="300"/>
      <c r="MJX23" s="300"/>
      <c r="MJY23" s="300"/>
      <c r="MJZ23" s="300"/>
      <c r="MKA23" s="300"/>
      <c r="MKB23" s="300"/>
      <c r="MKC23" s="300"/>
      <c r="MKD23" s="300"/>
      <c r="MKE23" s="300"/>
      <c r="MKF23" s="300"/>
      <c r="MKG23" s="300"/>
      <c r="MKH23" s="300"/>
      <c r="MKI23" s="300"/>
      <c r="MKJ23" s="300"/>
      <c r="MKK23" s="300"/>
      <c r="MKL23" s="300"/>
      <c r="MKM23" s="300"/>
      <c r="MKN23" s="300"/>
      <c r="MKO23" s="300"/>
      <c r="MKP23" s="300"/>
      <c r="MKQ23" s="300"/>
      <c r="MKR23" s="300"/>
      <c r="MKS23" s="300"/>
      <c r="MKT23" s="300"/>
      <c r="MKU23" s="300"/>
      <c r="MKV23" s="300"/>
      <c r="MKW23" s="300"/>
      <c r="MKX23" s="300"/>
      <c r="MKY23" s="300"/>
      <c r="MKZ23" s="300"/>
      <c r="MLA23" s="300"/>
      <c r="MLB23" s="300"/>
      <c r="MLC23" s="300"/>
      <c r="MLD23" s="300"/>
      <c r="MLE23" s="300"/>
      <c r="MLF23" s="300"/>
      <c r="MLG23" s="300"/>
      <c r="MLH23" s="300"/>
      <c r="MLI23" s="300"/>
      <c r="MLJ23" s="300"/>
      <c r="MLK23" s="300"/>
      <c r="MLL23" s="300"/>
      <c r="MLM23" s="300"/>
      <c r="MLN23" s="300"/>
      <c r="MLO23" s="300"/>
      <c r="MLP23" s="300"/>
      <c r="MLQ23" s="300"/>
      <c r="MLR23" s="300"/>
      <c r="MLS23" s="300"/>
      <c r="MLT23" s="300"/>
      <c r="MLU23" s="300"/>
      <c r="MLV23" s="300"/>
      <c r="MLW23" s="300"/>
      <c r="MLX23" s="300"/>
      <c r="MLY23" s="300"/>
      <c r="MLZ23" s="300"/>
      <c r="MMA23" s="300"/>
      <c r="MMB23" s="300"/>
      <c r="MMC23" s="300"/>
      <c r="MMD23" s="300"/>
      <c r="MME23" s="300"/>
      <c r="MMF23" s="300"/>
      <c r="MMG23" s="300"/>
      <c r="MMH23" s="300"/>
      <c r="MMI23" s="300"/>
      <c r="MMJ23" s="300"/>
      <c r="MMK23" s="300"/>
      <c r="MML23" s="300"/>
      <c r="MMM23" s="300"/>
      <c r="MMN23" s="300"/>
      <c r="MMO23" s="300"/>
      <c r="MMP23" s="300"/>
      <c r="MMQ23" s="300"/>
      <c r="MMR23" s="300"/>
      <c r="MMS23" s="300"/>
      <c r="MMT23" s="300"/>
      <c r="MMU23" s="300"/>
      <c r="MMV23" s="300"/>
      <c r="MMW23" s="300"/>
      <c r="MMX23" s="300"/>
      <c r="MMY23" s="300"/>
      <c r="MMZ23" s="300"/>
      <c r="MNA23" s="300"/>
      <c r="MNB23" s="300"/>
      <c r="MNC23" s="300"/>
      <c r="MND23" s="300"/>
      <c r="MNE23" s="300"/>
      <c r="MNF23" s="300"/>
      <c r="MNG23" s="300"/>
      <c r="MNH23" s="300"/>
      <c r="MNI23" s="300"/>
      <c r="MNJ23" s="300"/>
      <c r="MNK23" s="300"/>
      <c r="MNL23" s="300"/>
      <c r="MNM23" s="300"/>
      <c r="MNN23" s="300"/>
      <c r="MNO23" s="300"/>
      <c r="MNP23" s="300"/>
      <c r="MNQ23" s="300"/>
      <c r="MNR23" s="300"/>
      <c r="MNS23" s="300"/>
      <c r="MNT23" s="300"/>
      <c r="MNU23" s="300"/>
      <c r="MNV23" s="300"/>
      <c r="MNW23" s="300"/>
      <c r="MNX23" s="300"/>
      <c r="MNY23" s="300"/>
      <c r="MNZ23" s="300"/>
      <c r="MOA23" s="300"/>
      <c r="MOB23" s="300"/>
      <c r="MOC23" s="300"/>
      <c r="MOD23" s="300"/>
      <c r="MOE23" s="300"/>
      <c r="MOF23" s="300"/>
      <c r="MOG23" s="300"/>
      <c r="MOH23" s="300"/>
      <c r="MOI23" s="300"/>
      <c r="MOJ23" s="300"/>
      <c r="MOK23" s="300"/>
      <c r="MOL23" s="300"/>
      <c r="MOM23" s="300"/>
      <c r="MON23" s="300"/>
      <c r="MOO23" s="300"/>
      <c r="MOP23" s="300"/>
      <c r="MOQ23" s="300"/>
      <c r="MOR23" s="300"/>
      <c r="MOS23" s="300"/>
      <c r="MOT23" s="300"/>
      <c r="MOU23" s="300"/>
      <c r="MOV23" s="300"/>
      <c r="MOW23" s="300"/>
      <c r="MOX23" s="300"/>
      <c r="MOY23" s="300"/>
      <c r="MOZ23" s="300"/>
      <c r="MPA23" s="300"/>
      <c r="MPB23" s="300"/>
      <c r="MPC23" s="300"/>
      <c r="MPD23" s="300"/>
      <c r="MPE23" s="300"/>
      <c r="MPF23" s="300"/>
      <c r="MPG23" s="300"/>
      <c r="MPH23" s="300"/>
      <c r="MPI23" s="300"/>
      <c r="MPJ23" s="300"/>
      <c r="MPK23" s="300"/>
      <c r="MPL23" s="300"/>
      <c r="MPM23" s="300"/>
      <c r="MPN23" s="300"/>
      <c r="MPO23" s="300"/>
      <c r="MPP23" s="300"/>
      <c r="MPQ23" s="300"/>
      <c r="MPR23" s="300"/>
      <c r="MPS23" s="300"/>
      <c r="MPT23" s="300"/>
      <c r="MPU23" s="300"/>
      <c r="MPV23" s="300"/>
      <c r="MPW23" s="300"/>
      <c r="MPX23" s="300"/>
      <c r="MPY23" s="300"/>
      <c r="MPZ23" s="300"/>
      <c r="MQA23" s="300"/>
      <c r="MQB23" s="300"/>
      <c r="MQC23" s="300"/>
      <c r="MQD23" s="300"/>
      <c r="MQE23" s="300"/>
      <c r="MQF23" s="300"/>
      <c r="MQG23" s="300"/>
      <c r="MQH23" s="300"/>
      <c r="MQI23" s="300"/>
      <c r="MQJ23" s="300"/>
      <c r="MQK23" s="300"/>
      <c r="MQL23" s="300"/>
      <c r="MQM23" s="300"/>
      <c r="MQN23" s="300"/>
      <c r="MQO23" s="300"/>
      <c r="MQP23" s="300"/>
      <c r="MQQ23" s="300"/>
      <c r="MQR23" s="300"/>
      <c r="MQS23" s="300"/>
      <c r="MQT23" s="300"/>
      <c r="MQU23" s="300"/>
      <c r="MQV23" s="300"/>
      <c r="MQW23" s="300"/>
      <c r="MQX23" s="300"/>
      <c r="MQY23" s="300"/>
      <c r="MQZ23" s="300"/>
      <c r="MRA23" s="300"/>
      <c r="MRB23" s="300"/>
      <c r="MRC23" s="300"/>
      <c r="MRD23" s="300"/>
      <c r="MRE23" s="300"/>
      <c r="MRF23" s="300"/>
      <c r="MRG23" s="300"/>
      <c r="MRH23" s="300"/>
      <c r="MRI23" s="300"/>
      <c r="MRJ23" s="300"/>
      <c r="MRK23" s="300"/>
      <c r="MRL23" s="300"/>
      <c r="MRM23" s="300"/>
      <c r="MRN23" s="300"/>
      <c r="MRO23" s="300"/>
      <c r="MRP23" s="300"/>
      <c r="MRQ23" s="300"/>
      <c r="MRR23" s="300"/>
      <c r="MRS23" s="300"/>
      <c r="MRT23" s="300"/>
      <c r="MRU23" s="300"/>
      <c r="MRV23" s="300"/>
      <c r="MRW23" s="300"/>
      <c r="MRX23" s="300"/>
      <c r="MRY23" s="300"/>
      <c r="MRZ23" s="300"/>
      <c r="MSA23" s="300"/>
      <c r="MSB23" s="300"/>
      <c r="MSC23" s="300"/>
      <c r="MSD23" s="300"/>
      <c r="MSE23" s="300"/>
      <c r="MSF23" s="300"/>
      <c r="MSG23" s="300"/>
      <c r="MSH23" s="300"/>
      <c r="MSI23" s="300"/>
      <c r="MSJ23" s="300"/>
      <c r="MSK23" s="300"/>
      <c r="MSL23" s="300"/>
      <c r="MSM23" s="300"/>
      <c r="MSN23" s="300"/>
      <c r="MSO23" s="300"/>
      <c r="MSP23" s="300"/>
      <c r="MSQ23" s="300"/>
      <c r="MSR23" s="300"/>
      <c r="MSS23" s="300"/>
      <c r="MST23" s="300"/>
      <c r="MSU23" s="300"/>
      <c r="MSV23" s="300"/>
      <c r="MSW23" s="300"/>
      <c r="MSX23" s="300"/>
      <c r="MSY23" s="300"/>
      <c r="MSZ23" s="300"/>
      <c r="MTA23" s="300"/>
      <c r="MTB23" s="300"/>
      <c r="MTC23" s="300"/>
      <c r="MTD23" s="300"/>
      <c r="MTE23" s="300"/>
      <c r="MTF23" s="300"/>
      <c r="MTG23" s="300"/>
      <c r="MTH23" s="300"/>
      <c r="MTI23" s="300"/>
      <c r="MTJ23" s="300"/>
      <c r="MTK23" s="300"/>
      <c r="MTL23" s="300"/>
      <c r="MTM23" s="300"/>
      <c r="MTN23" s="300"/>
      <c r="MTO23" s="300"/>
      <c r="MTP23" s="300"/>
      <c r="MTQ23" s="300"/>
      <c r="MTR23" s="300"/>
      <c r="MTS23" s="300"/>
      <c r="MTT23" s="300"/>
      <c r="MTU23" s="300"/>
      <c r="MTV23" s="300"/>
      <c r="MTW23" s="300"/>
      <c r="MTX23" s="300"/>
      <c r="MTY23" s="300"/>
      <c r="MTZ23" s="300"/>
      <c r="MUA23" s="300"/>
      <c r="MUB23" s="300"/>
      <c r="MUC23" s="300"/>
      <c r="MUD23" s="300"/>
      <c r="MUE23" s="300"/>
      <c r="MUF23" s="300"/>
      <c r="MUG23" s="300"/>
      <c r="MUH23" s="300"/>
      <c r="MUI23" s="300"/>
      <c r="MUJ23" s="300"/>
      <c r="MUK23" s="300"/>
      <c r="MUL23" s="300"/>
      <c r="MUM23" s="300"/>
      <c r="MUN23" s="300"/>
      <c r="MUO23" s="300"/>
      <c r="MUP23" s="300"/>
      <c r="MUQ23" s="300"/>
      <c r="MUR23" s="300"/>
      <c r="MUS23" s="300"/>
      <c r="MUT23" s="300"/>
      <c r="MUU23" s="300"/>
      <c r="MUV23" s="300"/>
      <c r="MUW23" s="300"/>
      <c r="MUX23" s="300"/>
      <c r="MUY23" s="300"/>
      <c r="MUZ23" s="300"/>
      <c r="MVA23" s="300"/>
      <c r="MVB23" s="300"/>
      <c r="MVC23" s="300"/>
      <c r="MVD23" s="300"/>
      <c r="MVE23" s="300"/>
      <c r="MVF23" s="300"/>
      <c r="MVG23" s="300"/>
      <c r="MVH23" s="300"/>
      <c r="MVI23" s="300"/>
      <c r="MVJ23" s="300"/>
      <c r="MVK23" s="300"/>
      <c r="MVL23" s="300"/>
      <c r="MVM23" s="300"/>
      <c r="MVN23" s="300"/>
      <c r="MVO23" s="300"/>
      <c r="MVP23" s="300"/>
      <c r="MVQ23" s="300"/>
      <c r="MVR23" s="300"/>
      <c r="MVS23" s="300"/>
      <c r="MVT23" s="300"/>
      <c r="MVU23" s="300"/>
      <c r="MVV23" s="300"/>
      <c r="MVW23" s="300"/>
      <c r="MVX23" s="300"/>
      <c r="MVY23" s="300"/>
      <c r="MVZ23" s="300"/>
      <c r="MWA23" s="300"/>
      <c r="MWB23" s="300"/>
      <c r="MWC23" s="300"/>
      <c r="MWD23" s="300"/>
      <c r="MWE23" s="300"/>
      <c r="MWF23" s="300"/>
      <c r="MWG23" s="300"/>
      <c r="MWH23" s="300"/>
      <c r="MWI23" s="300"/>
      <c r="MWJ23" s="300"/>
      <c r="MWK23" s="300"/>
      <c r="MWL23" s="300"/>
      <c r="MWM23" s="300"/>
      <c r="MWN23" s="300"/>
      <c r="MWO23" s="300"/>
      <c r="MWP23" s="300"/>
      <c r="MWQ23" s="300"/>
      <c r="MWR23" s="300"/>
      <c r="MWS23" s="300"/>
      <c r="MWT23" s="300"/>
      <c r="MWU23" s="300"/>
      <c r="MWV23" s="300"/>
      <c r="MWW23" s="300"/>
      <c r="MWX23" s="300"/>
      <c r="MWY23" s="300"/>
      <c r="MWZ23" s="300"/>
      <c r="MXA23" s="300"/>
      <c r="MXB23" s="300"/>
      <c r="MXC23" s="300"/>
      <c r="MXD23" s="300"/>
      <c r="MXE23" s="300"/>
      <c r="MXF23" s="300"/>
      <c r="MXG23" s="300"/>
      <c r="MXH23" s="300"/>
      <c r="MXI23" s="300"/>
      <c r="MXJ23" s="300"/>
      <c r="MXK23" s="300"/>
      <c r="MXL23" s="300"/>
      <c r="MXM23" s="300"/>
      <c r="MXN23" s="300"/>
      <c r="MXO23" s="300"/>
      <c r="MXP23" s="300"/>
      <c r="MXQ23" s="300"/>
      <c r="MXR23" s="300"/>
      <c r="MXS23" s="300"/>
      <c r="MXT23" s="300"/>
      <c r="MXU23" s="300"/>
      <c r="MXV23" s="300"/>
      <c r="MXW23" s="300"/>
      <c r="MXX23" s="300"/>
      <c r="MXY23" s="300"/>
      <c r="MXZ23" s="300"/>
      <c r="MYA23" s="300"/>
      <c r="MYB23" s="300"/>
      <c r="MYC23" s="300"/>
      <c r="MYD23" s="300"/>
      <c r="MYE23" s="300"/>
      <c r="MYF23" s="300"/>
      <c r="MYG23" s="300"/>
      <c r="MYH23" s="300"/>
      <c r="MYI23" s="300"/>
      <c r="MYJ23" s="300"/>
      <c r="MYK23" s="300"/>
      <c r="MYL23" s="300"/>
      <c r="MYM23" s="300"/>
      <c r="MYN23" s="300"/>
      <c r="MYO23" s="300"/>
      <c r="MYP23" s="300"/>
      <c r="MYQ23" s="300"/>
      <c r="MYR23" s="300"/>
      <c r="MYS23" s="300"/>
      <c r="MYT23" s="300"/>
      <c r="MYU23" s="300"/>
      <c r="MYV23" s="300"/>
      <c r="MYW23" s="300"/>
      <c r="MYX23" s="300"/>
      <c r="MYY23" s="300"/>
      <c r="MYZ23" s="300"/>
      <c r="MZA23" s="300"/>
      <c r="MZB23" s="300"/>
      <c r="MZC23" s="300"/>
      <c r="MZD23" s="300"/>
      <c r="MZE23" s="300"/>
      <c r="MZF23" s="300"/>
      <c r="MZG23" s="300"/>
      <c r="MZH23" s="300"/>
      <c r="MZI23" s="300"/>
      <c r="MZJ23" s="300"/>
      <c r="MZK23" s="300"/>
      <c r="MZL23" s="300"/>
      <c r="MZM23" s="300"/>
      <c r="MZN23" s="300"/>
      <c r="MZO23" s="300"/>
      <c r="MZP23" s="300"/>
      <c r="MZQ23" s="300"/>
      <c r="MZR23" s="300"/>
      <c r="MZS23" s="300"/>
      <c r="MZT23" s="300"/>
      <c r="MZU23" s="300"/>
      <c r="MZV23" s="300"/>
      <c r="MZW23" s="300"/>
      <c r="MZX23" s="300"/>
      <c r="MZY23" s="300"/>
      <c r="MZZ23" s="300"/>
      <c r="NAA23" s="300"/>
      <c r="NAB23" s="300"/>
      <c r="NAC23" s="300"/>
      <c r="NAD23" s="300"/>
      <c r="NAE23" s="300"/>
      <c r="NAF23" s="300"/>
      <c r="NAG23" s="300"/>
      <c r="NAH23" s="300"/>
      <c r="NAI23" s="300"/>
      <c r="NAJ23" s="300"/>
      <c r="NAK23" s="300"/>
      <c r="NAL23" s="300"/>
      <c r="NAM23" s="300"/>
      <c r="NAN23" s="300"/>
      <c r="NAO23" s="300"/>
      <c r="NAP23" s="300"/>
      <c r="NAQ23" s="300"/>
      <c r="NAR23" s="300"/>
      <c r="NAS23" s="300"/>
      <c r="NAT23" s="300"/>
      <c r="NAU23" s="300"/>
      <c r="NAV23" s="300"/>
      <c r="NAW23" s="300"/>
      <c r="NAX23" s="300"/>
      <c r="NAY23" s="300"/>
      <c r="NAZ23" s="300"/>
      <c r="NBA23" s="300"/>
      <c r="NBB23" s="300"/>
      <c r="NBC23" s="300"/>
      <c r="NBD23" s="300"/>
      <c r="NBE23" s="300"/>
      <c r="NBF23" s="300"/>
      <c r="NBG23" s="300"/>
      <c r="NBH23" s="300"/>
      <c r="NBI23" s="300"/>
      <c r="NBJ23" s="300"/>
      <c r="NBK23" s="300"/>
      <c r="NBL23" s="300"/>
      <c r="NBM23" s="300"/>
      <c r="NBN23" s="300"/>
      <c r="NBO23" s="300"/>
      <c r="NBP23" s="300"/>
      <c r="NBQ23" s="300"/>
      <c r="NBR23" s="300"/>
      <c r="NBS23" s="300"/>
      <c r="NBT23" s="300"/>
      <c r="NBU23" s="300"/>
      <c r="NBV23" s="300"/>
      <c r="NBW23" s="300"/>
      <c r="NBX23" s="300"/>
      <c r="NBY23" s="300"/>
      <c r="NBZ23" s="300"/>
      <c r="NCA23" s="300"/>
      <c r="NCB23" s="300"/>
      <c r="NCC23" s="300"/>
      <c r="NCD23" s="300"/>
      <c r="NCE23" s="300"/>
      <c r="NCF23" s="300"/>
      <c r="NCG23" s="300"/>
      <c r="NCH23" s="300"/>
      <c r="NCI23" s="300"/>
      <c r="NCJ23" s="300"/>
      <c r="NCK23" s="300"/>
      <c r="NCL23" s="300"/>
      <c r="NCM23" s="300"/>
      <c r="NCN23" s="300"/>
      <c r="NCO23" s="300"/>
      <c r="NCP23" s="300"/>
      <c r="NCQ23" s="300"/>
      <c r="NCR23" s="300"/>
      <c r="NCS23" s="300"/>
      <c r="NCT23" s="300"/>
      <c r="NCU23" s="300"/>
      <c r="NCV23" s="300"/>
      <c r="NCW23" s="300"/>
      <c r="NCX23" s="300"/>
      <c r="NCY23" s="300"/>
      <c r="NCZ23" s="300"/>
      <c r="NDA23" s="300"/>
      <c r="NDB23" s="300"/>
      <c r="NDC23" s="300"/>
      <c r="NDD23" s="300"/>
      <c r="NDE23" s="300"/>
      <c r="NDF23" s="300"/>
      <c r="NDG23" s="300"/>
      <c r="NDH23" s="300"/>
      <c r="NDI23" s="300"/>
      <c r="NDJ23" s="300"/>
      <c r="NDK23" s="300"/>
      <c r="NDL23" s="300"/>
      <c r="NDM23" s="300"/>
      <c r="NDN23" s="300"/>
      <c r="NDO23" s="300"/>
      <c r="NDP23" s="300"/>
      <c r="NDQ23" s="300"/>
      <c r="NDR23" s="300"/>
      <c r="NDS23" s="300"/>
      <c r="NDT23" s="300"/>
      <c r="NDU23" s="300"/>
      <c r="NDV23" s="300"/>
      <c r="NDW23" s="300"/>
      <c r="NDX23" s="300"/>
      <c r="NDY23" s="300"/>
      <c r="NDZ23" s="300"/>
      <c r="NEA23" s="300"/>
      <c r="NEB23" s="300"/>
      <c r="NEC23" s="300"/>
      <c r="NED23" s="300"/>
      <c r="NEE23" s="300"/>
      <c r="NEF23" s="300"/>
      <c r="NEG23" s="300"/>
      <c r="NEH23" s="300"/>
      <c r="NEI23" s="300"/>
      <c r="NEJ23" s="300"/>
      <c r="NEK23" s="300"/>
      <c r="NEL23" s="300"/>
      <c r="NEM23" s="300"/>
      <c r="NEN23" s="300"/>
      <c r="NEO23" s="300"/>
      <c r="NEP23" s="300"/>
      <c r="NEQ23" s="300"/>
      <c r="NER23" s="300"/>
      <c r="NES23" s="300"/>
      <c r="NET23" s="300"/>
      <c r="NEU23" s="300"/>
      <c r="NEV23" s="300"/>
      <c r="NEW23" s="300"/>
      <c r="NEX23" s="300"/>
      <c r="NEY23" s="300"/>
      <c r="NEZ23" s="300"/>
      <c r="NFA23" s="300"/>
      <c r="NFB23" s="300"/>
      <c r="NFC23" s="300"/>
      <c r="NFD23" s="300"/>
      <c r="NFE23" s="300"/>
      <c r="NFF23" s="300"/>
      <c r="NFG23" s="300"/>
      <c r="NFH23" s="300"/>
      <c r="NFI23" s="300"/>
      <c r="NFJ23" s="300"/>
      <c r="NFK23" s="300"/>
      <c r="NFL23" s="300"/>
      <c r="NFM23" s="300"/>
      <c r="NFN23" s="300"/>
      <c r="NFO23" s="300"/>
      <c r="NFP23" s="300"/>
      <c r="NFQ23" s="300"/>
      <c r="NFR23" s="300"/>
      <c r="NFS23" s="300"/>
      <c r="NFT23" s="300"/>
      <c r="NFU23" s="300"/>
      <c r="NFV23" s="300"/>
      <c r="NFW23" s="300"/>
      <c r="NFX23" s="300"/>
      <c r="NFY23" s="300"/>
      <c r="NFZ23" s="300"/>
      <c r="NGA23" s="300"/>
      <c r="NGB23" s="300"/>
      <c r="NGC23" s="300"/>
      <c r="NGD23" s="300"/>
      <c r="NGE23" s="300"/>
      <c r="NGF23" s="300"/>
      <c r="NGG23" s="300"/>
      <c r="NGH23" s="300"/>
      <c r="NGI23" s="300"/>
      <c r="NGJ23" s="300"/>
      <c r="NGK23" s="300"/>
      <c r="NGL23" s="300"/>
      <c r="NGM23" s="300"/>
      <c r="NGN23" s="300"/>
      <c r="NGO23" s="300"/>
      <c r="NGP23" s="300"/>
      <c r="NGQ23" s="300"/>
      <c r="NGR23" s="300"/>
      <c r="NGS23" s="300"/>
      <c r="NGT23" s="300"/>
      <c r="NGU23" s="300"/>
      <c r="NGV23" s="300"/>
      <c r="NGW23" s="300"/>
      <c r="NGX23" s="300"/>
      <c r="NGY23" s="300"/>
      <c r="NGZ23" s="300"/>
      <c r="NHA23" s="300"/>
      <c r="NHB23" s="300"/>
      <c r="NHC23" s="300"/>
      <c r="NHD23" s="300"/>
      <c r="NHE23" s="300"/>
      <c r="NHF23" s="300"/>
      <c r="NHG23" s="300"/>
      <c r="NHH23" s="300"/>
      <c r="NHI23" s="300"/>
      <c r="NHJ23" s="300"/>
      <c r="NHK23" s="300"/>
      <c r="NHL23" s="300"/>
      <c r="NHM23" s="300"/>
      <c r="NHN23" s="300"/>
      <c r="NHO23" s="300"/>
      <c r="NHP23" s="300"/>
      <c r="NHQ23" s="300"/>
      <c r="NHR23" s="300"/>
      <c r="NHS23" s="300"/>
      <c r="NHT23" s="300"/>
      <c r="NHU23" s="300"/>
      <c r="NHV23" s="300"/>
      <c r="NHW23" s="300"/>
      <c r="NHX23" s="300"/>
      <c r="NHY23" s="300"/>
      <c r="NHZ23" s="300"/>
      <c r="NIA23" s="300"/>
      <c r="NIB23" s="300"/>
      <c r="NIC23" s="300"/>
      <c r="NID23" s="300"/>
      <c r="NIE23" s="300"/>
      <c r="NIF23" s="300"/>
      <c r="NIG23" s="300"/>
      <c r="NIH23" s="300"/>
      <c r="NII23" s="300"/>
      <c r="NIJ23" s="300"/>
      <c r="NIK23" s="300"/>
      <c r="NIL23" s="300"/>
      <c r="NIM23" s="300"/>
      <c r="NIN23" s="300"/>
      <c r="NIO23" s="300"/>
      <c r="NIP23" s="300"/>
      <c r="NIQ23" s="300"/>
      <c r="NIR23" s="300"/>
      <c r="NIS23" s="300"/>
      <c r="NIT23" s="300"/>
      <c r="NIU23" s="300"/>
      <c r="NIV23" s="300"/>
      <c r="NIW23" s="300"/>
      <c r="NIX23" s="300"/>
      <c r="NIY23" s="300"/>
      <c r="NIZ23" s="300"/>
      <c r="NJA23" s="300"/>
      <c r="NJB23" s="300"/>
      <c r="NJC23" s="300"/>
      <c r="NJD23" s="300"/>
      <c r="NJE23" s="300"/>
      <c r="NJF23" s="300"/>
      <c r="NJG23" s="300"/>
      <c r="NJH23" s="300"/>
      <c r="NJI23" s="300"/>
      <c r="NJJ23" s="300"/>
      <c r="NJK23" s="300"/>
      <c r="NJL23" s="300"/>
      <c r="NJM23" s="300"/>
      <c r="NJN23" s="300"/>
      <c r="NJO23" s="300"/>
      <c r="NJP23" s="300"/>
      <c r="NJQ23" s="300"/>
      <c r="NJR23" s="300"/>
      <c r="NJS23" s="300"/>
      <c r="NJT23" s="300"/>
      <c r="NJU23" s="300"/>
      <c r="NJV23" s="300"/>
      <c r="NJW23" s="300"/>
      <c r="NJX23" s="300"/>
      <c r="NJY23" s="300"/>
      <c r="NJZ23" s="300"/>
      <c r="NKA23" s="300"/>
      <c r="NKB23" s="300"/>
      <c r="NKC23" s="300"/>
      <c r="NKD23" s="300"/>
      <c r="NKE23" s="300"/>
      <c r="NKF23" s="300"/>
      <c r="NKG23" s="300"/>
      <c r="NKH23" s="300"/>
      <c r="NKI23" s="300"/>
      <c r="NKJ23" s="300"/>
      <c r="NKK23" s="300"/>
      <c r="NKL23" s="300"/>
      <c r="NKM23" s="300"/>
      <c r="NKN23" s="300"/>
      <c r="NKO23" s="300"/>
      <c r="NKP23" s="300"/>
      <c r="NKQ23" s="300"/>
      <c r="NKR23" s="300"/>
      <c r="NKS23" s="300"/>
      <c r="NKT23" s="300"/>
      <c r="NKU23" s="300"/>
      <c r="NKV23" s="300"/>
      <c r="NKW23" s="300"/>
      <c r="NKX23" s="300"/>
      <c r="NKY23" s="300"/>
      <c r="NKZ23" s="300"/>
      <c r="NLA23" s="300"/>
      <c r="NLB23" s="300"/>
      <c r="NLC23" s="300"/>
      <c r="NLD23" s="300"/>
      <c r="NLE23" s="300"/>
      <c r="NLF23" s="300"/>
      <c r="NLG23" s="300"/>
      <c r="NLH23" s="300"/>
      <c r="NLI23" s="300"/>
      <c r="NLJ23" s="300"/>
      <c r="NLK23" s="300"/>
      <c r="NLL23" s="300"/>
      <c r="NLM23" s="300"/>
      <c r="NLN23" s="300"/>
      <c r="NLO23" s="300"/>
      <c r="NLP23" s="300"/>
      <c r="NLQ23" s="300"/>
      <c r="NLR23" s="300"/>
      <c r="NLS23" s="300"/>
      <c r="NLT23" s="300"/>
      <c r="NLU23" s="300"/>
      <c r="NLV23" s="300"/>
      <c r="NLW23" s="300"/>
      <c r="NLX23" s="300"/>
      <c r="NLY23" s="300"/>
      <c r="NLZ23" s="300"/>
      <c r="NMA23" s="300"/>
      <c r="NMB23" s="300"/>
      <c r="NMC23" s="300"/>
      <c r="NMD23" s="300"/>
      <c r="NME23" s="300"/>
      <c r="NMF23" s="300"/>
      <c r="NMG23" s="300"/>
      <c r="NMH23" s="300"/>
      <c r="NMI23" s="300"/>
      <c r="NMJ23" s="300"/>
      <c r="NMK23" s="300"/>
      <c r="NML23" s="300"/>
      <c r="NMM23" s="300"/>
      <c r="NMN23" s="300"/>
      <c r="NMO23" s="300"/>
      <c r="NMP23" s="300"/>
      <c r="NMQ23" s="300"/>
      <c r="NMR23" s="300"/>
      <c r="NMS23" s="300"/>
      <c r="NMT23" s="300"/>
      <c r="NMU23" s="300"/>
      <c r="NMV23" s="300"/>
      <c r="NMW23" s="300"/>
      <c r="NMX23" s="300"/>
      <c r="NMY23" s="300"/>
      <c r="NMZ23" s="300"/>
      <c r="NNA23" s="300"/>
      <c r="NNB23" s="300"/>
      <c r="NNC23" s="300"/>
      <c r="NND23" s="300"/>
      <c r="NNE23" s="300"/>
      <c r="NNF23" s="300"/>
      <c r="NNG23" s="300"/>
      <c r="NNH23" s="300"/>
      <c r="NNI23" s="300"/>
      <c r="NNJ23" s="300"/>
      <c r="NNK23" s="300"/>
      <c r="NNL23" s="300"/>
      <c r="NNM23" s="300"/>
      <c r="NNN23" s="300"/>
      <c r="NNO23" s="300"/>
      <c r="NNP23" s="300"/>
      <c r="NNQ23" s="300"/>
      <c r="NNR23" s="300"/>
      <c r="NNS23" s="300"/>
      <c r="NNT23" s="300"/>
      <c r="NNU23" s="300"/>
      <c r="NNV23" s="300"/>
      <c r="NNW23" s="300"/>
      <c r="NNX23" s="300"/>
      <c r="NNY23" s="300"/>
      <c r="NNZ23" s="300"/>
      <c r="NOA23" s="300"/>
      <c r="NOB23" s="300"/>
      <c r="NOC23" s="300"/>
      <c r="NOD23" s="300"/>
      <c r="NOE23" s="300"/>
      <c r="NOF23" s="300"/>
      <c r="NOG23" s="300"/>
      <c r="NOH23" s="300"/>
      <c r="NOI23" s="300"/>
      <c r="NOJ23" s="300"/>
      <c r="NOK23" s="300"/>
      <c r="NOL23" s="300"/>
      <c r="NOM23" s="300"/>
      <c r="NON23" s="300"/>
      <c r="NOO23" s="300"/>
      <c r="NOP23" s="300"/>
      <c r="NOQ23" s="300"/>
      <c r="NOR23" s="300"/>
      <c r="NOS23" s="300"/>
      <c r="NOT23" s="300"/>
      <c r="NOU23" s="300"/>
      <c r="NOV23" s="300"/>
      <c r="NOW23" s="300"/>
      <c r="NOX23" s="300"/>
      <c r="NOY23" s="300"/>
      <c r="NOZ23" s="300"/>
      <c r="NPA23" s="300"/>
      <c r="NPB23" s="300"/>
      <c r="NPC23" s="300"/>
      <c r="NPD23" s="300"/>
      <c r="NPE23" s="300"/>
      <c r="NPF23" s="300"/>
      <c r="NPG23" s="300"/>
      <c r="NPH23" s="300"/>
      <c r="NPI23" s="300"/>
      <c r="NPJ23" s="300"/>
      <c r="NPK23" s="300"/>
      <c r="NPL23" s="300"/>
      <c r="NPM23" s="300"/>
      <c r="NPN23" s="300"/>
      <c r="NPO23" s="300"/>
      <c r="NPP23" s="300"/>
      <c r="NPQ23" s="300"/>
      <c r="NPR23" s="300"/>
      <c r="NPS23" s="300"/>
      <c r="NPT23" s="300"/>
      <c r="NPU23" s="300"/>
      <c r="NPV23" s="300"/>
      <c r="NPW23" s="300"/>
      <c r="NPX23" s="300"/>
      <c r="NPY23" s="300"/>
      <c r="NPZ23" s="300"/>
      <c r="NQA23" s="300"/>
      <c r="NQB23" s="300"/>
      <c r="NQC23" s="300"/>
      <c r="NQD23" s="300"/>
      <c r="NQE23" s="300"/>
      <c r="NQF23" s="300"/>
      <c r="NQG23" s="300"/>
      <c r="NQH23" s="300"/>
      <c r="NQI23" s="300"/>
      <c r="NQJ23" s="300"/>
      <c r="NQK23" s="300"/>
      <c r="NQL23" s="300"/>
      <c r="NQM23" s="300"/>
      <c r="NQN23" s="300"/>
      <c r="NQO23" s="300"/>
      <c r="NQP23" s="300"/>
      <c r="NQQ23" s="300"/>
      <c r="NQR23" s="300"/>
      <c r="NQS23" s="300"/>
      <c r="NQT23" s="300"/>
      <c r="NQU23" s="300"/>
      <c r="NQV23" s="300"/>
      <c r="NQW23" s="300"/>
      <c r="NQX23" s="300"/>
      <c r="NQY23" s="300"/>
      <c r="NQZ23" s="300"/>
      <c r="NRA23" s="300"/>
      <c r="NRB23" s="300"/>
      <c r="NRC23" s="300"/>
      <c r="NRD23" s="300"/>
      <c r="NRE23" s="300"/>
      <c r="NRF23" s="300"/>
      <c r="NRG23" s="300"/>
      <c r="NRH23" s="300"/>
      <c r="NRI23" s="300"/>
      <c r="NRJ23" s="300"/>
      <c r="NRK23" s="300"/>
      <c r="NRL23" s="300"/>
      <c r="NRM23" s="300"/>
      <c r="NRN23" s="300"/>
      <c r="NRO23" s="300"/>
      <c r="NRP23" s="300"/>
      <c r="NRQ23" s="300"/>
      <c r="NRR23" s="300"/>
      <c r="NRS23" s="300"/>
      <c r="NRT23" s="300"/>
      <c r="NRU23" s="300"/>
      <c r="NRV23" s="300"/>
      <c r="NRW23" s="300"/>
      <c r="NRX23" s="300"/>
      <c r="NRY23" s="300"/>
      <c r="NRZ23" s="300"/>
      <c r="NSA23" s="300"/>
      <c r="NSB23" s="300"/>
      <c r="NSC23" s="300"/>
      <c r="NSD23" s="300"/>
      <c r="NSE23" s="300"/>
      <c r="NSF23" s="300"/>
      <c r="NSG23" s="300"/>
      <c r="NSH23" s="300"/>
      <c r="NSI23" s="300"/>
      <c r="NSJ23" s="300"/>
      <c r="NSK23" s="300"/>
      <c r="NSL23" s="300"/>
      <c r="NSM23" s="300"/>
      <c r="NSN23" s="300"/>
      <c r="NSO23" s="300"/>
      <c r="NSP23" s="300"/>
      <c r="NSQ23" s="300"/>
      <c r="NSR23" s="300"/>
      <c r="NSS23" s="300"/>
      <c r="NST23" s="300"/>
      <c r="NSU23" s="300"/>
      <c r="NSV23" s="300"/>
      <c r="NSW23" s="300"/>
      <c r="NSX23" s="300"/>
      <c r="NSY23" s="300"/>
      <c r="NSZ23" s="300"/>
      <c r="NTA23" s="300"/>
      <c r="NTB23" s="300"/>
      <c r="NTC23" s="300"/>
      <c r="NTD23" s="300"/>
      <c r="NTE23" s="300"/>
      <c r="NTF23" s="300"/>
      <c r="NTG23" s="300"/>
      <c r="NTH23" s="300"/>
      <c r="NTI23" s="300"/>
      <c r="NTJ23" s="300"/>
      <c r="NTK23" s="300"/>
      <c r="NTL23" s="300"/>
      <c r="NTM23" s="300"/>
      <c r="NTN23" s="300"/>
      <c r="NTO23" s="300"/>
      <c r="NTP23" s="300"/>
      <c r="NTQ23" s="300"/>
      <c r="NTR23" s="300"/>
      <c r="NTS23" s="300"/>
      <c r="NTT23" s="300"/>
      <c r="NTU23" s="300"/>
      <c r="NTV23" s="300"/>
      <c r="NTW23" s="300"/>
      <c r="NTX23" s="300"/>
      <c r="NTY23" s="300"/>
      <c r="NTZ23" s="300"/>
      <c r="NUA23" s="300"/>
      <c r="NUB23" s="300"/>
      <c r="NUC23" s="300"/>
      <c r="NUD23" s="300"/>
      <c r="NUE23" s="300"/>
      <c r="NUF23" s="300"/>
      <c r="NUG23" s="300"/>
      <c r="NUH23" s="300"/>
      <c r="NUI23" s="300"/>
      <c r="NUJ23" s="300"/>
      <c r="NUK23" s="300"/>
      <c r="NUL23" s="300"/>
      <c r="NUM23" s="300"/>
      <c r="NUN23" s="300"/>
      <c r="NUO23" s="300"/>
      <c r="NUP23" s="300"/>
      <c r="NUQ23" s="300"/>
      <c r="NUR23" s="300"/>
      <c r="NUS23" s="300"/>
      <c r="NUT23" s="300"/>
      <c r="NUU23" s="300"/>
      <c r="NUV23" s="300"/>
      <c r="NUW23" s="300"/>
      <c r="NUX23" s="300"/>
      <c r="NUY23" s="300"/>
      <c r="NUZ23" s="300"/>
      <c r="NVA23" s="300"/>
      <c r="NVB23" s="300"/>
      <c r="NVC23" s="300"/>
      <c r="NVD23" s="300"/>
      <c r="NVE23" s="300"/>
      <c r="NVF23" s="300"/>
      <c r="NVG23" s="300"/>
      <c r="NVH23" s="300"/>
      <c r="NVI23" s="300"/>
      <c r="NVJ23" s="300"/>
      <c r="NVK23" s="300"/>
      <c r="NVL23" s="300"/>
      <c r="NVM23" s="300"/>
      <c r="NVN23" s="300"/>
      <c r="NVO23" s="300"/>
      <c r="NVP23" s="300"/>
      <c r="NVQ23" s="300"/>
      <c r="NVR23" s="300"/>
      <c r="NVS23" s="300"/>
      <c r="NVT23" s="300"/>
      <c r="NVU23" s="300"/>
      <c r="NVV23" s="300"/>
      <c r="NVW23" s="300"/>
      <c r="NVX23" s="300"/>
      <c r="NVY23" s="300"/>
      <c r="NVZ23" s="300"/>
      <c r="NWA23" s="300"/>
      <c r="NWB23" s="300"/>
      <c r="NWC23" s="300"/>
      <c r="NWD23" s="300"/>
      <c r="NWE23" s="300"/>
      <c r="NWF23" s="300"/>
      <c r="NWG23" s="300"/>
      <c r="NWH23" s="300"/>
      <c r="NWI23" s="300"/>
      <c r="NWJ23" s="300"/>
      <c r="NWK23" s="300"/>
      <c r="NWL23" s="300"/>
      <c r="NWM23" s="300"/>
      <c r="NWN23" s="300"/>
      <c r="NWO23" s="300"/>
      <c r="NWP23" s="300"/>
      <c r="NWQ23" s="300"/>
      <c r="NWR23" s="300"/>
      <c r="NWS23" s="300"/>
      <c r="NWT23" s="300"/>
      <c r="NWU23" s="300"/>
      <c r="NWV23" s="300"/>
      <c r="NWW23" s="300"/>
      <c r="NWX23" s="300"/>
      <c r="NWY23" s="300"/>
      <c r="NWZ23" s="300"/>
      <c r="NXA23" s="300"/>
      <c r="NXB23" s="300"/>
      <c r="NXC23" s="300"/>
      <c r="NXD23" s="300"/>
      <c r="NXE23" s="300"/>
      <c r="NXF23" s="300"/>
      <c r="NXG23" s="300"/>
      <c r="NXH23" s="300"/>
      <c r="NXI23" s="300"/>
      <c r="NXJ23" s="300"/>
      <c r="NXK23" s="300"/>
      <c r="NXL23" s="300"/>
      <c r="NXM23" s="300"/>
      <c r="NXN23" s="300"/>
      <c r="NXO23" s="300"/>
      <c r="NXP23" s="300"/>
      <c r="NXQ23" s="300"/>
      <c r="NXR23" s="300"/>
      <c r="NXS23" s="300"/>
      <c r="NXT23" s="300"/>
      <c r="NXU23" s="300"/>
      <c r="NXV23" s="300"/>
      <c r="NXW23" s="300"/>
      <c r="NXX23" s="300"/>
      <c r="NXY23" s="300"/>
      <c r="NXZ23" s="300"/>
      <c r="NYA23" s="300"/>
      <c r="NYB23" s="300"/>
      <c r="NYC23" s="300"/>
      <c r="NYD23" s="300"/>
      <c r="NYE23" s="300"/>
      <c r="NYF23" s="300"/>
      <c r="NYG23" s="300"/>
      <c r="NYH23" s="300"/>
      <c r="NYI23" s="300"/>
      <c r="NYJ23" s="300"/>
      <c r="NYK23" s="300"/>
      <c r="NYL23" s="300"/>
      <c r="NYM23" s="300"/>
      <c r="NYN23" s="300"/>
      <c r="NYO23" s="300"/>
      <c r="NYP23" s="300"/>
      <c r="NYQ23" s="300"/>
      <c r="NYR23" s="300"/>
      <c r="NYS23" s="300"/>
      <c r="NYT23" s="300"/>
      <c r="NYU23" s="300"/>
      <c r="NYV23" s="300"/>
      <c r="NYW23" s="300"/>
      <c r="NYX23" s="300"/>
      <c r="NYY23" s="300"/>
      <c r="NYZ23" s="300"/>
      <c r="NZA23" s="300"/>
      <c r="NZB23" s="300"/>
      <c r="NZC23" s="300"/>
      <c r="NZD23" s="300"/>
      <c r="NZE23" s="300"/>
      <c r="NZF23" s="300"/>
      <c r="NZG23" s="300"/>
      <c r="NZH23" s="300"/>
      <c r="NZI23" s="300"/>
      <c r="NZJ23" s="300"/>
      <c r="NZK23" s="300"/>
      <c r="NZL23" s="300"/>
      <c r="NZM23" s="300"/>
      <c r="NZN23" s="300"/>
      <c r="NZO23" s="300"/>
      <c r="NZP23" s="300"/>
      <c r="NZQ23" s="300"/>
      <c r="NZR23" s="300"/>
      <c r="NZS23" s="300"/>
      <c r="NZT23" s="300"/>
      <c r="NZU23" s="300"/>
      <c r="NZV23" s="300"/>
      <c r="NZW23" s="300"/>
      <c r="NZX23" s="300"/>
      <c r="NZY23" s="300"/>
      <c r="NZZ23" s="300"/>
      <c r="OAA23" s="300"/>
      <c r="OAB23" s="300"/>
      <c r="OAC23" s="300"/>
      <c r="OAD23" s="300"/>
      <c r="OAE23" s="300"/>
      <c r="OAF23" s="300"/>
      <c r="OAG23" s="300"/>
      <c r="OAH23" s="300"/>
      <c r="OAI23" s="300"/>
      <c r="OAJ23" s="300"/>
      <c r="OAK23" s="300"/>
      <c r="OAL23" s="300"/>
      <c r="OAM23" s="300"/>
      <c r="OAN23" s="300"/>
      <c r="OAO23" s="300"/>
      <c r="OAP23" s="300"/>
      <c r="OAQ23" s="300"/>
      <c r="OAR23" s="300"/>
      <c r="OAS23" s="300"/>
      <c r="OAT23" s="300"/>
      <c r="OAU23" s="300"/>
      <c r="OAV23" s="300"/>
      <c r="OAW23" s="300"/>
      <c r="OAX23" s="300"/>
      <c r="OAY23" s="300"/>
      <c r="OAZ23" s="300"/>
      <c r="OBA23" s="300"/>
      <c r="OBB23" s="300"/>
      <c r="OBC23" s="300"/>
      <c r="OBD23" s="300"/>
      <c r="OBE23" s="300"/>
      <c r="OBF23" s="300"/>
      <c r="OBG23" s="300"/>
      <c r="OBH23" s="300"/>
      <c r="OBI23" s="300"/>
      <c r="OBJ23" s="300"/>
      <c r="OBK23" s="300"/>
      <c r="OBL23" s="300"/>
      <c r="OBM23" s="300"/>
      <c r="OBN23" s="300"/>
      <c r="OBO23" s="300"/>
      <c r="OBP23" s="300"/>
      <c r="OBQ23" s="300"/>
      <c r="OBR23" s="300"/>
      <c r="OBS23" s="300"/>
      <c r="OBT23" s="300"/>
      <c r="OBU23" s="300"/>
      <c r="OBV23" s="300"/>
      <c r="OBW23" s="300"/>
      <c r="OBX23" s="300"/>
      <c r="OBY23" s="300"/>
      <c r="OBZ23" s="300"/>
      <c r="OCA23" s="300"/>
      <c r="OCB23" s="300"/>
      <c r="OCC23" s="300"/>
      <c r="OCD23" s="300"/>
      <c r="OCE23" s="300"/>
      <c r="OCF23" s="300"/>
      <c r="OCG23" s="300"/>
      <c r="OCH23" s="300"/>
      <c r="OCI23" s="300"/>
      <c r="OCJ23" s="300"/>
      <c r="OCK23" s="300"/>
      <c r="OCL23" s="300"/>
      <c r="OCM23" s="300"/>
      <c r="OCN23" s="300"/>
      <c r="OCO23" s="300"/>
      <c r="OCP23" s="300"/>
      <c r="OCQ23" s="300"/>
      <c r="OCR23" s="300"/>
      <c r="OCS23" s="300"/>
      <c r="OCT23" s="300"/>
      <c r="OCU23" s="300"/>
      <c r="OCV23" s="300"/>
      <c r="OCW23" s="300"/>
      <c r="OCX23" s="300"/>
      <c r="OCY23" s="300"/>
      <c r="OCZ23" s="300"/>
      <c r="ODA23" s="300"/>
      <c r="ODB23" s="300"/>
      <c r="ODC23" s="300"/>
      <c r="ODD23" s="300"/>
      <c r="ODE23" s="300"/>
      <c r="ODF23" s="300"/>
      <c r="ODG23" s="300"/>
      <c r="ODH23" s="300"/>
      <c r="ODI23" s="300"/>
      <c r="ODJ23" s="300"/>
      <c r="ODK23" s="300"/>
      <c r="ODL23" s="300"/>
      <c r="ODM23" s="300"/>
      <c r="ODN23" s="300"/>
      <c r="ODO23" s="300"/>
      <c r="ODP23" s="300"/>
      <c r="ODQ23" s="300"/>
      <c r="ODR23" s="300"/>
      <c r="ODS23" s="300"/>
      <c r="ODT23" s="300"/>
      <c r="ODU23" s="300"/>
      <c r="ODV23" s="300"/>
      <c r="ODW23" s="300"/>
      <c r="ODX23" s="300"/>
      <c r="ODY23" s="300"/>
      <c r="ODZ23" s="300"/>
      <c r="OEA23" s="300"/>
      <c r="OEB23" s="300"/>
      <c r="OEC23" s="300"/>
      <c r="OED23" s="300"/>
      <c r="OEE23" s="300"/>
      <c r="OEF23" s="300"/>
      <c r="OEG23" s="300"/>
      <c r="OEH23" s="300"/>
      <c r="OEI23" s="300"/>
      <c r="OEJ23" s="300"/>
      <c r="OEK23" s="300"/>
      <c r="OEL23" s="300"/>
      <c r="OEM23" s="300"/>
      <c r="OEN23" s="300"/>
      <c r="OEO23" s="300"/>
      <c r="OEP23" s="300"/>
      <c r="OEQ23" s="300"/>
      <c r="OER23" s="300"/>
      <c r="OES23" s="300"/>
      <c r="OET23" s="300"/>
      <c r="OEU23" s="300"/>
      <c r="OEV23" s="300"/>
      <c r="OEW23" s="300"/>
      <c r="OEX23" s="300"/>
      <c r="OEY23" s="300"/>
      <c r="OEZ23" s="300"/>
      <c r="OFA23" s="300"/>
      <c r="OFB23" s="300"/>
      <c r="OFC23" s="300"/>
      <c r="OFD23" s="300"/>
      <c r="OFE23" s="300"/>
      <c r="OFF23" s="300"/>
      <c r="OFG23" s="300"/>
      <c r="OFH23" s="300"/>
      <c r="OFI23" s="300"/>
      <c r="OFJ23" s="300"/>
      <c r="OFK23" s="300"/>
      <c r="OFL23" s="300"/>
      <c r="OFM23" s="300"/>
      <c r="OFN23" s="300"/>
      <c r="OFO23" s="300"/>
      <c r="OFP23" s="300"/>
      <c r="OFQ23" s="300"/>
      <c r="OFR23" s="300"/>
      <c r="OFS23" s="300"/>
      <c r="OFT23" s="300"/>
      <c r="OFU23" s="300"/>
      <c r="OFV23" s="300"/>
      <c r="OFW23" s="300"/>
      <c r="OFX23" s="300"/>
      <c r="OFY23" s="300"/>
      <c r="OFZ23" s="300"/>
      <c r="OGA23" s="300"/>
      <c r="OGB23" s="300"/>
      <c r="OGC23" s="300"/>
      <c r="OGD23" s="300"/>
      <c r="OGE23" s="300"/>
      <c r="OGF23" s="300"/>
      <c r="OGG23" s="300"/>
      <c r="OGH23" s="300"/>
      <c r="OGI23" s="300"/>
      <c r="OGJ23" s="300"/>
      <c r="OGK23" s="300"/>
      <c r="OGL23" s="300"/>
      <c r="OGM23" s="300"/>
      <c r="OGN23" s="300"/>
      <c r="OGO23" s="300"/>
      <c r="OGP23" s="300"/>
      <c r="OGQ23" s="300"/>
      <c r="OGR23" s="300"/>
      <c r="OGS23" s="300"/>
      <c r="OGT23" s="300"/>
      <c r="OGU23" s="300"/>
      <c r="OGV23" s="300"/>
      <c r="OGW23" s="300"/>
      <c r="OGX23" s="300"/>
      <c r="OGY23" s="300"/>
      <c r="OGZ23" s="300"/>
      <c r="OHA23" s="300"/>
      <c r="OHB23" s="300"/>
      <c r="OHC23" s="300"/>
      <c r="OHD23" s="300"/>
      <c r="OHE23" s="300"/>
      <c r="OHF23" s="300"/>
      <c r="OHG23" s="300"/>
      <c r="OHH23" s="300"/>
      <c r="OHI23" s="300"/>
      <c r="OHJ23" s="300"/>
      <c r="OHK23" s="300"/>
      <c r="OHL23" s="300"/>
      <c r="OHM23" s="300"/>
      <c r="OHN23" s="300"/>
      <c r="OHO23" s="300"/>
      <c r="OHP23" s="300"/>
      <c r="OHQ23" s="300"/>
      <c r="OHR23" s="300"/>
      <c r="OHS23" s="300"/>
      <c r="OHT23" s="300"/>
      <c r="OHU23" s="300"/>
      <c r="OHV23" s="300"/>
      <c r="OHW23" s="300"/>
      <c r="OHX23" s="300"/>
      <c r="OHY23" s="300"/>
      <c r="OHZ23" s="300"/>
      <c r="OIA23" s="300"/>
      <c r="OIB23" s="300"/>
      <c r="OIC23" s="300"/>
      <c r="OID23" s="300"/>
      <c r="OIE23" s="300"/>
      <c r="OIF23" s="300"/>
      <c r="OIG23" s="300"/>
      <c r="OIH23" s="300"/>
      <c r="OII23" s="300"/>
      <c r="OIJ23" s="300"/>
      <c r="OIK23" s="300"/>
      <c r="OIL23" s="300"/>
      <c r="OIM23" s="300"/>
      <c r="OIN23" s="300"/>
      <c r="OIO23" s="300"/>
      <c r="OIP23" s="300"/>
      <c r="OIQ23" s="300"/>
      <c r="OIR23" s="300"/>
      <c r="OIS23" s="300"/>
      <c r="OIT23" s="300"/>
      <c r="OIU23" s="300"/>
      <c r="OIV23" s="300"/>
      <c r="OIW23" s="300"/>
      <c r="OIX23" s="300"/>
      <c r="OIY23" s="300"/>
      <c r="OIZ23" s="300"/>
      <c r="OJA23" s="300"/>
      <c r="OJB23" s="300"/>
      <c r="OJC23" s="300"/>
      <c r="OJD23" s="300"/>
      <c r="OJE23" s="300"/>
      <c r="OJF23" s="300"/>
      <c r="OJG23" s="300"/>
      <c r="OJH23" s="300"/>
      <c r="OJI23" s="300"/>
      <c r="OJJ23" s="300"/>
      <c r="OJK23" s="300"/>
      <c r="OJL23" s="300"/>
      <c r="OJM23" s="300"/>
      <c r="OJN23" s="300"/>
      <c r="OJO23" s="300"/>
      <c r="OJP23" s="300"/>
      <c r="OJQ23" s="300"/>
      <c r="OJR23" s="300"/>
      <c r="OJS23" s="300"/>
      <c r="OJT23" s="300"/>
      <c r="OJU23" s="300"/>
      <c r="OJV23" s="300"/>
      <c r="OJW23" s="300"/>
      <c r="OJX23" s="300"/>
      <c r="OJY23" s="300"/>
      <c r="OJZ23" s="300"/>
      <c r="OKA23" s="300"/>
      <c r="OKB23" s="300"/>
      <c r="OKC23" s="300"/>
      <c r="OKD23" s="300"/>
      <c r="OKE23" s="300"/>
      <c r="OKF23" s="300"/>
      <c r="OKG23" s="300"/>
      <c r="OKH23" s="300"/>
      <c r="OKI23" s="300"/>
      <c r="OKJ23" s="300"/>
      <c r="OKK23" s="300"/>
      <c r="OKL23" s="300"/>
      <c r="OKM23" s="300"/>
      <c r="OKN23" s="300"/>
      <c r="OKO23" s="300"/>
      <c r="OKP23" s="300"/>
      <c r="OKQ23" s="300"/>
      <c r="OKR23" s="300"/>
      <c r="OKS23" s="300"/>
      <c r="OKT23" s="300"/>
      <c r="OKU23" s="300"/>
      <c r="OKV23" s="300"/>
      <c r="OKW23" s="300"/>
      <c r="OKX23" s="300"/>
      <c r="OKY23" s="300"/>
      <c r="OKZ23" s="300"/>
      <c r="OLA23" s="300"/>
      <c r="OLB23" s="300"/>
      <c r="OLC23" s="300"/>
      <c r="OLD23" s="300"/>
      <c r="OLE23" s="300"/>
      <c r="OLF23" s="300"/>
      <c r="OLG23" s="300"/>
      <c r="OLH23" s="300"/>
      <c r="OLI23" s="300"/>
      <c r="OLJ23" s="300"/>
      <c r="OLK23" s="300"/>
      <c r="OLL23" s="300"/>
      <c r="OLM23" s="300"/>
      <c r="OLN23" s="300"/>
      <c r="OLO23" s="300"/>
      <c r="OLP23" s="300"/>
      <c r="OLQ23" s="300"/>
      <c r="OLR23" s="300"/>
      <c r="OLS23" s="300"/>
      <c r="OLT23" s="300"/>
      <c r="OLU23" s="300"/>
      <c r="OLV23" s="300"/>
      <c r="OLW23" s="300"/>
      <c r="OLX23" s="300"/>
      <c r="OLY23" s="300"/>
      <c r="OLZ23" s="300"/>
      <c r="OMA23" s="300"/>
      <c r="OMB23" s="300"/>
      <c r="OMC23" s="300"/>
      <c r="OMD23" s="300"/>
      <c r="OME23" s="300"/>
      <c r="OMF23" s="300"/>
      <c r="OMG23" s="300"/>
      <c r="OMH23" s="300"/>
      <c r="OMI23" s="300"/>
      <c r="OMJ23" s="300"/>
      <c r="OMK23" s="300"/>
      <c r="OML23" s="300"/>
      <c r="OMM23" s="300"/>
      <c r="OMN23" s="300"/>
      <c r="OMO23" s="300"/>
      <c r="OMP23" s="300"/>
      <c r="OMQ23" s="300"/>
      <c r="OMR23" s="300"/>
      <c r="OMS23" s="300"/>
      <c r="OMT23" s="300"/>
      <c r="OMU23" s="300"/>
      <c r="OMV23" s="300"/>
      <c r="OMW23" s="300"/>
      <c r="OMX23" s="300"/>
      <c r="OMY23" s="300"/>
      <c r="OMZ23" s="300"/>
      <c r="ONA23" s="300"/>
      <c r="ONB23" s="300"/>
      <c r="ONC23" s="300"/>
      <c r="OND23" s="300"/>
      <c r="ONE23" s="300"/>
      <c r="ONF23" s="300"/>
      <c r="ONG23" s="300"/>
      <c r="ONH23" s="300"/>
      <c r="ONI23" s="300"/>
      <c r="ONJ23" s="300"/>
      <c r="ONK23" s="300"/>
      <c r="ONL23" s="300"/>
      <c r="ONM23" s="300"/>
      <c r="ONN23" s="300"/>
      <c r="ONO23" s="300"/>
      <c r="ONP23" s="300"/>
      <c r="ONQ23" s="300"/>
      <c r="ONR23" s="300"/>
      <c r="ONS23" s="300"/>
      <c r="ONT23" s="300"/>
      <c r="ONU23" s="300"/>
      <c r="ONV23" s="300"/>
      <c r="ONW23" s="300"/>
      <c r="ONX23" s="300"/>
      <c r="ONY23" s="300"/>
      <c r="ONZ23" s="300"/>
      <c r="OOA23" s="300"/>
      <c r="OOB23" s="300"/>
      <c r="OOC23" s="300"/>
      <c r="OOD23" s="300"/>
      <c r="OOE23" s="300"/>
      <c r="OOF23" s="300"/>
      <c r="OOG23" s="300"/>
      <c r="OOH23" s="300"/>
      <c r="OOI23" s="300"/>
      <c r="OOJ23" s="300"/>
      <c r="OOK23" s="300"/>
      <c r="OOL23" s="300"/>
      <c r="OOM23" s="300"/>
      <c r="OON23" s="300"/>
      <c r="OOO23" s="300"/>
      <c r="OOP23" s="300"/>
      <c r="OOQ23" s="300"/>
      <c r="OOR23" s="300"/>
      <c r="OOS23" s="300"/>
      <c r="OOT23" s="300"/>
      <c r="OOU23" s="300"/>
      <c r="OOV23" s="300"/>
      <c r="OOW23" s="300"/>
      <c r="OOX23" s="300"/>
      <c r="OOY23" s="300"/>
      <c r="OOZ23" s="300"/>
      <c r="OPA23" s="300"/>
      <c r="OPB23" s="300"/>
      <c r="OPC23" s="300"/>
      <c r="OPD23" s="300"/>
      <c r="OPE23" s="300"/>
      <c r="OPF23" s="300"/>
      <c r="OPG23" s="300"/>
      <c r="OPH23" s="300"/>
      <c r="OPI23" s="300"/>
      <c r="OPJ23" s="300"/>
      <c r="OPK23" s="300"/>
      <c r="OPL23" s="300"/>
      <c r="OPM23" s="300"/>
      <c r="OPN23" s="300"/>
      <c r="OPO23" s="300"/>
      <c r="OPP23" s="300"/>
      <c r="OPQ23" s="300"/>
      <c r="OPR23" s="300"/>
      <c r="OPS23" s="300"/>
      <c r="OPT23" s="300"/>
      <c r="OPU23" s="300"/>
      <c r="OPV23" s="300"/>
      <c r="OPW23" s="300"/>
      <c r="OPX23" s="300"/>
      <c r="OPY23" s="300"/>
      <c r="OPZ23" s="300"/>
      <c r="OQA23" s="300"/>
      <c r="OQB23" s="300"/>
      <c r="OQC23" s="300"/>
      <c r="OQD23" s="300"/>
      <c r="OQE23" s="300"/>
      <c r="OQF23" s="300"/>
      <c r="OQG23" s="300"/>
      <c r="OQH23" s="300"/>
      <c r="OQI23" s="300"/>
      <c r="OQJ23" s="300"/>
      <c r="OQK23" s="300"/>
      <c r="OQL23" s="300"/>
      <c r="OQM23" s="300"/>
      <c r="OQN23" s="300"/>
      <c r="OQO23" s="300"/>
      <c r="OQP23" s="300"/>
      <c r="OQQ23" s="300"/>
      <c r="OQR23" s="300"/>
      <c r="OQS23" s="300"/>
      <c r="OQT23" s="300"/>
      <c r="OQU23" s="300"/>
      <c r="OQV23" s="300"/>
      <c r="OQW23" s="300"/>
      <c r="OQX23" s="300"/>
      <c r="OQY23" s="300"/>
      <c r="OQZ23" s="300"/>
      <c r="ORA23" s="300"/>
      <c r="ORB23" s="300"/>
      <c r="ORC23" s="300"/>
      <c r="ORD23" s="300"/>
      <c r="ORE23" s="300"/>
      <c r="ORF23" s="300"/>
      <c r="ORG23" s="300"/>
      <c r="ORH23" s="300"/>
      <c r="ORI23" s="300"/>
      <c r="ORJ23" s="300"/>
      <c r="ORK23" s="300"/>
      <c r="ORL23" s="300"/>
      <c r="ORM23" s="300"/>
      <c r="ORN23" s="300"/>
      <c r="ORO23" s="300"/>
      <c r="ORP23" s="300"/>
      <c r="ORQ23" s="300"/>
      <c r="ORR23" s="300"/>
      <c r="ORS23" s="300"/>
      <c r="ORT23" s="300"/>
      <c r="ORU23" s="300"/>
      <c r="ORV23" s="300"/>
      <c r="ORW23" s="300"/>
      <c r="ORX23" s="300"/>
      <c r="ORY23" s="300"/>
      <c r="ORZ23" s="300"/>
      <c r="OSA23" s="300"/>
      <c r="OSB23" s="300"/>
      <c r="OSC23" s="300"/>
      <c r="OSD23" s="300"/>
      <c r="OSE23" s="300"/>
      <c r="OSF23" s="300"/>
      <c r="OSG23" s="300"/>
      <c r="OSH23" s="300"/>
      <c r="OSI23" s="300"/>
      <c r="OSJ23" s="300"/>
      <c r="OSK23" s="300"/>
      <c r="OSL23" s="300"/>
      <c r="OSM23" s="300"/>
      <c r="OSN23" s="300"/>
      <c r="OSO23" s="300"/>
      <c r="OSP23" s="300"/>
      <c r="OSQ23" s="300"/>
      <c r="OSR23" s="300"/>
      <c r="OSS23" s="300"/>
      <c r="OST23" s="300"/>
      <c r="OSU23" s="300"/>
      <c r="OSV23" s="300"/>
      <c r="OSW23" s="300"/>
      <c r="OSX23" s="300"/>
      <c r="OSY23" s="300"/>
      <c r="OSZ23" s="300"/>
      <c r="OTA23" s="300"/>
      <c r="OTB23" s="300"/>
      <c r="OTC23" s="300"/>
      <c r="OTD23" s="300"/>
      <c r="OTE23" s="300"/>
      <c r="OTF23" s="300"/>
      <c r="OTG23" s="300"/>
      <c r="OTH23" s="300"/>
      <c r="OTI23" s="300"/>
      <c r="OTJ23" s="300"/>
      <c r="OTK23" s="300"/>
      <c r="OTL23" s="300"/>
      <c r="OTM23" s="300"/>
      <c r="OTN23" s="300"/>
      <c r="OTO23" s="300"/>
      <c r="OTP23" s="300"/>
      <c r="OTQ23" s="300"/>
      <c r="OTR23" s="300"/>
      <c r="OTS23" s="300"/>
      <c r="OTT23" s="300"/>
      <c r="OTU23" s="300"/>
      <c r="OTV23" s="300"/>
      <c r="OTW23" s="300"/>
      <c r="OTX23" s="300"/>
      <c r="OTY23" s="300"/>
      <c r="OTZ23" s="300"/>
      <c r="OUA23" s="300"/>
      <c r="OUB23" s="300"/>
      <c r="OUC23" s="300"/>
      <c r="OUD23" s="300"/>
      <c r="OUE23" s="300"/>
      <c r="OUF23" s="300"/>
      <c r="OUG23" s="300"/>
      <c r="OUH23" s="300"/>
      <c r="OUI23" s="300"/>
      <c r="OUJ23" s="300"/>
      <c r="OUK23" s="300"/>
      <c r="OUL23" s="300"/>
      <c r="OUM23" s="300"/>
      <c r="OUN23" s="300"/>
      <c r="OUO23" s="300"/>
      <c r="OUP23" s="300"/>
      <c r="OUQ23" s="300"/>
      <c r="OUR23" s="300"/>
      <c r="OUS23" s="300"/>
      <c r="OUT23" s="300"/>
      <c r="OUU23" s="300"/>
      <c r="OUV23" s="300"/>
      <c r="OUW23" s="300"/>
      <c r="OUX23" s="300"/>
      <c r="OUY23" s="300"/>
      <c r="OUZ23" s="300"/>
      <c r="OVA23" s="300"/>
      <c r="OVB23" s="300"/>
      <c r="OVC23" s="300"/>
      <c r="OVD23" s="300"/>
      <c r="OVE23" s="300"/>
      <c r="OVF23" s="300"/>
      <c r="OVG23" s="300"/>
      <c r="OVH23" s="300"/>
      <c r="OVI23" s="300"/>
      <c r="OVJ23" s="300"/>
      <c r="OVK23" s="300"/>
      <c r="OVL23" s="300"/>
      <c r="OVM23" s="300"/>
      <c r="OVN23" s="300"/>
      <c r="OVO23" s="300"/>
      <c r="OVP23" s="300"/>
      <c r="OVQ23" s="300"/>
      <c r="OVR23" s="300"/>
      <c r="OVS23" s="300"/>
      <c r="OVT23" s="300"/>
      <c r="OVU23" s="300"/>
      <c r="OVV23" s="300"/>
      <c r="OVW23" s="300"/>
      <c r="OVX23" s="300"/>
      <c r="OVY23" s="300"/>
      <c r="OVZ23" s="300"/>
      <c r="OWA23" s="300"/>
      <c r="OWB23" s="300"/>
      <c r="OWC23" s="300"/>
      <c r="OWD23" s="300"/>
      <c r="OWE23" s="300"/>
      <c r="OWF23" s="300"/>
      <c r="OWG23" s="300"/>
      <c r="OWH23" s="300"/>
      <c r="OWI23" s="300"/>
      <c r="OWJ23" s="300"/>
      <c r="OWK23" s="300"/>
      <c r="OWL23" s="300"/>
      <c r="OWM23" s="300"/>
      <c r="OWN23" s="300"/>
      <c r="OWO23" s="300"/>
      <c r="OWP23" s="300"/>
      <c r="OWQ23" s="300"/>
      <c r="OWR23" s="300"/>
      <c r="OWS23" s="300"/>
      <c r="OWT23" s="300"/>
      <c r="OWU23" s="300"/>
      <c r="OWV23" s="300"/>
      <c r="OWW23" s="300"/>
      <c r="OWX23" s="300"/>
      <c r="OWY23" s="300"/>
      <c r="OWZ23" s="300"/>
      <c r="OXA23" s="300"/>
      <c r="OXB23" s="300"/>
      <c r="OXC23" s="300"/>
      <c r="OXD23" s="300"/>
      <c r="OXE23" s="300"/>
      <c r="OXF23" s="300"/>
      <c r="OXG23" s="300"/>
      <c r="OXH23" s="300"/>
      <c r="OXI23" s="300"/>
      <c r="OXJ23" s="300"/>
      <c r="OXK23" s="300"/>
      <c r="OXL23" s="300"/>
      <c r="OXM23" s="300"/>
      <c r="OXN23" s="300"/>
      <c r="OXO23" s="300"/>
      <c r="OXP23" s="300"/>
      <c r="OXQ23" s="300"/>
      <c r="OXR23" s="300"/>
      <c r="OXS23" s="300"/>
      <c r="OXT23" s="300"/>
      <c r="OXU23" s="300"/>
      <c r="OXV23" s="300"/>
      <c r="OXW23" s="300"/>
      <c r="OXX23" s="300"/>
      <c r="OXY23" s="300"/>
      <c r="OXZ23" s="300"/>
      <c r="OYA23" s="300"/>
      <c r="OYB23" s="300"/>
      <c r="OYC23" s="300"/>
      <c r="OYD23" s="300"/>
      <c r="OYE23" s="300"/>
      <c r="OYF23" s="300"/>
      <c r="OYG23" s="300"/>
      <c r="OYH23" s="300"/>
      <c r="OYI23" s="300"/>
      <c r="OYJ23" s="300"/>
      <c r="OYK23" s="300"/>
      <c r="OYL23" s="300"/>
      <c r="OYM23" s="300"/>
      <c r="OYN23" s="300"/>
      <c r="OYO23" s="300"/>
      <c r="OYP23" s="300"/>
      <c r="OYQ23" s="300"/>
      <c r="OYR23" s="300"/>
      <c r="OYS23" s="300"/>
      <c r="OYT23" s="300"/>
      <c r="OYU23" s="300"/>
      <c r="OYV23" s="300"/>
      <c r="OYW23" s="300"/>
      <c r="OYX23" s="300"/>
      <c r="OYY23" s="300"/>
      <c r="OYZ23" s="300"/>
      <c r="OZA23" s="300"/>
      <c r="OZB23" s="300"/>
      <c r="OZC23" s="300"/>
      <c r="OZD23" s="300"/>
      <c r="OZE23" s="300"/>
      <c r="OZF23" s="300"/>
      <c r="OZG23" s="300"/>
      <c r="OZH23" s="300"/>
      <c r="OZI23" s="300"/>
      <c r="OZJ23" s="300"/>
      <c r="OZK23" s="300"/>
      <c r="OZL23" s="300"/>
      <c r="OZM23" s="300"/>
      <c r="OZN23" s="300"/>
      <c r="OZO23" s="300"/>
      <c r="OZP23" s="300"/>
      <c r="OZQ23" s="300"/>
      <c r="OZR23" s="300"/>
      <c r="OZS23" s="300"/>
      <c r="OZT23" s="300"/>
      <c r="OZU23" s="300"/>
      <c r="OZV23" s="300"/>
      <c r="OZW23" s="300"/>
      <c r="OZX23" s="300"/>
      <c r="OZY23" s="300"/>
      <c r="OZZ23" s="300"/>
      <c r="PAA23" s="300"/>
      <c r="PAB23" s="300"/>
      <c r="PAC23" s="300"/>
      <c r="PAD23" s="300"/>
      <c r="PAE23" s="300"/>
      <c r="PAF23" s="300"/>
      <c r="PAG23" s="300"/>
      <c r="PAH23" s="300"/>
      <c r="PAI23" s="300"/>
      <c r="PAJ23" s="300"/>
      <c r="PAK23" s="300"/>
      <c r="PAL23" s="300"/>
      <c r="PAM23" s="300"/>
      <c r="PAN23" s="300"/>
      <c r="PAO23" s="300"/>
      <c r="PAP23" s="300"/>
      <c r="PAQ23" s="300"/>
      <c r="PAR23" s="300"/>
      <c r="PAS23" s="300"/>
      <c r="PAT23" s="300"/>
      <c r="PAU23" s="300"/>
      <c r="PAV23" s="300"/>
      <c r="PAW23" s="300"/>
      <c r="PAX23" s="300"/>
      <c r="PAY23" s="300"/>
      <c r="PAZ23" s="300"/>
      <c r="PBA23" s="300"/>
      <c r="PBB23" s="300"/>
      <c r="PBC23" s="300"/>
      <c r="PBD23" s="300"/>
      <c r="PBE23" s="300"/>
      <c r="PBF23" s="300"/>
      <c r="PBG23" s="300"/>
      <c r="PBH23" s="300"/>
      <c r="PBI23" s="300"/>
      <c r="PBJ23" s="300"/>
      <c r="PBK23" s="300"/>
      <c r="PBL23" s="300"/>
      <c r="PBM23" s="300"/>
      <c r="PBN23" s="300"/>
      <c r="PBO23" s="300"/>
      <c r="PBP23" s="300"/>
      <c r="PBQ23" s="300"/>
      <c r="PBR23" s="300"/>
      <c r="PBS23" s="300"/>
      <c r="PBT23" s="300"/>
      <c r="PBU23" s="300"/>
      <c r="PBV23" s="300"/>
      <c r="PBW23" s="300"/>
      <c r="PBX23" s="300"/>
      <c r="PBY23" s="300"/>
      <c r="PBZ23" s="300"/>
      <c r="PCA23" s="300"/>
      <c r="PCB23" s="300"/>
      <c r="PCC23" s="300"/>
      <c r="PCD23" s="300"/>
      <c r="PCE23" s="300"/>
      <c r="PCF23" s="300"/>
      <c r="PCG23" s="300"/>
      <c r="PCH23" s="300"/>
      <c r="PCI23" s="300"/>
      <c r="PCJ23" s="300"/>
      <c r="PCK23" s="300"/>
      <c r="PCL23" s="300"/>
      <c r="PCM23" s="300"/>
      <c r="PCN23" s="300"/>
      <c r="PCO23" s="300"/>
      <c r="PCP23" s="300"/>
      <c r="PCQ23" s="300"/>
      <c r="PCR23" s="300"/>
      <c r="PCS23" s="300"/>
      <c r="PCT23" s="300"/>
      <c r="PCU23" s="300"/>
      <c r="PCV23" s="300"/>
      <c r="PCW23" s="300"/>
      <c r="PCX23" s="300"/>
      <c r="PCY23" s="300"/>
      <c r="PCZ23" s="300"/>
      <c r="PDA23" s="300"/>
      <c r="PDB23" s="300"/>
      <c r="PDC23" s="300"/>
      <c r="PDD23" s="300"/>
      <c r="PDE23" s="300"/>
      <c r="PDF23" s="300"/>
      <c r="PDG23" s="300"/>
      <c r="PDH23" s="300"/>
      <c r="PDI23" s="300"/>
      <c r="PDJ23" s="300"/>
      <c r="PDK23" s="300"/>
      <c r="PDL23" s="300"/>
      <c r="PDM23" s="300"/>
      <c r="PDN23" s="300"/>
      <c r="PDO23" s="300"/>
      <c r="PDP23" s="300"/>
      <c r="PDQ23" s="300"/>
      <c r="PDR23" s="300"/>
      <c r="PDS23" s="300"/>
      <c r="PDT23" s="300"/>
      <c r="PDU23" s="300"/>
      <c r="PDV23" s="300"/>
      <c r="PDW23" s="300"/>
      <c r="PDX23" s="300"/>
      <c r="PDY23" s="300"/>
      <c r="PDZ23" s="300"/>
      <c r="PEA23" s="300"/>
      <c r="PEB23" s="300"/>
      <c r="PEC23" s="300"/>
      <c r="PED23" s="300"/>
      <c r="PEE23" s="300"/>
      <c r="PEF23" s="300"/>
      <c r="PEG23" s="300"/>
      <c r="PEH23" s="300"/>
      <c r="PEI23" s="300"/>
      <c r="PEJ23" s="300"/>
      <c r="PEK23" s="300"/>
      <c r="PEL23" s="300"/>
      <c r="PEM23" s="300"/>
      <c r="PEN23" s="300"/>
      <c r="PEO23" s="300"/>
      <c r="PEP23" s="300"/>
      <c r="PEQ23" s="300"/>
      <c r="PER23" s="300"/>
      <c r="PES23" s="300"/>
      <c r="PET23" s="300"/>
      <c r="PEU23" s="300"/>
      <c r="PEV23" s="300"/>
      <c r="PEW23" s="300"/>
      <c r="PEX23" s="300"/>
      <c r="PEY23" s="300"/>
      <c r="PEZ23" s="300"/>
      <c r="PFA23" s="300"/>
      <c r="PFB23" s="300"/>
      <c r="PFC23" s="300"/>
      <c r="PFD23" s="300"/>
      <c r="PFE23" s="300"/>
      <c r="PFF23" s="300"/>
      <c r="PFG23" s="300"/>
      <c r="PFH23" s="300"/>
      <c r="PFI23" s="300"/>
      <c r="PFJ23" s="300"/>
      <c r="PFK23" s="300"/>
      <c r="PFL23" s="300"/>
      <c r="PFM23" s="300"/>
      <c r="PFN23" s="300"/>
      <c r="PFO23" s="300"/>
      <c r="PFP23" s="300"/>
      <c r="PFQ23" s="300"/>
      <c r="PFR23" s="300"/>
      <c r="PFS23" s="300"/>
      <c r="PFT23" s="300"/>
      <c r="PFU23" s="300"/>
      <c r="PFV23" s="300"/>
      <c r="PFW23" s="300"/>
      <c r="PFX23" s="300"/>
      <c r="PFY23" s="300"/>
      <c r="PFZ23" s="300"/>
      <c r="PGA23" s="300"/>
      <c r="PGB23" s="300"/>
      <c r="PGC23" s="300"/>
      <c r="PGD23" s="300"/>
      <c r="PGE23" s="300"/>
      <c r="PGF23" s="300"/>
      <c r="PGG23" s="300"/>
      <c r="PGH23" s="300"/>
      <c r="PGI23" s="300"/>
      <c r="PGJ23" s="300"/>
      <c r="PGK23" s="300"/>
      <c r="PGL23" s="300"/>
      <c r="PGM23" s="300"/>
      <c r="PGN23" s="300"/>
      <c r="PGO23" s="300"/>
      <c r="PGP23" s="300"/>
      <c r="PGQ23" s="300"/>
      <c r="PGR23" s="300"/>
      <c r="PGS23" s="300"/>
      <c r="PGT23" s="300"/>
      <c r="PGU23" s="300"/>
      <c r="PGV23" s="300"/>
      <c r="PGW23" s="300"/>
      <c r="PGX23" s="300"/>
      <c r="PGY23" s="300"/>
      <c r="PGZ23" s="300"/>
      <c r="PHA23" s="300"/>
      <c r="PHB23" s="300"/>
      <c r="PHC23" s="300"/>
      <c r="PHD23" s="300"/>
      <c r="PHE23" s="300"/>
      <c r="PHF23" s="300"/>
      <c r="PHG23" s="300"/>
      <c r="PHH23" s="300"/>
      <c r="PHI23" s="300"/>
      <c r="PHJ23" s="300"/>
      <c r="PHK23" s="300"/>
      <c r="PHL23" s="300"/>
      <c r="PHM23" s="300"/>
      <c r="PHN23" s="300"/>
      <c r="PHO23" s="300"/>
      <c r="PHP23" s="300"/>
      <c r="PHQ23" s="300"/>
      <c r="PHR23" s="300"/>
      <c r="PHS23" s="300"/>
      <c r="PHT23" s="300"/>
      <c r="PHU23" s="300"/>
      <c r="PHV23" s="300"/>
      <c r="PHW23" s="300"/>
      <c r="PHX23" s="300"/>
      <c r="PHY23" s="300"/>
      <c r="PHZ23" s="300"/>
      <c r="PIA23" s="300"/>
      <c r="PIB23" s="300"/>
      <c r="PIC23" s="300"/>
      <c r="PID23" s="300"/>
      <c r="PIE23" s="300"/>
      <c r="PIF23" s="300"/>
      <c r="PIG23" s="300"/>
      <c r="PIH23" s="300"/>
      <c r="PII23" s="300"/>
      <c r="PIJ23" s="300"/>
      <c r="PIK23" s="300"/>
      <c r="PIL23" s="300"/>
      <c r="PIM23" s="300"/>
      <c r="PIN23" s="300"/>
      <c r="PIO23" s="300"/>
      <c r="PIP23" s="300"/>
      <c r="PIQ23" s="300"/>
      <c r="PIR23" s="300"/>
      <c r="PIS23" s="300"/>
      <c r="PIT23" s="300"/>
      <c r="PIU23" s="300"/>
      <c r="PIV23" s="300"/>
      <c r="PIW23" s="300"/>
      <c r="PIX23" s="300"/>
      <c r="PIY23" s="300"/>
      <c r="PIZ23" s="300"/>
      <c r="PJA23" s="300"/>
      <c r="PJB23" s="300"/>
      <c r="PJC23" s="300"/>
      <c r="PJD23" s="300"/>
      <c r="PJE23" s="300"/>
      <c r="PJF23" s="300"/>
      <c r="PJG23" s="300"/>
      <c r="PJH23" s="300"/>
      <c r="PJI23" s="300"/>
      <c r="PJJ23" s="300"/>
      <c r="PJK23" s="300"/>
      <c r="PJL23" s="300"/>
      <c r="PJM23" s="300"/>
      <c r="PJN23" s="300"/>
      <c r="PJO23" s="300"/>
      <c r="PJP23" s="300"/>
      <c r="PJQ23" s="300"/>
      <c r="PJR23" s="300"/>
      <c r="PJS23" s="300"/>
      <c r="PJT23" s="300"/>
      <c r="PJU23" s="300"/>
      <c r="PJV23" s="300"/>
      <c r="PJW23" s="300"/>
      <c r="PJX23" s="300"/>
      <c r="PJY23" s="300"/>
      <c r="PJZ23" s="300"/>
      <c r="PKA23" s="300"/>
      <c r="PKB23" s="300"/>
      <c r="PKC23" s="300"/>
      <c r="PKD23" s="300"/>
      <c r="PKE23" s="300"/>
      <c r="PKF23" s="300"/>
      <c r="PKG23" s="300"/>
      <c r="PKH23" s="300"/>
      <c r="PKI23" s="300"/>
      <c r="PKJ23" s="300"/>
      <c r="PKK23" s="300"/>
      <c r="PKL23" s="300"/>
      <c r="PKM23" s="300"/>
      <c r="PKN23" s="300"/>
      <c r="PKO23" s="300"/>
      <c r="PKP23" s="300"/>
      <c r="PKQ23" s="300"/>
      <c r="PKR23" s="300"/>
      <c r="PKS23" s="300"/>
      <c r="PKT23" s="300"/>
      <c r="PKU23" s="300"/>
      <c r="PKV23" s="300"/>
      <c r="PKW23" s="300"/>
      <c r="PKX23" s="300"/>
      <c r="PKY23" s="300"/>
      <c r="PKZ23" s="300"/>
      <c r="PLA23" s="300"/>
      <c r="PLB23" s="300"/>
      <c r="PLC23" s="300"/>
      <c r="PLD23" s="300"/>
      <c r="PLE23" s="300"/>
      <c r="PLF23" s="300"/>
      <c r="PLG23" s="300"/>
      <c r="PLH23" s="300"/>
      <c r="PLI23" s="300"/>
      <c r="PLJ23" s="300"/>
      <c r="PLK23" s="300"/>
      <c r="PLL23" s="300"/>
      <c r="PLM23" s="300"/>
      <c r="PLN23" s="300"/>
      <c r="PLO23" s="300"/>
      <c r="PLP23" s="300"/>
      <c r="PLQ23" s="300"/>
      <c r="PLR23" s="300"/>
      <c r="PLS23" s="300"/>
      <c r="PLT23" s="300"/>
      <c r="PLU23" s="300"/>
      <c r="PLV23" s="300"/>
      <c r="PLW23" s="300"/>
      <c r="PLX23" s="300"/>
      <c r="PLY23" s="300"/>
      <c r="PLZ23" s="300"/>
      <c r="PMA23" s="300"/>
      <c r="PMB23" s="300"/>
      <c r="PMC23" s="300"/>
      <c r="PMD23" s="300"/>
      <c r="PME23" s="300"/>
      <c r="PMF23" s="300"/>
      <c r="PMG23" s="300"/>
      <c r="PMH23" s="300"/>
      <c r="PMI23" s="300"/>
      <c r="PMJ23" s="300"/>
      <c r="PMK23" s="300"/>
      <c r="PML23" s="300"/>
      <c r="PMM23" s="300"/>
      <c r="PMN23" s="300"/>
      <c r="PMO23" s="300"/>
      <c r="PMP23" s="300"/>
      <c r="PMQ23" s="300"/>
      <c r="PMR23" s="300"/>
      <c r="PMS23" s="300"/>
      <c r="PMT23" s="300"/>
      <c r="PMU23" s="300"/>
      <c r="PMV23" s="300"/>
      <c r="PMW23" s="300"/>
      <c r="PMX23" s="300"/>
      <c r="PMY23" s="300"/>
      <c r="PMZ23" s="300"/>
      <c r="PNA23" s="300"/>
      <c r="PNB23" s="300"/>
      <c r="PNC23" s="300"/>
      <c r="PND23" s="300"/>
      <c r="PNE23" s="300"/>
      <c r="PNF23" s="300"/>
      <c r="PNG23" s="300"/>
      <c r="PNH23" s="300"/>
      <c r="PNI23" s="300"/>
      <c r="PNJ23" s="300"/>
      <c r="PNK23" s="300"/>
      <c r="PNL23" s="300"/>
      <c r="PNM23" s="300"/>
      <c r="PNN23" s="300"/>
      <c r="PNO23" s="300"/>
      <c r="PNP23" s="300"/>
      <c r="PNQ23" s="300"/>
      <c r="PNR23" s="300"/>
      <c r="PNS23" s="300"/>
      <c r="PNT23" s="300"/>
      <c r="PNU23" s="300"/>
      <c r="PNV23" s="300"/>
      <c r="PNW23" s="300"/>
      <c r="PNX23" s="300"/>
      <c r="PNY23" s="300"/>
      <c r="PNZ23" s="300"/>
      <c r="POA23" s="300"/>
      <c r="POB23" s="300"/>
      <c r="POC23" s="300"/>
      <c r="POD23" s="300"/>
      <c r="POE23" s="300"/>
      <c r="POF23" s="300"/>
      <c r="POG23" s="300"/>
      <c r="POH23" s="300"/>
      <c r="POI23" s="300"/>
      <c r="POJ23" s="300"/>
      <c r="POK23" s="300"/>
      <c r="POL23" s="300"/>
      <c r="POM23" s="300"/>
      <c r="PON23" s="300"/>
      <c r="POO23" s="300"/>
      <c r="POP23" s="300"/>
      <c r="POQ23" s="300"/>
      <c r="POR23" s="300"/>
      <c r="POS23" s="300"/>
      <c r="POT23" s="300"/>
      <c r="POU23" s="300"/>
      <c r="POV23" s="300"/>
      <c r="POW23" s="300"/>
      <c r="POX23" s="300"/>
      <c r="POY23" s="300"/>
      <c r="POZ23" s="300"/>
      <c r="PPA23" s="300"/>
      <c r="PPB23" s="300"/>
      <c r="PPC23" s="300"/>
      <c r="PPD23" s="300"/>
      <c r="PPE23" s="300"/>
      <c r="PPF23" s="300"/>
      <c r="PPG23" s="300"/>
      <c r="PPH23" s="300"/>
      <c r="PPI23" s="300"/>
      <c r="PPJ23" s="300"/>
      <c r="PPK23" s="300"/>
      <c r="PPL23" s="300"/>
      <c r="PPM23" s="300"/>
      <c r="PPN23" s="300"/>
      <c r="PPO23" s="300"/>
      <c r="PPP23" s="300"/>
      <c r="PPQ23" s="300"/>
      <c r="PPR23" s="300"/>
      <c r="PPS23" s="300"/>
      <c r="PPT23" s="300"/>
      <c r="PPU23" s="300"/>
      <c r="PPV23" s="300"/>
      <c r="PPW23" s="300"/>
      <c r="PPX23" s="300"/>
      <c r="PPY23" s="300"/>
      <c r="PPZ23" s="300"/>
      <c r="PQA23" s="300"/>
      <c r="PQB23" s="300"/>
      <c r="PQC23" s="300"/>
      <c r="PQD23" s="300"/>
      <c r="PQE23" s="300"/>
      <c r="PQF23" s="300"/>
      <c r="PQG23" s="300"/>
      <c r="PQH23" s="300"/>
      <c r="PQI23" s="300"/>
      <c r="PQJ23" s="300"/>
      <c r="PQK23" s="300"/>
      <c r="PQL23" s="300"/>
      <c r="PQM23" s="300"/>
      <c r="PQN23" s="300"/>
      <c r="PQO23" s="300"/>
      <c r="PQP23" s="300"/>
      <c r="PQQ23" s="300"/>
      <c r="PQR23" s="300"/>
      <c r="PQS23" s="300"/>
      <c r="PQT23" s="300"/>
      <c r="PQU23" s="300"/>
      <c r="PQV23" s="300"/>
      <c r="PQW23" s="300"/>
      <c r="PQX23" s="300"/>
      <c r="PQY23" s="300"/>
      <c r="PQZ23" s="300"/>
      <c r="PRA23" s="300"/>
      <c r="PRB23" s="300"/>
      <c r="PRC23" s="300"/>
      <c r="PRD23" s="300"/>
      <c r="PRE23" s="300"/>
      <c r="PRF23" s="300"/>
      <c r="PRG23" s="300"/>
      <c r="PRH23" s="300"/>
      <c r="PRI23" s="300"/>
      <c r="PRJ23" s="300"/>
      <c r="PRK23" s="300"/>
      <c r="PRL23" s="300"/>
      <c r="PRM23" s="300"/>
      <c r="PRN23" s="300"/>
      <c r="PRO23" s="300"/>
      <c r="PRP23" s="300"/>
      <c r="PRQ23" s="300"/>
      <c r="PRR23" s="300"/>
      <c r="PRS23" s="300"/>
      <c r="PRT23" s="300"/>
      <c r="PRU23" s="300"/>
      <c r="PRV23" s="300"/>
      <c r="PRW23" s="300"/>
      <c r="PRX23" s="300"/>
      <c r="PRY23" s="300"/>
      <c r="PRZ23" s="300"/>
      <c r="PSA23" s="300"/>
      <c r="PSB23" s="300"/>
      <c r="PSC23" s="300"/>
      <c r="PSD23" s="300"/>
      <c r="PSE23" s="300"/>
      <c r="PSF23" s="300"/>
      <c r="PSG23" s="300"/>
      <c r="PSH23" s="300"/>
      <c r="PSI23" s="300"/>
      <c r="PSJ23" s="300"/>
      <c r="PSK23" s="300"/>
      <c r="PSL23" s="300"/>
      <c r="PSM23" s="300"/>
      <c r="PSN23" s="300"/>
      <c r="PSO23" s="300"/>
      <c r="PSP23" s="300"/>
      <c r="PSQ23" s="300"/>
      <c r="PSR23" s="300"/>
      <c r="PSS23" s="300"/>
      <c r="PST23" s="300"/>
      <c r="PSU23" s="300"/>
      <c r="PSV23" s="300"/>
      <c r="PSW23" s="300"/>
      <c r="PSX23" s="300"/>
      <c r="PSY23" s="300"/>
      <c r="PSZ23" s="300"/>
      <c r="PTA23" s="300"/>
      <c r="PTB23" s="300"/>
      <c r="PTC23" s="300"/>
      <c r="PTD23" s="300"/>
      <c r="PTE23" s="300"/>
      <c r="PTF23" s="300"/>
      <c r="PTG23" s="300"/>
      <c r="PTH23" s="300"/>
      <c r="PTI23" s="300"/>
      <c r="PTJ23" s="300"/>
      <c r="PTK23" s="300"/>
      <c r="PTL23" s="300"/>
      <c r="PTM23" s="300"/>
      <c r="PTN23" s="300"/>
      <c r="PTO23" s="300"/>
      <c r="PTP23" s="300"/>
      <c r="PTQ23" s="300"/>
      <c r="PTR23" s="300"/>
      <c r="PTS23" s="300"/>
      <c r="PTT23" s="300"/>
      <c r="PTU23" s="300"/>
      <c r="PTV23" s="300"/>
      <c r="PTW23" s="300"/>
      <c r="PTX23" s="300"/>
      <c r="PTY23" s="300"/>
      <c r="PTZ23" s="300"/>
      <c r="PUA23" s="300"/>
      <c r="PUB23" s="300"/>
      <c r="PUC23" s="300"/>
      <c r="PUD23" s="300"/>
      <c r="PUE23" s="300"/>
      <c r="PUF23" s="300"/>
      <c r="PUG23" s="300"/>
      <c r="PUH23" s="300"/>
      <c r="PUI23" s="300"/>
      <c r="PUJ23" s="300"/>
      <c r="PUK23" s="300"/>
      <c r="PUL23" s="300"/>
      <c r="PUM23" s="300"/>
      <c r="PUN23" s="300"/>
      <c r="PUO23" s="300"/>
      <c r="PUP23" s="300"/>
      <c r="PUQ23" s="300"/>
      <c r="PUR23" s="300"/>
      <c r="PUS23" s="300"/>
      <c r="PUT23" s="300"/>
      <c r="PUU23" s="300"/>
      <c r="PUV23" s="300"/>
      <c r="PUW23" s="300"/>
      <c r="PUX23" s="300"/>
      <c r="PUY23" s="300"/>
      <c r="PUZ23" s="300"/>
      <c r="PVA23" s="300"/>
      <c r="PVB23" s="300"/>
      <c r="PVC23" s="300"/>
      <c r="PVD23" s="300"/>
      <c r="PVE23" s="300"/>
      <c r="PVF23" s="300"/>
      <c r="PVG23" s="300"/>
      <c r="PVH23" s="300"/>
      <c r="PVI23" s="300"/>
      <c r="PVJ23" s="300"/>
      <c r="PVK23" s="300"/>
      <c r="PVL23" s="300"/>
      <c r="PVM23" s="300"/>
      <c r="PVN23" s="300"/>
      <c r="PVO23" s="300"/>
      <c r="PVP23" s="300"/>
      <c r="PVQ23" s="300"/>
      <c r="PVR23" s="300"/>
      <c r="PVS23" s="300"/>
      <c r="PVT23" s="300"/>
      <c r="PVU23" s="300"/>
      <c r="PVV23" s="300"/>
      <c r="PVW23" s="300"/>
      <c r="PVX23" s="300"/>
      <c r="PVY23" s="300"/>
      <c r="PVZ23" s="300"/>
      <c r="PWA23" s="300"/>
      <c r="PWB23" s="300"/>
      <c r="PWC23" s="300"/>
      <c r="PWD23" s="300"/>
      <c r="PWE23" s="300"/>
      <c r="PWF23" s="300"/>
      <c r="PWG23" s="300"/>
      <c r="PWH23" s="300"/>
      <c r="PWI23" s="300"/>
      <c r="PWJ23" s="300"/>
      <c r="PWK23" s="300"/>
      <c r="PWL23" s="300"/>
      <c r="PWM23" s="300"/>
      <c r="PWN23" s="300"/>
      <c r="PWO23" s="300"/>
      <c r="PWP23" s="300"/>
      <c r="PWQ23" s="300"/>
      <c r="PWR23" s="300"/>
      <c r="PWS23" s="300"/>
      <c r="PWT23" s="300"/>
      <c r="PWU23" s="300"/>
      <c r="PWV23" s="300"/>
      <c r="PWW23" s="300"/>
      <c r="PWX23" s="300"/>
      <c r="PWY23" s="300"/>
      <c r="PWZ23" s="300"/>
      <c r="PXA23" s="300"/>
      <c r="PXB23" s="300"/>
      <c r="PXC23" s="300"/>
      <c r="PXD23" s="300"/>
      <c r="PXE23" s="300"/>
      <c r="PXF23" s="300"/>
      <c r="PXG23" s="300"/>
      <c r="PXH23" s="300"/>
      <c r="PXI23" s="300"/>
      <c r="PXJ23" s="300"/>
      <c r="PXK23" s="300"/>
      <c r="PXL23" s="300"/>
      <c r="PXM23" s="300"/>
      <c r="PXN23" s="300"/>
      <c r="PXO23" s="300"/>
      <c r="PXP23" s="300"/>
      <c r="PXQ23" s="300"/>
      <c r="PXR23" s="300"/>
      <c r="PXS23" s="300"/>
      <c r="PXT23" s="300"/>
      <c r="PXU23" s="300"/>
      <c r="PXV23" s="300"/>
      <c r="PXW23" s="300"/>
      <c r="PXX23" s="300"/>
      <c r="PXY23" s="300"/>
      <c r="PXZ23" s="300"/>
      <c r="PYA23" s="300"/>
      <c r="PYB23" s="300"/>
      <c r="PYC23" s="300"/>
      <c r="PYD23" s="300"/>
      <c r="PYE23" s="300"/>
      <c r="PYF23" s="300"/>
      <c r="PYG23" s="300"/>
      <c r="PYH23" s="300"/>
      <c r="PYI23" s="300"/>
      <c r="PYJ23" s="300"/>
      <c r="PYK23" s="300"/>
      <c r="PYL23" s="300"/>
      <c r="PYM23" s="300"/>
      <c r="PYN23" s="300"/>
      <c r="PYO23" s="300"/>
      <c r="PYP23" s="300"/>
      <c r="PYQ23" s="300"/>
      <c r="PYR23" s="300"/>
      <c r="PYS23" s="300"/>
      <c r="PYT23" s="300"/>
      <c r="PYU23" s="300"/>
      <c r="PYV23" s="300"/>
      <c r="PYW23" s="300"/>
      <c r="PYX23" s="300"/>
      <c r="PYY23" s="300"/>
      <c r="PYZ23" s="300"/>
      <c r="PZA23" s="300"/>
      <c r="PZB23" s="300"/>
      <c r="PZC23" s="300"/>
      <c r="PZD23" s="300"/>
      <c r="PZE23" s="300"/>
      <c r="PZF23" s="300"/>
      <c r="PZG23" s="300"/>
      <c r="PZH23" s="300"/>
      <c r="PZI23" s="300"/>
      <c r="PZJ23" s="300"/>
      <c r="PZK23" s="300"/>
      <c r="PZL23" s="300"/>
      <c r="PZM23" s="300"/>
      <c r="PZN23" s="300"/>
      <c r="PZO23" s="300"/>
      <c r="PZP23" s="300"/>
      <c r="PZQ23" s="300"/>
      <c r="PZR23" s="300"/>
      <c r="PZS23" s="300"/>
      <c r="PZT23" s="300"/>
      <c r="PZU23" s="300"/>
      <c r="PZV23" s="300"/>
      <c r="PZW23" s="300"/>
      <c r="PZX23" s="300"/>
      <c r="PZY23" s="300"/>
      <c r="PZZ23" s="300"/>
      <c r="QAA23" s="300"/>
      <c r="QAB23" s="300"/>
      <c r="QAC23" s="300"/>
      <c r="QAD23" s="300"/>
      <c r="QAE23" s="300"/>
      <c r="QAF23" s="300"/>
      <c r="QAG23" s="300"/>
      <c r="QAH23" s="300"/>
      <c r="QAI23" s="300"/>
      <c r="QAJ23" s="300"/>
      <c r="QAK23" s="300"/>
      <c r="QAL23" s="300"/>
      <c r="QAM23" s="300"/>
      <c r="QAN23" s="300"/>
      <c r="QAO23" s="300"/>
      <c r="QAP23" s="300"/>
      <c r="QAQ23" s="300"/>
      <c r="QAR23" s="300"/>
      <c r="QAS23" s="300"/>
      <c r="QAT23" s="300"/>
      <c r="QAU23" s="300"/>
      <c r="QAV23" s="300"/>
      <c r="QAW23" s="300"/>
      <c r="QAX23" s="300"/>
      <c r="QAY23" s="300"/>
      <c r="QAZ23" s="300"/>
      <c r="QBA23" s="300"/>
      <c r="QBB23" s="300"/>
      <c r="QBC23" s="300"/>
      <c r="QBD23" s="300"/>
      <c r="QBE23" s="300"/>
      <c r="QBF23" s="300"/>
      <c r="QBG23" s="300"/>
      <c r="QBH23" s="300"/>
      <c r="QBI23" s="300"/>
      <c r="QBJ23" s="300"/>
      <c r="QBK23" s="300"/>
      <c r="QBL23" s="300"/>
      <c r="QBM23" s="300"/>
      <c r="QBN23" s="300"/>
      <c r="QBO23" s="300"/>
      <c r="QBP23" s="300"/>
      <c r="QBQ23" s="300"/>
      <c r="QBR23" s="300"/>
      <c r="QBS23" s="300"/>
      <c r="QBT23" s="300"/>
      <c r="QBU23" s="300"/>
      <c r="QBV23" s="300"/>
      <c r="QBW23" s="300"/>
      <c r="QBX23" s="300"/>
      <c r="QBY23" s="300"/>
      <c r="QBZ23" s="300"/>
      <c r="QCA23" s="300"/>
      <c r="QCB23" s="300"/>
      <c r="QCC23" s="300"/>
      <c r="QCD23" s="300"/>
      <c r="QCE23" s="300"/>
      <c r="QCF23" s="300"/>
      <c r="QCG23" s="300"/>
      <c r="QCH23" s="300"/>
      <c r="QCI23" s="300"/>
      <c r="QCJ23" s="300"/>
      <c r="QCK23" s="300"/>
      <c r="QCL23" s="300"/>
      <c r="QCM23" s="300"/>
      <c r="QCN23" s="300"/>
      <c r="QCO23" s="300"/>
      <c r="QCP23" s="300"/>
      <c r="QCQ23" s="300"/>
      <c r="QCR23" s="300"/>
      <c r="QCS23" s="300"/>
      <c r="QCT23" s="300"/>
      <c r="QCU23" s="300"/>
      <c r="QCV23" s="300"/>
      <c r="QCW23" s="300"/>
      <c r="QCX23" s="300"/>
      <c r="QCY23" s="300"/>
      <c r="QCZ23" s="300"/>
      <c r="QDA23" s="300"/>
      <c r="QDB23" s="300"/>
      <c r="QDC23" s="300"/>
      <c r="QDD23" s="300"/>
      <c r="QDE23" s="300"/>
      <c r="QDF23" s="300"/>
      <c r="QDG23" s="300"/>
      <c r="QDH23" s="300"/>
      <c r="QDI23" s="300"/>
      <c r="QDJ23" s="300"/>
      <c r="QDK23" s="300"/>
      <c r="QDL23" s="300"/>
      <c r="QDM23" s="300"/>
      <c r="QDN23" s="300"/>
      <c r="QDO23" s="300"/>
      <c r="QDP23" s="300"/>
      <c r="QDQ23" s="300"/>
      <c r="QDR23" s="300"/>
      <c r="QDS23" s="300"/>
      <c r="QDT23" s="300"/>
      <c r="QDU23" s="300"/>
      <c r="QDV23" s="300"/>
      <c r="QDW23" s="300"/>
      <c r="QDX23" s="300"/>
      <c r="QDY23" s="300"/>
      <c r="QDZ23" s="300"/>
      <c r="QEA23" s="300"/>
      <c r="QEB23" s="300"/>
      <c r="QEC23" s="300"/>
      <c r="QED23" s="300"/>
      <c r="QEE23" s="300"/>
      <c r="QEF23" s="300"/>
      <c r="QEG23" s="300"/>
      <c r="QEH23" s="300"/>
      <c r="QEI23" s="300"/>
      <c r="QEJ23" s="300"/>
      <c r="QEK23" s="300"/>
      <c r="QEL23" s="300"/>
      <c r="QEM23" s="300"/>
      <c r="QEN23" s="300"/>
      <c r="QEO23" s="300"/>
      <c r="QEP23" s="300"/>
      <c r="QEQ23" s="300"/>
      <c r="QER23" s="300"/>
      <c r="QES23" s="300"/>
      <c r="QET23" s="300"/>
      <c r="QEU23" s="300"/>
      <c r="QEV23" s="300"/>
      <c r="QEW23" s="300"/>
      <c r="QEX23" s="300"/>
      <c r="QEY23" s="300"/>
      <c r="QEZ23" s="300"/>
      <c r="QFA23" s="300"/>
      <c r="QFB23" s="300"/>
      <c r="QFC23" s="300"/>
      <c r="QFD23" s="300"/>
      <c r="QFE23" s="300"/>
      <c r="QFF23" s="300"/>
      <c r="QFG23" s="300"/>
      <c r="QFH23" s="300"/>
      <c r="QFI23" s="300"/>
      <c r="QFJ23" s="300"/>
      <c r="QFK23" s="300"/>
      <c r="QFL23" s="300"/>
      <c r="QFM23" s="300"/>
      <c r="QFN23" s="300"/>
      <c r="QFO23" s="300"/>
      <c r="QFP23" s="300"/>
      <c r="QFQ23" s="300"/>
      <c r="QFR23" s="300"/>
      <c r="QFS23" s="300"/>
      <c r="QFT23" s="300"/>
      <c r="QFU23" s="300"/>
      <c r="QFV23" s="300"/>
      <c r="QFW23" s="300"/>
      <c r="QFX23" s="300"/>
      <c r="QFY23" s="300"/>
      <c r="QFZ23" s="300"/>
      <c r="QGA23" s="300"/>
      <c r="QGB23" s="300"/>
      <c r="QGC23" s="300"/>
      <c r="QGD23" s="300"/>
      <c r="QGE23" s="300"/>
      <c r="QGF23" s="300"/>
      <c r="QGG23" s="300"/>
      <c r="QGH23" s="300"/>
      <c r="QGI23" s="300"/>
      <c r="QGJ23" s="300"/>
      <c r="QGK23" s="300"/>
      <c r="QGL23" s="300"/>
      <c r="QGM23" s="300"/>
      <c r="QGN23" s="300"/>
      <c r="QGO23" s="300"/>
      <c r="QGP23" s="300"/>
      <c r="QGQ23" s="300"/>
      <c r="QGR23" s="300"/>
      <c r="QGS23" s="300"/>
      <c r="QGT23" s="300"/>
      <c r="QGU23" s="300"/>
      <c r="QGV23" s="300"/>
      <c r="QGW23" s="300"/>
      <c r="QGX23" s="300"/>
      <c r="QGY23" s="300"/>
      <c r="QGZ23" s="300"/>
      <c r="QHA23" s="300"/>
      <c r="QHB23" s="300"/>
      <c r="QHC23" s="300"/>
      <c r="QHD23" s="300"/>
      <c r="QHE23" s="300"/>
      <c r="QHF23" s="300"/>
      <c r="QHG23" s="300"/>
      <c r="QHH23" s="300"/>
      <c r="QHI23" s="300"/>
      <c r="QHJ23" s="300"/>
      <c r="QHK23" s="300"/>
      <c r="QHL23" s="300"/>
      <c r="QHM23" s="300"/>
      <c r="QHN23" s="300"/>
      <c r="QHO23" s="300"/>
      <c r="QHP23" s="300"/>
      <c r="QHQ23" s="300"/>
      <c r="QHR23" s="300"/>
      <c r="QHS23" s="300"/>
      <c r="QHT23" s="300"/>
      <c r="QHU23" s="300"/>
      <c r="QHV23" s="300"/>
      <c r="QHW23" s="300"/>
      <c r="QHX23" s="300"/>
      <c r="QHY23" s="300"/>
      <c r="QHZ23" s="300"/>
      <c r="QIA23" s="300"/>
      <c r="QIB23" s="300"/>
      <c r="QIC23" s="300"/>
      <c r="QID23" s="300"/>
      <c r="QIE23" s="300"/>
      <c r="QIF23" s="300"/>
      <c r="QIG23" s="300"/>
      <c r="QIH23" s="300"/>
      <c r="QII23" s="300"/>
      <c r="QIJ23" s="300"/>
      <c r="QIK23" s="300"/>
      <c r="QIL23" s="300"/>
      <c r="QIM23" s="300"/>
      <c r="QIN23" s="300"/>
      <c r="QIO23" s="300"/>
      <c r="QIP23" s="300"/>
      <c r="QIQ23" s="300"/>
      <c r="QIR23" s="300"/>
      <c r="QIS23" s="300"/>
      <c r="QIT23" s="300"/>
      <c r="QIU23" s="300"/>
      <c r="QIV23" s="300"/>
      <c r="QIW23" s="300"/>
      <c r="QIX23" s="300"/>
      <c r="QIY23" s="300"/>
      <c r="QIZ23" s="300"/>
      <c r="QJA23" s="300"/>
      <c r="QJB23" s="300"/>
      <c r="QJC23" s="300"/>
      <c r="QJD23" s="300"/>
      <c r="QJE23" s="300"/>
      <c r="QJF23" s="300"/>
      <c r="QJG23" s="300"/>
      <c r="QJH23" s="300"/>
      <c r="QJI23" s="300"/>
      <c r="QJJ23" s="300"/>
      <c r="QJK23" s="300"/>
      <c r="QJL23" s="300"/>
      <c r="QJM23" s="300"/>
      <c r="QJN23" s="300"/>
      <c r="QJO23" s="300"/>
      <c r="QJP23" s="300"/>
      <c r="QJQ23" s="300"/>
      <c r="QJR23" s="300"/>
      <c r="QJS23" s="300"/>
      <c r="QJT23" s="300"/>
      <c r="QJU23" s="300"/>
      <c r="QJV23" s="300"/>
      <c r="QJW23" s="300"/>
      <c r="QJX23" s="300"/>
      <c r="QJY23" s="300"/>
      <c r="QJZ23" s="300"/>
      <c r="QKA23" s="300"/>
      <c r="QKB23" s="300"/>
      <c r="QKC23" s="300"/>
      <c r="QKD23" s="300"/>
      <c r="QKE23" s="300"/>
      <c r="QKF23" s="300"/>
      <c r="QKG23" s="300"/>
      <c r="QKH23" s="300"/>
      <c r="QKI23" s="300"/>
      <c r="QKJ23" s="300"/>
      <c r="QKK23" s="300"/>
      <c r="QKL23" s="300"/>
      <c r="QKM23" s="300"/>
      <c r="QKN23" s="300"/>
      <c r="QKO23" s="300"/>
      <c r="QKP23" s="300"/>
      <c r="QKQ23" s="300"/>
      <c r="QKR23" s="300"/>
      <c r="QKS23" s="300"/>
      <c r="QKT23" s="300"/>
      <c r="QKU23" s="300"/>
      <c r="QKV23" s="300"/>
      <c r="QKW23" s="300"/>
      <c r="QKX23" s="300"/>
      <c r="QKY23" s="300"/>
      <c r="QKZ23" s="300"/>
      <c r="QLA23" s="300"/>
      <c r="QLB23" s="300"/>
      <c r="QLC23" s="300"/>
      <c r="QLD23" s="300"/>
      <c r="QLE23" s="300"/>
      <c r="QLF23" s="300"/>
      <c r="QLG23" s="300"/>
      <c r="QLH23" s="300"/>
      <c r="QLI23" s="300"/>
      <c r="QLJ23" s="300"/>
      <c r="QLK23" s="300"/>
      <c r="QLL23" s="300"/>
      <c r="QLM23" s="300"/>
      <c r="QLN23" s="300"/>
      <c r="QLO23" s="300"/>
      <c r="QLP23" s="300"/>
      <c r="QLQ23" s="300"/>
      <c r="QLR23" s="300"/>
      <c r="QLS23" s="300"/>
      <c r="QLT23" s="300"/>
      <c r="QLU23" s="300"/>
      <c r="QLV23" s="300"/>
      <c r="QLW23" s="300"/>
      <c r="QLX23" s="300"/>
      <c r="QLY23" s="300"/>
      <c r="QLZ23" s="300"/>
      <c r="QMA23" s="300"/>
      <c r="QMB23" s="300"/>
      <c r="QMC23" s="300"/>
      <c r="QMD23" s="300"/>
      <c r="QME23" s="300"/>
      <c r="QMF23" s="300"/>
      <c r="QMG23" s="300"/>
      <c r="QMH23" s="300"/>
      <c r="QMI23" s="300"/>
      <c r="QMJ23" s="300"/>
      <c r="QMK23" s="300"/>
      <c r="QML23" s="300"/>
      <c r="QMM23" s="300"/>
      <c r="QMN23" s="300"/>
      <c r="QMO23" s="300"/>
      <c r="QMP23" s="300"/>
      <c r="QMQ23" s="300"/>
      <c r="QMR23" s="300"/>
      <c r="QMS23" s="300"/>
      <c r="QMT23" s="300"/>
      <c r="QMU23" s="300"/>
      <c r="QMV23" s="300"/>
      <c r="QMW23" s="300"/>
      <c r="QMX23" s="300"/>
      <c r="QMY23" s="300"/>
      <c r="QMZ23" s="300"/>
      <c r="QNA23" s="300"/>
      <c r="QNB23" s="300"/>
      <c r="QNC23" s="300"/>
      <c r="QND23" s="300"/>
      <c r="QNE23" s="300"/>
      <c r="QNF23" s="300"/>
      <c r="QNG23" s="300"/>
      <c r="QNH23" s="300"/>
      <c r="QNI23" s="300"/>
      <c r="QNJ23" s="300"/>
      <c r="QNK23" s="300"/>
      <c r="QNL23" s="300"/>
      <c r="QNM23" s="300"/>
      <c r="QNN23" s="300"/>
      <c r="QNO23" s="300"/>
      <c r="QNP23" s="300"/>
      <c r="QNQ23" s="300"/>
      <c r="QNR23" s="300"/>
      <c r="QNS23" s="300"/>
      <c r="QNT23" s="300"/>
      <c r="QNU23" s="300"/>
      <c r="QNV23" s="300"/>
      <c r="QNW23" s="300"/>
      <c r="QNX23" s="300"/>
      <c r="QNY23" s="300"/>
      <c r="QNZ23" s="300"/>
      <c r="QOA23" s="300"/>
      <c r="QOB23" s="300"/>
      <c r="QOC23" s="300"/>
      <c r="QOD23" s="300"/>
      <c r="QOE23" s="300"/>
      <c r="QOF23" s="300"/>
      <c r="QOG23" s="300"/>
      <c r="QOH23" s="300"/>
      <c r="QOI23" s="300"/>
      <c r="QOJ23" s="300"/>
      <c r="QOK23" s="300"/>
      <c r="QOL23" s="300"/>
      <c r="QOM23" s="300"/>
      <c r="QON23" s="300"/>
      <c r="QOO23" s="300"/>
      <c r="QOP23" s="300"/>
      <c r="QOQ23" s="300"/>
      <c r="QOR23" s="300"/>
      <c r="QOS23" s="300"/>
      <c r="QOT23" s="300"/>
      <c r="QOU23" s="300"/>
      <c r="QOV23" s="300"/>
      <c r="QOW23" s="300"/>
      <c r="QOX23" s="300"/>
      <c r="QOY23" s="300"/>
      <c r="QOZ23" s="300"/>
      <c r="QPA23" s="300"/>
      <c r="QPB23" s="300"/>
      <c r="QPC23" s="300"/>
      <c r="QPD23" s="300"/>
      <c r="QPE23" s="300"/>
      <c r="QPF23" s="300"/>
      <c r="QPG23" s="300"/>
      <c r="QPH23" s="300"/>
      <c r="QPI23" s="300"/>
      <c r="QPJ23" s="300"/>
      <c r="QPK23" s="300"/>
      <c r="QPL23" s="300"/>
      <c r="QPM23" s="300"/>
      <c r="QPN23" s="300"/>
      <c r="QPO23" s="300"/>
      <c r="QPP23" s="300"/>
      <c r="QPQ23" s="300"/>
      <c r="QPR23" s="300"/>
      <c r="QPS23" s="300"/>
      <c r="QPT23" s="300"/>
      <c r="QPU23" s="300"/>
      <c r="QPV23" s="300"/>
      <c r="QPW23" s="300"/>
      <c r="QPX23" s="300"/>
      <c r="QPY23" s="300"/>
      <c r="QPZ23" s="300"/>
      <c r="QQA23" s="300"/>
      <c r="QQB23" s="300"/>
      <c r="QQC23" s="300"/>
      <c r="QQD23" s="300"/>
      <c r="QQE23" s="300"/>
      <c r="QQF23" s="300"/>
      <c r="QQG23" s="300"/>
      <c r="QQH23" s="300"/>
      <c r="QQI23" s="300"/>
      <c r="QQJ23" s="300"/>
      <c r="QQK23" s="300"/>
      <c r="QQL23" s="300"/>
      <c r="QQM23" s="300"/>
      <c r="QQN23" s="300"/>
      <c r="QQO23" s="300"/>
      <c r="QQP23" s="300"/>
      <c r="QQQ23" s="300"/>
      <c r="QQR23" s="300"/>
      <c r="QQS23" s="300"/>
      <c r="QQT23" s="300"/>
      <c r="QQU23" s="300"/>
      <c r="QQV23" s="300"/>
      <c r="QQW23" s="300"/>
      <c r="QQX23" s="300"/>
      <c r="QQY23" s="300"/>
      <c r="QQZ23" s="300"/>
      <c r="QRA23" s="300"/>
      <c r="QRB23" s="300"/>
      <c r="QRC23" s="300"/>
      <c r="QRD23" s="300"/>
      <c r="QRE23" s="300"/>
      <c r="QRF23" s="300"/>
      <c r="QRG23" s="300"/>
      <c r="QRH23" s="300"/>
      <c r="QRI23" s="300"/>
      <c r="QRJ23" s="300"/>
      <c r="QRK23" s="300"/>
      <c r="QRL23" s="300"/>
      <c r="QRM23" s="300"/>
      <c r="QRN23" s="300"/>
      <c r="QRO23" s="300"/>
      <c r="QRP23" s="300"/>
      <c r="QRQ23" s="300"/>
      <c r="QRR23" s="300"/>
      <c r="QRS23" s="300"/>
      <c r="QRT23" s="300"/>
      <c r="QRU23" s="300"/>
      <c r="QRV23" s="300"/>
      <c r="QRW23" s="300"/>
      <c r="QRX23" s="300"/>
      <c r="QRY23" s="300"/>
      <c r="QRZ23" s="300"/>
      <c r="QSA23" s="300"/>
      <c r="QSB23" s="300"/>
      <c r="QSC23" s="300"/>
      <c r="QSD23" s="300"/>
      <c r="QSE23" s="300"/>
      <c r="QSF23" s="300"/>
      <c r="QSG23" s="300"/>
      <c r="QSH23" s="300"/>
      <c r="QSI23" s="300"/>
      <c r="QSJ23" s="300"/>
      <c r="QSK23" s="300"/>
      <c r="QSL23" s="300"/>
      <c r="QSM23" s="300"/>
      <c r="QSN23" s="300"/>
      <c r="QSO23" s="300"/>
      <c r="QSP23" s="300"/>
      <c r="QSQ23" s="300"/>
      <c r="QSR23" s="300"/>
      <c r="QSS23" s="300"/>
      <c r="QST23" s="300"/>
      <c r="QSU23" s="300"/>
      <c r="QSV23" s="300"/>
      <c r="QSW23" s="300"/>
      <c r="QSX23" s="300"/>
      <c r="QSY23" s="300"/>
      <c r="QSZ23" s="300"/>
      <c r="QTA23" s="300"/>
      <c r="QTB23" s="300"/>
      <c r="QTC23" s="300"/>
      <c r="QTD23" s="300"/>
      <c r="QTE23" s="300"/>
      <c r="QTF23" s="300"/>
      <c r="QTG23" s="300"/>
      <c r="QTH23" s="300"/>
      <c r="QTI23" s="300"/>
      <c r="QTJ23" s="300"/>
      <c r="QTK23" s="300"/>
      <c r="QTL23" s="300"/>
      <c r="QTM23" s="300"/>
      <c r="QTN23" s="300"/>
      <c r="QTO23" s="300"/>
      <c r="QTP23" s="300"/>
      <c r="QTQ23" s="300"/>
      <c r="QTR23" s="300"/>
      <c r="QTS23" s="300"/>
      <c r="QTT23" s="300"/>
      <c r="QTU23" s="300"/>
      <c r="QTV23" s="300"/>
      <c r="QTW23" s="300"/>
      <c r="QTX23" s="300"/>
      <c r="QTY23" s="300"/>
      <c r="QTZ23" s="300"/>
      <c r="QUA23" s="300"/>
      <c r="QUB23" s="300"/>
      <c r="QUC23" s="300"/>
      <c r="QUD23" s="300"/>
      <c r="QUE23" s="300"/>
      <c r="QUF23" s="300"/>
      <c r="QUG23" s="300"/>
      <c r="QUH23" s="300"/>
      <c r="QUI23" s="300"/>
      <c r="QUJ23" s="300"/>
      <c r="QUK23" s="300"/>
      <c r="QUL23" s="300"/>
      <c r="QUM23" s="300"/>
      <c r="QUN23" s="300"/>
      <c r="QUO23" s="300"/>
      <c r="QUP23" s="300"/>
      <c r="QUQ23" s="300"/>
      <c r="QUR23" s="300"/>
      <c r="QUS23" s="300"/>
      <c r="QUT23" s="300"/>
      <c r="QUU23" s="300"/>
      <c r="QUV23" s="300"/>
      <c r="QUW23" s="300"/>
      <c r="QUX23" s="300"/>
      <c r="QUY23" s="300"/>
      <c r="QUZ23" s="300"/>
      <c r="QVA23" s="300"/>
      <c r="QVB23" s="300"/>
      <c r="QVC23" s="300"/>
      <c r="QVD23" s="300"/>
      <c r="QVE23" s="300"/>
      <c r="QVF23" s="300"/>
      <c r="QVG23" s="300"/>
      <c r="QVH23" s="300"/>
      <c r="QVI23" s="300"/>
      <c r="QVJ23" s="300"/>
      <c r="QVK23" s="300"/>
      <c r="QVL23" s="300"/>
      <c r="QVM23" s="300"/>
      <c r="QVN23" s="300"/>
      <c r="QVO23" s="300"/>
      <c r="QVP23" s="300"/>
      <c r="QVQ23" s="300"/>
      <c r="QVR23" s="300"/>
      <c r="QVS23" s="300"/>
      <c r="QVT23" s="300"/>
      <c r="QVU23" s="300"/>
      <c r="QVV23" s="300"/>
      <c r="QVW23" s="300"/>
      <c r="QVX23" s="300"/>
      <c r="QVY23" s="300"/>
      <c r="QVZ23" s="300"/>
      <c r="QWA23" s="300"/>
      <c r="QWB23" s="300"/>
      <c r="QWC23" s="300"/>
      <c r="QWD23" s="300"/>
      <c r="QWE23" s="300"/>
      <c r="QWF23" s="300"/>
      <c r="QWG23" s="300"/>
      <c r="QWH23" s="300"/>
      <c r="QWI23" s="300"/>
      <c r="QWJ23" s="300"/>
      <c r="QWK23" s="300"/>
      <c r="QWL23" s="300"/>
      <c r="QWM23" s="300"/>
      <c r="QWN23" s="300"/>
      <c r="QWO23" s="300"/>
      <c r="QWP23" s="300"/>
      <c r="QWQ23" s="300"/>
      <c r="QWR23" s="300"/>
      <c r="QWS23" s="300"/>
      <c r="QWT23" s="300"/>
      <c r="QWU23" s="300"/>
      <c r="QWV23" s="300"/>
      <c r="QWW23" s="300"/>
      <c r="QWX23" s="300"/>
      <c r="QWY23" s="300"/>
      <c r="QWZ23" s="300"/>
      <c r="QXA23" s="300"/>
      <c r="QXB23" s="300"/>
      <c r="QXC23" s="300"/>
      <c r="QXD23" s="300"/>
      <c r="QXE23" s="300"/>
      <c r="QXF23" s="300"/>
      <c r="QXG23" s="300"/>
      <c r="QXH23" s="300"/>
      <c r="QXI23" s="300"/>
      <c r="QXJ23" s="300"/>
      <c r="QXK23" s="300"/>
      <c r="QXL23" s="300"/>
      <c r="QXM23" s="300"/>
      <c r="QXN23" s="300"/>
      <c r="QXO23" s="300"/>
      <c r="QXP23" s="300"/>
      <c r="QXQ23" s="300"/>
      <c r="QXR23" s="300"/>
      <c r="QXS23" s="300"/>
      <c r="QXT23" s="300"/>
      <c r="QXU23" s="300"/>
      <c r="QXV23" s="300"/>
      <c r="QXW23" s="300"/>
      <c r="QXX23" s="300"/>
      <c r="QXY23" s="300"/>
      <c r="QXZ23" s="300"/>
      <c r="QYA23" s="300"/>
      <c r="QYB23" s="300"/>
      <c r="QYC23" s="300"/>
      <c r="QYD23" s="300"/>
      <c r="QYE23" s="300"/>
      <c r="QYF23" s="300"/>
      <c r="QYG23" s="300"/>
      <c r="QYH23" s="300"/>
      <c r="QYI23" s="300"/>
      <c r="QYJ23" s="300"/>
      <c r="QYK23" s="300"/>
      <c r="QYL23" s="300"/>
      <c r="QYM23" s="300"/>
      <c r="QYN23" s="300"/>
      <c r="QYO23" s="300"/>
      <c r="QYP23" s="300"/>
      <c r="QYQ23" s="300"/>
      <c r="QYR23" s="300"/>
      <c r="QYS23" s="300"/>
      <c r="QYT23" s="300"/>
      <c r="QYU23" s="300"/>
      <c r="QYV23" s="300"/>
      <c r="QYW23" s="300"/>
      <c r="QYX23" s="300"/>
      <c r="QYY23" s="300"/>
      <c r="QYZ23" s="300"/>
      <c r="QZA23" s="300"/>
      <c r="QZB23" s="300"/>
      <c r="QZC23" s="300"/>
      <c r="QZD23" s="300"/>
      <c r="QZE23" s="300"/>
      <c r="QZF23" s="300"/>
      <c r="QZG23" s="300"/>
      <c r="QZH23" s="300"/>
      <c r="QZI23" s="300"/>
      <c r="QZJ23" s="300"/>
      <c r="QZK23" s="300"/>
      <c r="QZL23" s="300"/>
      <c r="QZM23" s="300"/>
      <c r="QZN23" s="300"/>
      <c r="QZO23" s="300"/>
      <c r="QZP23" s="300"/>
      <c r="QZQ23" s="300"/>
      <c r="QZR23" s="300"/>
      <c r="QZS23" s="300"/>
      <c r="QZT23" s="300"/>
      <c r="QZU23" s="300"/>
      <c r="QZV23" s="300"/>
      <c r="QZW23" s="300"/>
      <c r="QZX23" s="300"/>
      <c r="QZY23" s="300"/>
      <c r="QZZ23" s="300"/>
      <c r="RAA23" s="300"/>
      <c r="RAB23" s="300"/>
      <c r="RAC23" s="300"/>
      <c r="RAD23" s="300"/>
      <c r="RAE23" s="300"/>
      <c r="RAF23" s="300"/>
      <c r="RAG23" s="300"/>
      <c r="RAH23" s="300"/>
      <c r="RAI23" s="300"/>
      <c r="RAJ23" s="300"/>
      <c r="RAK23" s="300"/>
      <c r="RAL23" s="300"/>
      <c r="RAM23" s="300"/>
      <c r="RAN23" s="300"/>
      <c r="RAO23" s="300"/>
      <c r="RAP23" s="300"/>
      <c r="RAQ23" s="300"/>
      <c r="RAR23" s="300"/>
      <c r="RAS23" s="300"/>
      <c r="RAT23" s="300"/>
      <c r="RAU23" s="300"/>
      <c r="RAV23" s="300"/>
      <c r="RAW23" s="300"/>
      <c r="RAX23" s="300"/>
      <c r="RAY23" s="300"/>
      <c r="RAZ23" s="300"/>
      <c r="RBA23" s="300"/>
      <c r="RBB23" s="300"/>
      <c r="RBC23" s="300"/>
      <c r="RBD23" s="300"/>
      <c r="RBE23" s="300"/>
      <c r="RBF23" s="300"/>
      <c r="RBG23" s="300"/>
      <c r="RBH23" s="300"/>
      <c r="RBI23" s="300"/>
      <c r="RBJ23" s="300"/>
      <c r="RBK23" s="300"/>
      <c r="RBL23" s="300"/>
      <c r="RBM23" s="300"/>
      <c r="RBN23" s="300"/>
      <c r="RBO23" s="300"/>
      <c r="RBP23" s="300"/>
      <c r="RBQ23" s="300"/>
      <c r="RBR23" s="300"/>
      <c r="RBS23" s="300"/>
      <c r="RBT23" s="300"/>
      <c r="RBU23" s="300"/>
      <c r="RBV23" s="300"/>
      <c r="RBW23" s="300"/>
      <c r="RBX23" s="300"/>
      <c r="RBY23" s="300"/>
      <c r="RBZ23" s="300"/>
      <c r="RCA23" s="300"/>
      <c r="RCB23" s="300"/>
      <c r="RCC23" s="300"/>
      <c r="RCD23" s="300"/>
      <c r="RCE23" s="300"/>
      <c r="RCF23" s="300"/>
      <c r="RCG23" s="300"/>
      <c r="RCH23" s="300"/>
      <c r="RCI23" s="300"/>
      <c r="RCJ23" s="300"/>
      <c r="RCK23" s="300"/>
      <c r="RCL23" s="300"/>
      <c r="RCM23" s="300"/>
      <c r="RCN23" s="300"/>
      <c r="RCO23" s="300"/>
      <c r="RCP23" s="300"/>
      <c r="RCQ23" s="300"/>
      <c r="RCR23" s="300"/>
      <c r="RCS23" s="300"/>
      <c r="RCT23" s="300"/>
      <c r="RCU23" s="300"/>
      <c r="RCV23" s="300"/>
      <c r="RCW23" s="300"/>
      <c r="RCX23" s="300"/>
      <c r="RCY23" s="300"/>
      <c r="RCZ23" s="300"/>
      <c r="RDA23" s="300"/>
      <c r="RDB23" s="300"/>
      <c r="RDC23" s="300"/>
      <c r="RDD23" s="300"/>
      <c r="RDE23" s="300"/>
      <c r="RDF23" s="300"/>
      <c r="RDG23" s="300"/>
      <c r="RDH23" s="300"/>
      <c r="RDI23" s="300"/>
      <c r="RDJ23" s="300"/>
      <c r="RDK23" s="300"/>
      <c r="RDL23" s="300"/>
      <c r="RDM23" s="300"/>
      <c r="RDN23" s="300"/>
      <c r="RDO23" s="300"/>
      <c r="RDP23" s="300"/>
      <c r="RDQ23" s="300"/>
      <c r="RDR23" s="300"/>
      <c r="RDS23" s="300"/>
      <c r="RDT23" s="300"/>
      <c r="RDU23" s="300"/>
      <c r="RDV23" s="300"/>
      <c r="RDW23" s="300"/>
      <c r="RDX23" s="300"/>
      <c r="RDY23" s="300"/>
      <c r="RDZ23" s="300"/>
      <c r="REA23" s="300"/>
      <c r="REB23" s="300"/>
      <c r="REC23" s="300"/>
      <c r="RED23" s="300"/>
      <c r="REE23" s="300"/>
      <c r="REF23" s="300"/>
      <c r="REG23" s="300"/>
      <c r="REH23" s="300"/>
      <c r="REI23" s="300"/>
      <c r="REJ23" s="300"/>
      <c r="REK23" s="300"/>
      <c r="REL23" s="300"/>
      <c r="REM23" s="300"/>
      <c r="REN23" s="300"/>
      <c r="REO23" s="300"/>
      <c r="REP23" s="300"/>
      <c r="REQ23" s="300"/>
      <c r="RER23" s="300"/>
      <c r="RES23" s="300"/>
      <c r="RET23" s="300"/>
      <c r="REU23" s="300"/>
      <c r="REV23" s="300"/>
      <c r="REW23" s="300"/>
      <c r="REX23" s="300"/>
      <c r="REY23" s="300"/>
      <c r="REZ23" s="300"/>
      <c r="RFA23" s="300"/>
      <c r="RFB23" s="300"/>
      <c r="RFC23" s="300"/>
      <c r="RFD23" s="300"/>
      <c r="RFE23" s="300"/>
      <c r="RFF23" s="300"/>
      <c r="RFG23" s="300"/>
      <c r="RFH23" s="300"/>
      <c r="RFI23" s="300"/>
      <c r="RFJ23" s="300"/>
      <c r="RFK23" s="300"/>
      <c r="RFL23" s="300"/>
      <c r="RFM23" s="300"/>
      <c r="RFN23" s="300"/>
      <c r="RFO23" s="300"/>
      <c r="RFP23" s="300"/>
      <c r="RFQ23" s="300"/>
      <c r="RFR23" s="300"/>
      <c r="RFS23" s="300"/>
      <c r="RFT23" s="300"/>
      <c r="RFU23" s="300"/>
      <c r="RFV23" s="300"/>
      <c r="RFW23" s="300"/>
      <c r="RFX23" s="300"/>
      <c r="RFY23" s="300"/>
      <c r="RFZ23" s="300"/>
      <c r="RGA23" s="300"/>
      <c r="RGB23" s="300"/>
      <c r="RGC23" s="300"/>
      <c r="RGD23" s="300"/>
      <c r="RGE23" s="300"/>
      <c r="RGF23" s="300"/>
      <c r="RGG23" s="300"/>
      <c r="RGH23" s="300"/>
      <c r="RGI23" s="300"/>
      <c r="RGJ23" s="300"/>
      <c r="RGK23" s="300"/>
      <c r="RGL23" s="300"/>
      <c r="RGM23" s="300"/>
      <c r="RGN23" s="300"/>
      <c r="RGO23" s="300"/>
      <c r="RGP23" s="300"/>
      <c r="RGQ23" s="300"/>
      <c r="RGR23" s="300"/>
      <c r="RGS23" s="300"/>
      <c r="RGT23" s="300"/>
      <c r="RGU23" s="300"/>
      <c r="RGV23" s="300"/>
      <c r="RGW23" s="300"/>
      <c r="RGX23" s="300"/>
      <c r="RGY23" s="300"/>
      <c r="RGZ23" s="300"/>
      <c r="RHA23" s="300"/>
      <c r="RHB23" s="300"/>
      <c r="RHC23" s="300"/>
      <c r="RHD23" s="300"/>
      <c r="RHE23" s="300"/>
      <c r="RHF23" s="300"/>
      <c r="RHG23" s="300"/>
      <c r="RHH23" s="300"/>
      <c r="RHI23" s="300"/>
      <c r="RHJ23" s="300"/>
      <c r="RHK23" s="300"/>
      <c r="RHL23" s="300"/>
      <c r="RHM23" s="300"/>
      <c r="RHN23" s="300"/>
      <c r="RHO23" s="300"/>
      <c r="RHP23" s="300"/>
      <c r="RHQ23" s="300"/>
      <c r="RHR23" s="300"/>
      <c r="RHS23" s="300"/>
      <c r="RHT23" s="300"/>
      <c r="RHU23" s="300"/>
      <c r="RHV23" s="300"/>
      <c r="RHW23" s="300"/>
      <c r="RHX23" s="300"/>
      <c r="RHY23" s="300"/>
      <c r="RHZ23" s="300"/>
      <c r="RIA23" s="300"/>
      <c r="RIB23" s="300"/>
      <c r="RIC23" s="300"/>
      <c r="RID23" s="300"/>
      <c r="RIE23" s="300"/>
      <c r="RIF23" s="300"/>
      <c r="RIG23" s="300"/>
      <c r="RIH23" s="300"/>
      <c r="RII23" s="300"/>
      <c r="RIJ23" s="300"/>
      <c r="RIK23" s="300"/>
      <c r="RIL23" s="300"/>
      <c r="RIM23" s="300"/>
      <c r="RIN23" s="300"/>
      <c r="RIO23" s="300"/>
      <c r="RIP23" s="300"/>
      <c r="RIQ23" s="300"/>
      <c r="RIR23" s="300"/>
      <c r="RIS23" s="300"/>
      <c r="RIT23" s="300"/>
      <c r="RIU23" s="300"/>
      <c r="RIV23" s="300"/>
      <c r="RIW23" s="300"/>
      <c r="RIX23" s="300"/>
      <c r="RIY23" s="300"/>
      <c r="RIZ23" s="300"/>
      <c r="RJA23" s="300"/>
      <c r="RJB23" s="300"/>
      <c r="RJC23" s="300"/>
      <c r="RJD23" s="300"/>
      <c r="RJE23" s="300"/>
      <c r="RJF23" s="300"/>
      <c r="RJG23" s="300"/>
      <c r="RJH23" s="300"/>
      <c r="RJI23" s="300"/>
      <c r="RJJ23" s="300"/>
      <c r="RJK23" s="300"/>
      <c r="RJL23" s="300"/>
      <c r="RJM23" s="300"/>
      <c r="RJN23" s="300"/>
      <c r="RJO23" s="300"/>
      <c r="RJP23" s="300"/>
      <c r="RJQ23" s="300"/>
      <c r="RJR23" s="300"/>
      <c r="RJS23" s="300"/>
      <c r="RJT23" s="300"/>
      <c r="RJU23" s="300"/>
      <c r="RJV23" s="300"/>
      <c r="RJW23" s="300"/>
      <c r="RJX23" s="300"/>
      <c r="RJY23" s="300"/>
      <c r="RJZ23" s="300"/>
      <c r="RKA23" s="300"/>
      <c r="RKB23" s="300"/>
      <c r="RKC23" s="300"/>
      <c r="RKD23" s="300"/>
      <c r="RKE23" s="300"/>
      <c r="RKF23" s="300"/>
      <c r="RKG23" s="300"/>
      <c r="RKH23" s="300"/>
      <c r="RKI23" s="300"/>
      <c r="RKJ23" s="300"/>
      <c r="RKK23" s="300"/>
      <c r="RKL23" s="300"/>
      <c r="RKM23" s="300"/>
      <c r="RKN23" s="300"/>
      <c r="RKO23" s="300"/>
      <c r="RKP23" s="300"/>
      <c r="RKQ23" s="300"/>
      <c r="RKR23" s="300"/>
      <c r="RKS23" s="300"/>
      <c r="RKT23" s="300"/>
      <c r="RKU23" s="300"/>
      <c r="RKV23" s="300"/>
      <c r="RKW23" s="300"/>
      <c r="RKX23" s="300"/>
      <c r="RKY23" s="300"/>
      <c r="RKZ23" s="300"/>
      <c r="RLA23" s="300"/>
      <c r="RLB23" s="300"/>
      <c r="RLC23" s="300"/>
      <c r="RLD23" s="300"/>
      <c r="RLE23" s="300"/>
      <c r="RLF23" s="300"/>
      <c r="RLG23" s="300"/>
      <c r="RLH23" s="300"/>
      <c r="RLI23" s="300"/>
      <c r="RLJ23" s="300"/>
      <c r="RLK23" s="300"/>
      <c r="RLL23" s="300"/>
      <c r="RLM23" s="300"/>
      <c r="RLN23" s="300"/>
      <c r="RLO23" s="300"/>
      <c r="RLP23" s="300"/>
      <c r="RLQ23" s="300"/>
      <c r="RLR23" s="300"/>
      <c r="RLS23" s="300"/>
      <c r="RLT23" s="300"/>
      <c r="RLU23" s="300"/>
      <c r="RLV23" s="300"/>
      <c r="RLW23" s="300"/>
      <c r="RLX23" s="300"/>
      <c r="RLY23" s="300"/>
      <c r="RLZ23" s="300"/>
      <c r="RMA23" s="300"/>
      <c r="RMB23" s="300"/>
      <c r="RMC23" s="300"/>
      <c r="RMD23" s="300"/>
      <c r="RME23" s="300"/>
      <c r="RMF23" s="300"/>
      <c r="RMG23" s="300"/>
      <c r="RMH23" s="300"/>
      <c r="RMI23" s="300"/>
      <c r="RMJ23" s="300"/>
      <c r="RMK23" s="300"/>
      <c r="RML23" s="300"/>
      <c r="RMM23" s="300"/>
      <c r="RMN23" s="300"/>
      <c r="RMO23" s="300"/>
      <c r="RMP23" s="300"/>
      <c r="RMQ23" s="300"/>
      <c r="RMR23" s="300"/>
      <c r="RMS23" s="300"/>
      <c r="RMT23" s="300"/>
      <c r="RMU23" s="300"/>
      <c r="RMV23" s="300"/>
      <c r="RMW23" s="300"/>
      <c r="RMX23" s="300"/>
      <c r="RMY23" s="300"/>
      <c r="RMZ23" s="300"/>
      <c r="RNA23" s="300"/>
      <c r="RNB23" s="300"/>
      <c r="RNC23" s="300"/>
      <c r="RND23" s="300"/>
      <c r="RNE23" s="300"/>
      <c r="RNF23" s="300"/>
      <c r="RNG23" s="300"/>
      <c r="RNH23" s="300"/>
      <c r="RNI23" s="300"/>
      <c r="RNJ23" s="300"/>
      <c r="RNK23" s="300"/>
      <c r="RNL23" s="300"/>
      <c r="RNM23" s="300"/>
      <c r="RNN23" s="300"/>
      <c r="RNO23" s="300"/>
      <c r="RNP23" s="300"/>
      <c r="RNQ23" s="300"/>
      <c r="RNR23" s="300"/>
      <c r="RNS23" s="300"/>
      <c r="RNT23" s="300"/>
      <c r="RNU23" s="300"/>
      <c r="RNV23" s="300"/>
      <c r="RNW23" s="300"/>
      <c r="RNX23" s="300"/>
      <c r="RNY23" s="300"/>
      <c r="RNZ23" s="300"/>
      <c r="ROA23" s="300"/>
      <c r="ROB23" s="300"/>
      <c r="ROC23" s="300"/>
      <c r="ROD23" s="300"/>
      <c r="ROE23" s="300"/>
      <c r="ROF23" s="300"/>
      <c r="ROG23" s="300"/>
      <c r="ROH23" s="300"/>
      <c r="ROI23" s="300"/>
      <c r="ROJ23" s="300"/>
      <c r="ROK23" s="300"/>
      <c r="ROL23" s="300"/>
      <c r="ROM23" s="300"/>
      <c r="RON23" s="300"/>
      <c r="ROO23" s="300"/>
      <c r="ROP23" s="300"/>
      <c r="ROQ23" s="300"/>
      <c r="ROR23" s="300"/>
      <c r="ROS23" s="300"/>
      <c r="ROT23" s="300"/>
      <c r="ROU23" s="300"/>
      <c r="ROV23" s="300"/>
      <c r="ROW23" s="300"/>
      <c r="ROX23" s="300"/>
      <c r="ROY23" s="300"/>
      <c r="ROZ23" s="300"/>
      <c r="RPA23" s="300"/>
      <c r="RPB23" s="300"/>
      <c r="RPC23" s="300"/>
      <c r="RPD23" s="300"/>
      <c r="RPE23" s="300"/>
      <c r="RPF23" s="300"/>
      <c r="RPG23" s="300"/>
      <c r="RPH23" s="300"/>
      <c r="RPI23" s="300"/>
      <c r="RPJ23" s="300"/>
      <c r="RPK23" s="300"/>
      <c r="RPL23" s="300"/>
      <c r="RPM23" s="300"/>
      <c r="RPN23" s="300"/>
      <c r="RPO23" s="300"/>
      <c r="RPP23" s="300"/>
      <c r="RPQ23" s="300"/>
      <c r="RPR23" s="300"/>
      <c r="RPS23" s="300"/>
      <c r="RPT23" s="300"/>
      <c r="RPU23" s="300"/>
      <c r="RPV23" s="300"/>
      <c r="RPW23" s="300"/>
      <c r="RPX23" s="300"/>
      <c r="RPY23" s="300"/>
      <c r="RPZ23" s="300"/>
      <c r="RQA23" s="300"/>
      <c r="RQB23" s="300"/>
      <c r="RQC23" s="300"/>
      <c r="RQD23" s="300"/>
      <c r="RQE23" s="300"/>
      <c r="RQF23" s="300"/>
      <c r="RQG23" s="300"/>
      <c r="RQH23" s="300"/>
      <c r="RQI23" s="300"/>
      <c r="RQJ23" s="300"/>
      <c r="RQK23" s="300"/>
      <c r="RQL23" s="300"/>
      <c r="RQM23" s="300"/>
      <c r="RQN23" s="300"/>
      <c r="RQO23" s="300"/>
      <c r="RQP23" s="300"/>
      <c r="RQQ23" s="300"/>
      <c r="RQR23" s="300"/>
      <c r="RQS23" s="300"/>
      <c r="RQT23" s="300"/>
      <c r="RQU23" s="300"/>
      <c r="RQV23" s="300"/>
      <c r="RQW23" s="300"/>
      <c r="RQX23" s="300"/>
      <c r="RQY23" s="300"/>
      <c r="RQZ23" s="300"/>
      <c r="RRA23" s="300"/>
      <c r="RRB23" s="300"/>
      <c r="RRC23" s="300"/>
      <c r="RRD23" s="300"/>
      <c r="RRE23" s="300"/>
      <c r="RRF23" s="300"/>
      <c r="RRG23" s="300"/>
      <c r="RRH23" s="300"/>
      <c r="RRI23" s="300"/>
      <c r="RRJ23" s="300"/>
      <c r="RRK23" s="300"/>
      <c r="RRL23" s="300"/>
      <c r="RRM23" s="300"/>
      <c r="RRN23" s="300"/>
      <c r="RRO23" s="300"/>
      <c r="RRP23" s="300"/>
      <c r="RRQ23" s="300"/>
      <c r="RRR23" s="300"/>
      <c r="RRS23" s="300"/>
      <c r="RRT23" s="300"/>
      <c r="RRU23" s="300"/>
      <c r="RRV23" s="300"/>
      <c r="RRW23" s="300"/>
      <c r="RRX23" s="300"/>
      <c r="RRY23" s="300"/>
      <c r="RRZ23" s="300"/>
      <c r="RSA23" s="300"/>
      <c r="RSB23" s="300"/>
      <c r="RSC23" s="300"/>
      <c r="RSD23" s="300"/>
      <c r="RSE23" s="300"/>
      <c r="RSF23" s="300"/>
      <c r="RSG23" s="300"/>
      <c r="RSH23" s="300"/>
      <c r="RSI23" s="300"/>
      <c r="RSJ23" s="300"/>
      <c r="RSK23" s="300"/>
      <c r="RSL23" s="300"/>
      <c r="RSM23" s="300"/>
      <c r="RSN23" s="300"/>
      <c r="RSO23" s="300"/>
      <c r="RSP23" s="300"/>
      <c r="RSQ23" s="300"/>
      <c r="RSR23" s="300"/>
      <c r="RSS23" s="300"/>
      <c r="RST23" s="300"/>
      <c r="RSU23" s="300"/>
      <c r="RSV23" s="300"/>
      <c r="RSW23" s="300"/>
      <c r="RSX23" s="300"/>
      <c r="RSY23" s="300"/>
      <c r="RSZ23" s="300"/>
      <c r="RTA23" s="300"/>
      <c r="RTB23" s="300"/>
      <c r="RTC23" s="300"/>
      <c r="RTD23" s="300"/>
      <c r="RTE23" s="300"/>
      <c r="RTF23" s="300"/>
      <c r="RTG23" s="300"/>
      <c r="RTH23" s="300"/>
      <c r="RTI23" s="300"/>
      <c r="RTJ23" s="300"/>
      <c r="RTK23" s="300"/>
      <c r="RTL23" s="300"/>
      <c r="RTM23" s="300"/>
      <c r="RTN23" s="300"/>
      <c r="RTO23" s="300"/>
      <c r="RTP23" s="300"/>
      <c r="RTQ23" s="300"/>
      <c r="RTR23" s="300"/>
      <c r="RTS23" s="300"/>
      <c r="RTT23" s="300"/>
      <c r="RTU23" s="300"/>
      <c r="RTV23" s="300"/>
      <c r="RTW23" s="300"/>
      <c r="RTX23" s="300"/>
      <c r="RTY23" s="300"/>
      <c r="RTZ23" s="300"/>
      <c r="RUA23" s="300"/>
      <c r="RUB23" s="300"/>
      <c r="RUC23" s="300"/>
      <c r="RUD23" s="300"/>
      <c r="RUE23" s="300"/>
      <c r="RUF23" s="300"/>
      <c r="RUG23" s="300"/>
      <c r="RUH23" s="300"/>
      <c r="RUI23" s="300"/>
      <c r="RUJ23" s="300"/>
      <c r="RUK23" s="300"/>
      <c r="RUL23" s="300"/>
      <c r="RUM23" s="300"/>
      <c r="RUN23" s="300"/>
      <c r="RUO23" s="300"/>
      <c r="RUP23" s="300"/>
      <c r="RUQ23" s="300"/>
      <c r="RUR23" s="300"/>
      <c r="RUS23" s="300"/>
      <c r="RUT23" s="300"/>
      <c r="RUU23" s="300"/>
      <c r="RUV23" s="300"/>
      <c r="RUW23" s="300"/>
      <c r="RUX23" s="300"/>
      <c r="RUY23" s="300"/>
      <c r="RUZ23" s="300"/>
      <c r="RVA23" s="300"/>
      <c r="RVB23" s="300"/>
      <c r="RVC23" s="300"/>
      <c r="RVD23" s="300"/>
      <c r="RVE23" s="300"/>
      <c r="RVF23" s="300"/>
      <c r="RVG23" s="300"/>
      <c r="RVH23" s="300"/>
      <c r="RVI23" s="300"/>
      <c r="RVJ23" s="300"/>
      <c r="RVK23" s="300"/>
      <c r="RVL23" s="300"/>
      <c r="RVM23" s="300"/>
      <c r="RVN23" s="300"/>
      <c r="RVO23" s="300"/>
      <c r="RVP23" s="300"/>
      <c r="RVQ23" s="300"/>
      <c r="RVR23" s="300"/>
      <c r="RVS23" s="300"/>
      <c r="RVT23" s="300"/>
      <c r="RVU23" s="300"/>
      <c r="RVV23" s="300"/>
      <c r="RVW23" s="300"/>
      <c r="RVX23" s="300"/>
      <c r="RVY23" s="300"/>
      <c r="RVZ23" s="300"/>
      <c r="RWA23" s="300"/>
      <c r="RWB23" s="300"/>
      <c r="RWC23" s="300"/>
      <c r="RWD23" s="300"/>
      <c r="RWE23" s="300"/>
      <c r="RWF23" s="300"/>
      <c r="RWG23" s="300"/>
      <c r="RWH23" s="300"/>
      <c r="RWI23" s="300"/>
      <c r="RWJ23" s="300"/>
      <c r="RWK23" s="300"/>
      <c r="RWL23" s="300"/>
      <c r="RWM23" s="300"/>
      <c r="RWN23" s="300"/>
      <c r="RWO23" s="300"/>
      <c r="RWP23" s="300"/>
      <c r="RWQ23" s="300"/>
      <c r="RWR23" s="300"/>
      <c r="RWS23" s="300"/>
      <c r="RWT23" s="300"/>
      <c r="RWU23" s="300"/>
      <c r="RWV23" s="300"/>
      <c r="RWW23" s="300"/>
      <c r="RWX23" s="300"/>
      <c r="RWY23" s="300"/>
      <c r="RWZ23" s="300"/>
      <c r="RXA23" s="300"/>
      <c r="RXB23" s="300"/>
      <c r="RXC23" s="300"/>
      <c r="RXD23" s="300"/>
      <c r="RXE23" s="300"/>
      <c r="RXF23" s="300"/>
      <c r="RXG23" s="300"/>
      <c r="RXH23" s="300"/>
      <c r="RXI23" s="300"/>
      <c r="RXJ23" s="300"/>
      <c r="RXK23" s="300"/>
      <c r="RXL23" s="300"/>
      <c r="RXM23" s="300"/>
      <c r="RXN23" s="300"/>
      <c r="RXO23" s="300"/>
      <c r="RXP23" s="300"/>
      <c r="RXQ23" s="300"/>
      <c r="RXR23" s="300"/>
      <c r="RXS23" s="300"/>
      <c r="RXT23" s="300"/>
      <c r="RXU23" s="300"/>
      <c r="RXV23" s="300"/>
      <c r="RXW23" s="300"/>
      <c r="RXX23" s="300"/>
      <c r="RXY23" s="300"/>
      <c r="RXZ23" s="300"/>
      <c r="RYA23" s="300"/>
      <c r="RYB23" s="300"/>
      <c r="RYC23" s="300"/>
      <c r="RYD23" s="300"/>
      <c r="RYE23" s="300"/>
      <c r="RYF23" s="300"/>
      <c r="RYG23" s="300"/>
      <c r="RYH23" s="300"/>
      <c r="RYI23" s="300"/>
      <c r="RYJ23" s="300"/>
      <c r="RYK23" s="300"/>
      <c r="RYL23" s="300"/>
      <c r="RYM23" s="300"/>
      <c r="RYN23" s="300"/>
      <c r="RYO23" s="300"/>
      <c r="RYP23" s="300"/>
      <c r="RYQ23" s="300"/>
      <c r="RYR23" s="300"/>
      <c r="RYS23" s="300"/>
      <c r="RYT23" s="300"/>
      <c r="RYU23" s="300"/>
      <c r="RYV23" s="300"/>
      <c r="RYW23" s="300"/>
      <c r="RYX23" s="300"/>
      <c r="RYY23" s="300"/>
      <c r="RYZ23" s="300"/>
      <c r="RZA23" s="300"/>
      <c r="RZB23" s="300"/>
      <c r="RZC23" s="300"/>
      <c r="RZD23" s="300"/>
      <c r="RZE23" s="300"/>
      <c r="RZF23" s="300"/>
      <c r="RZG23" s="300"/>
      <c r="RZH23" s="300"/>
      <c r="RZI23" s="300"/>
      <c r="RZJ23" s="300"/>
      <c r="RZK23" s="300"/>
      <c r="RZL23" s="300"/>
      <c r="RZM23" s="300"/>
      <c r="RZN23" s="300"/>
      <c r="RZO23" s="300"/>
      <c r="RZP23" s="300"/>
      <c r="RZQ23" s="300"/>
      <c r="RZR23" s="300"/>
      <c r="RZS23" s="300"/>
      <c r="RZT23" s="300"/>
      <c r="RZU23" s="300"/>
      <c r="RZV23" s="300"/>
      <c r="RZW23" s="300"/>
      <c r="RZX23" s="300"/>
      <c r="RZY23" s="300"/>
      <c r="RZZ23" s="300"/>
      <c r="SAA23" s="300"/>
      <c r="SAB23" s="300"/>
      <c r="SAC23" s="300"/>
      <c r="SAD23" s="300"/>
      <c r="SAE23" s="300"/>
      <c r="SAF23" s="300"/>
      <c r="SAG23" s="300"/>
      <c r="SAH23" s="300"/>
      <c r="SAI23" s="300"/>
      <c r="SAJ23" s="300"/>
      <c r="SAK23" s="300"/>
      <c r="SAL23" s="300"/>
      <c r="SAM23" s="300"/>
      <c r="SAN23" s="300"/>
      <c r="SAO23" s="300"/>
      <c r="SAP23" s="300"/>
      <c r="SAQ23" s="300"/>
      <c r="SAR23" s="300"/>
      <c r="SAS23" s="300"/>
      <c r="SAT23" s="300"/>
      <c r="SAU23" s="300"/>
      <c r="SAV23" s="300"/>
      <c r="SAW23" s="300"/>
      <c r="SAX23" s="300"/>
      <c r="SAY23" s="300"/>
      <c r="SAZ23" s="300"/>
      <c r="SBA23" s="300"/>
      <c r="SBB23" s="300"/>
      <c r="SBC23" s="300"/>
      <c r="SBD23" s="300"/>
      <c r="SBE23" s="300"/>
      <c r="SBF23" s="300"/>
      <c r="SBG23" s="300"/>
      <c r="SBH23" s="300"/>
      <c r="SBI23" s="300"/>
      <c r="SBJ23" s="300"/>
      <c r="SBK23" s="300"/>
      <c r="SBL23" s="300"/>
      <c r="SBM23" s="300"/>
      <c r="SBN23" s="300"/>
      <c r="SBO23" s="300"/>
      <c r="SBP23" s="300"/>
      <c r="SBQ23" s="300"/>
      <c r="SBR23" s="300"/>
      <c r="SBS23" s="300"/>
      <c r="SBT23" s="300"/>
      <c r="SBU23" s="300"/>
      <c r="SBV23" s="300"/>
      <c r="SBW23" s="300"/>
      <c r="SBX23" s="300"/>
      <c r="SBY23" s="300"/>
      <c r="SBZ23" s="300"/>
      <c r="SCA23" s="300"/>
      <c r="SCB23" s="300"/>
      <c r="SCC23" s="300"/>
      <c r="SCD23" s="300"/>
      <c r="SCE23" s="300"/>
      <c r="SCF23" s="300"/>
      <c r="SCG23" s="300"/>
      <c r="SCH23" s="300"/>
      <c r="SCI23" s="300"/>
      <c r="SCJ23" s="300"/>
      <c r="SCK23" s="300"/>
      <c r="SCL23" s="300"/>
      <c r="SCM23" s="300"/>
      <c r="SCN23" s="300"/>
      <c r="SCO23" s="300"/>
      <c r="SCP23" s="300"/>
      <c r="SCQ23" s="300"/>
      <c r="SCR23" s="300"/>
      <c r="SCS23" s="300"/>
      <c r="SCT23" s="300"/>
      <c r="SCU23" s="300"/>
      <c r="SCV23" s="300"/>
      <c r="SCW23" s="300"/>
      <c r="SCX23" s="300"/>
      <c r="SCY23" s="300"/>
      <c r="SCZ23" s="300"/>
      <c r="SDA23" s="300"/>
      <c r="SDB23" s="300"/>
      <c r="SDC23" s="300"/>
      <c r="SDD23" s="300"/>
      <c r="SDE23" s="300"/>
      <c r="SDF23" s="300"/>
      <c r="SDG23" s="300"/>
      <c r="SDH23" s="300"/>
      <c r="SDI23" s="300"/>
      <c r="SDJ23" s="300"/>
      <c r="SDK23" s="300"/>
      <c r="SDL23" s="300"/>
      <c r="SDM23" s="300"/>
      <c r="SDN23" s="300"/>
      <c r="SDO23" s="300"/>
      <c r="SDP23" s="300"/>
      <c r="SDQ23" s="300"/>
      <c r="SDR23" s="300"/>
      <c r="SDS23" s="300"/>
      <c r="SDT23" s="300"/>
      <c r="SDU23" s="300"/>
      <c r="SDV23" s="300"/>
      <c r="SDW23" s="300"/>
      <c r="SDX23" s="300"/>
      <c r="SDY23" s="300"/>
      <c r="SDZ23" s="300"/>
      <c r="SEA23" s="300"/>
      <c r="SEB23" s="300"/>
      <c r="SEC23" s="300"/>
      <c r="SED23" s="300"/>
      <c r="SEE23" s="300"/>
      <c r="SEF23" s="300"/>
      <c r="SEG23" s="300"/>
      <c r="SEH23" s="300"/>
      <c r="SEI23" s="300"/>
      <c r="SEJ23" s="300"/>
      <c r="SEK23" s="300"/>
      <c r="SEL23" s="300"/>
      <c r="SEM23" s="300"/>
      <c r="SEN23" s="300"/>
      <c r="SEO23" s="300"/>
      <c r="SEP23" s="300"/>
      <c r="SEQ23" s="300"/>
      <c r="SER23" s="300"/>
      <c r="SES23" s="300"/>
      <c r="SET23" s="300"/>
      <c r="SEU23" s="300"/>
      <c r="SEV23" s="300"/>
      <c r="SEW23" s="300"/>
      <c r="SEX23" s="300"/>
      <c r="SEY23" s="300"/>
      <c r="SEZ23" s="300"/>
      <c r="SFA23" s="300"/>
      <c r="SFB23" s="300"/>
      <c r="SFC23" s="300"/>
      <c r="SFD23" s="300"/>
      <c r="SFE23" s="300"/>
      <c r="SFF23" s="300"/>
      <c r="SFG23" s="300"/>
      <c r="SFH23" s="300"/>
      <c r="SFI23" s="300"/>
      <c r="SFJ23" s="300"/>
      <c r="SFK23" s="300"/>
      <c r="SFL23" s="300"/>
      <c r="SFM23" s="300"/>
      <c r="SFN23" s="300"/>
      <c r="SFO23" s="300"/>
      <c r="SFP23" s="300"/>
      <c r="SFQ23" s="300"/>
      <c r="SFR23" s="300"/>
      <c r="SFS23" s="300"/>
      <c r="SFT23" s="300"/>
      <c r="SFU23" s="300"/>
      <c r="SFV23" s="300"/>
      <c r="SFW23" s="300"/>
      <c r="SFX23" s="300"/>
      <c r="SFY23" s="300"/>
      <c r="SFZ23" s="300"/>
      <c r="SGA23" s="300"/>
      <c r="SGB23" s="300"/>
      <c r="SGC23" s="300"/>
      <c r="SGD23" s="300"/>
      <c r="SGE23" s="300"/>
      <c r="SGF23" s="300"/>
      <c r="SGG23" s="300"/>
      <c r="SGH23" s="300"/>
      <c r="SGI23" s="300"/>
      <c r="SGJ23" s="300"/>
      <c r="SGK23" s="300"/>
      <c r="SGL23" s="300"/>
      <c r="SGM23" s="300"/>
      <c r="SGN23" s="300"/>
      <c r="SGO23" s="300"/>
      <c r="SGP23" s="300"/>
      <c r="SGQ23" s="300"/>
      <c r="SGR23" s="300"/>
      <c r="SGS23" s="300"/>
      <c r="SGT23" s="300"/>
      <c r="SGU23" s="300"/>
      <c r="SGV23" s="300"/>
      <c r="SGW23" s="300"/>
      <c r="SGX23" s="300"/>
      <c r="SGY23" s="300"/>
      <c r="SGZ23" s="300"/>
      <c r="SHA23" s="300"/>
      <c r="SHB23" s="300"/>
      <c r="SHC23" s="300"/>
      <c r="SHD23" s="300"/>
      <c r="SHE23" s="300"/>
      <c r="SHF23" s="300"/>
      <c r="SHG23" s="300"/>
      <c r="SHH23" s="300"/>
      <c r="SHI23" s="300"/>
      <c r="SHJ23" s="300"/>
      <c r="SHK23" s="300"/>
      <c r="SHL23" s="300"/>
      <c r="SHM23" s="300"/>
      <c r="SHN23" s="300"/>
      <c r="SHO23" s="300"/>
      <c r="SHP23" s="300"/>
      <c r="SHQ23" s="300"/>
      <c r="SHR23" s="300"/>
      <c r="SHS23" s="300"/>
      <c r="SHT23" s="300"/>
      <c r="SHU23" s="300"/>
      <c r="SHV23" s="300"/>
      <c r="SHW23" s="300"/>
      <c r="SHX23" s="300"/>
      <c r="SHY23" s="300"/>
      <c r="SHZ23" s="300"/>
      <c r="SIA23" s="300"/>
      <c r="SIB23" s="300"/>
      <c r="SIC23" s="300"/>
      <c r="SID23" s="300"/>
      <c r="SIE23" s="300"/>
      <c r="SIF23" s="300"/>
      <c r="SIG23" s="300"/>
      <c r="SIH23" s="300"/>
      <c r="SII23" s="300"/>
      <c r="SIJ23" s="300"/>
      <c r="SIK23" s="300"/>
      <c r="SIL23" s="300"/>
      <c r="SIM23" s="300"/>
      <c r="SIN23" s="300"/>
      <c r="SIO23" s="300"/>
      <c r="SIP23" s="300"/>
      <c r="SIQ23" s="300"/>
      <c r="SIR23" s="300"/>
      <c r="SIS23" s="300"/>
      <c r="SIT23" s="300"/>
      <c r="SIU23" s="300"/>
      <c r="SIV23" s="300"/>
      <c r="SIW23" s="300"/>
      <c r="SIX23" s="300"/>
      <c r="SIY23" s="300"/>
      <c r="SIZ23" s="300"/>
      <c r="SJA23" s="300"/>
      <c r="SJB23" s="300"/>
      <c r="SJC23" s="300"/>
      <c r="SJD23" s="300"/>
      <c r="SJE23" s="300"/>
      <c r="SJF23" s="300"/>
      <c r="SJG23" s="300"/>
      <c r="SJH23" s="300"/>
      <c r="SJI23" s="300"/>
      <c r="SJJ23" s="300"/>
      <c r="SJK23" s="300"/>
      <c r="SJL23" s="300"/>
      <c r="SJM23" s="300"/>
      <c r="SJN23" s="300"/>
      <c r="SJO23" s="300"/>
      <c r="SJP23" s="300"/>
      <c r="SJQ23" s="300"/>
      <c r="SJR23" s="300"/>
      <c r="SJS23" s="300"/>
      <c r="SJT23" s="300"/>
      <c r="SJU23" s="300"/>
      <c r="SJV23" s="300"/>
      <c r="SJW23" s="300"/>
      <c r="SJX23" s="300"/>
      <c r="SJY23" s="300"/>
      <c r="SJZ23" s="300"/>
      <c r="SKA23" s="300"/>
      <c r="SKB23" s="300"/>
      <c r="SKC23" s="300"/>
      <c r="SKD23" s="300"/>
      <c r="SKE23" s="300"/>
      <c r="SKF23" s="300"/>
      <c r="SKG23" s="300"/>
      <c r="SKH23" s="300"/>
      <c r="SKI23" s="300"/>
      <c r="SKJ23" s="300"/>
      <c r="SKK23" s="300"/>
      <c r="SKL23" s="300"/>
      <c r="SKM23" s="300"/>
      <c r="SKN23" s="300"/>
      <c r="SKO23" s="300"/>
      <c r="SKP23" s="300"/>
      <c r="SKQ23" s="300"/>
      <c r="SKR23" s="300"/>
      <c r="SKS23" s="300"/>
      <c r="SKT23" s="300"/>
      <c r="SKU23" s="300"/>
      <c r="SKV23" s="300"/>
      <c r="SKW23" s="300"/>
      <c r="SKX23" s="300"/>
      <c r="SKY23" s="300"/>
      <c r="SKZ23" s="300"/>
      <c r="SLA23" s="300"/>
      <c r="SLB23" s="300"/>
      <c r="SLC23" s="300"/>
      <c r="SLD23" s="300"/>
      <c r="SLE23" s="300"/>
      <c r="SLF23" s="300"/>
      <c r="SLG23" s="300"/>
      <c r="SLH23" s="300"/>
      <c r="SLI23" s="300"/>
      <c r="SLJ23" s="300"/>
      <c r="SLK23" s="300"/>
      <c r="SLL23" s="300"/>
      <c r="SLM23" s="300"/>
      <c r="SLN23" s="300"/>
      <c r="SLO23" s="300"/>
      <c r="SLP23" s="300"/>
      <c r="SLQ23" s="300"/>
      <c r="SLR23" s="300"/>
      <c r="SLS23" s="300"/>
      <c r="SLT23" s="300"/>
      <c r="SLU23" s="300"/>
      <c r="SLV23" s="300"/>
      <c r="SLW23" s="300"/>
      <c r="SLX23" s="300"/>
      <c r="SLY23" s="300"/>
      <c r="SLZ23" s="300"/>
      <c r="SMA23" s="300"/>
      <c r="SMB23" s="300"/>
      <c r="SMC23" s="300"/>
      <c r="SMD23" s="300"/>
      <c r="SME23" s="300"/>
      <c r="SMF23" s="300"/>
      <c r="SMG23" s="300"/>
      <c r="SMH23" s="300"/>
      <c r="SMI23" s="300"/>
      <c r="SMJ23" s="300"/>
      <c r="SMK23" s="300"/>
      <c r="SML23" s="300"/>
      <c r="SMM23" s="300"/>
      <c r="SMN23" s="300"/>
      <c r="SMO23" s="300"/>
      <c r="SMP23" s="300"/>
      <c r="SMQ23" s="300"/>
      <c r="SMR23" s="300"/>
      <c r="SMS23" s="300"/>
      <c r="SMT23" s="300"/>
      <c r="SMU23" s="300"/>
      <c r="SMV23" s="300"/>
      <c r="SMW23" s="300"/>
      <c r="SMX23" s="300"/>
      <c r="SMY23" s="300"/>
      <c r="SMZ23" s="300"/>
      <c r="SNA23" s="300"/>
      <c r="SNB23" s="300"/>
      <c r="SNC23" s="300"/>
      <c r="SND23" s="300"/>
      <c r="SNE23" s="300"/>
      <c r="SNF23" s="300"/>
      <c r="SNG23" s="300"/>
      <c r="SNH23" s="300"/>
      <c r="SNI23" s="300"/>
      <c r="SNJ23" s="300"/>
      <c r="SNK23" s="300"/>
      <c r="SNL23" s="300"/>
      <c r="SNM23" s="300"/>
      <c r="SNN23" s="300"/>
      <c r="SNO23" s="300"/>
      <c r="SNP23" s="300"/>
      <c r="SNQ23" s="300"/>
      <c r="SNR23" s="300"/>
      <c r="SNS23" s="300"/>
      <c r="SNT23" s="300"/>
      <c r="SNU23" s="300"/>
      <c r="SNV23" s="300"/>
      <c r="SNW23" s="300"/>
      <c r="SNX23" s="300"/>
      <c r="SNY23" s="300"/>
      <c r="SNZ23" s="300"/>
      <c r="SOA23" s="300"/>
      <c r="SOB23" s="300"/>
      <c r="SOC23" s="300"/>
      <c r="SOD23" s="300"/>
      <c r="SOE23" s="300"/>
      <c r="SOF23" s="300"/>
      <c r="SOG23" s="300"/>
      <c r="SOH23" s="300"/>
      <c r="SOI23" s="300"/>
      <c r="SOJ23" s="300"/>
      <c r="SOK23" s="300"/>
      <c r="SOL23" s="300"/>
      <c r="SOM23" s="300"/>
      <c r="SON23" s="300"/>
      <c r="SOO23" s="300"/>
      <c r="SOP23" s="300"/>
      <c r="SOQ23" s="300"/>
      <c r="SOR23" s="300"/>
      <c r="SOS23" s="300"/>
      <c r="SOT23" s="300"/>
      <c r="SOU23" s="300"/>
      <c r="SOV23" s="300"/>
      <c r="SOW23" s="300"/>
      <c r="SOX23" s="300"/>
      <c r="SOY23" s="300"/>
      <c r="SOZ23" s="300"/>
      <c r="SPA23" s="300"/>
      <c r="SPB23" s="300"/>
      <c r="SPC23" s="300"/>
      <c r="SPD23" s="300"/>
      <c r="SPE23" s="300"/>
      <c r="SPF23" s="300"/>
      <c r="SPG23" s="300"/>
      <c r="SPH23" s="300"/>
      <c r="SPI23" s="300"/>
      <c r="SPJ23" s="300"/>
      <c r="SPK23" s="300"/>
      <c r="SPL23" s="300"/>
      <c r="SPM23" s="300"/>
      <c r="SPN23" s="300"/>
      <c r="SPO23" s="300"/>
      <c r="SPP23" s="300"/>
      <c r="SPQ23" s="300"/>
      <c r="SPR23" s="300"/>
      <c r="SPS23" s="300"/>
      <c r="SPT23" s="300"/>
      <c r="SPU23" s="300"/>
      <c r="SPV23" s="300"/>
      <c r="SPW23" s="300"/>
      <c r="SPX23" s="300"/>
      <c r="SPY23" s="300"/>
      <c r="SPZ23" s="300"/>
      <c r="SQA23" s="300"/>
      <c r="SQB23" s="300"/>
      <c r="SQC23" s="300"/>
      <c r="SQD23" s="300"/>
      <c r="SQE23" s="300"/>
      <c r="SQF23" s="300"/>
      <c r="SQG23" s="300"/>
      <c r="SQH23" s="300"/>
      <c r="SQI23" s="300"/>
      <c r="SQJ23" s="300"/>
      <c r="SQK23" s="300"/>
      <c r="SQL23" s="300"/>
      <c r="SQM23" s="300"/>
      <c r="SQN23" s="300"/>
      <c r="SQO23" s="300"/>
      <c r="SQP23" s="300"/>
      <c r="SQQ23" s="300"/>
      <c r="SQR23" s="300"/>
      <c r="SQS23" s="300"/>
      <c r="SQT23" s="300"/>
      <c r="SQU23" s="300"/>
      <c r="SQV23" s="300"/>
      <c r="SQW23" s="300"/>
      <c r="SQX23" s="300"/>
      <c r="SQY23" s="300"/>
      <c r="SQZ23" s="300"/>
      <c r="SRA23" s="300"/>
      <c r="SRB23" s="300"/>
      <c r="SRC23" s="300"/>
      <c r="SRD23" s="300"/>
      <c r="SRE23" s="300"/>
      <c r="SRF23" s="300"/>
      <c r="SRG23" s="300"/>
      <c r="SRH23" s="300"/>
      <c r="SRI23" s="300"/>
      <c r="SRJ23" s="300"/>
      <c r="SRK23" s="300"/>
      <c r="SRL23" s="300"/>
      <c r="SRM23" s="300"/>
      <c r="SRN23" s="300"/>
      <c r="SRO23" s="300"/>
      <c r="SRP23" s="300"/>
      <c r="SRQ23" s="300"/>
      <c r="SRR23" s="300"/>
      <c r="SRS23" s="300"/>
      <c r="SRT23" s="300"/>
      <c r="SRU23" s="300"/>
      <c r="SRV23" s="300"/>
      <c r="SRW23" s="300"/>
      <c r="SRX23" s="300"/>
      <c r="SRY23" s="300"/>
      <c r="SRZ23" s="300"/>
      <c r="SSA23" s="300"/>
      <c r="SSB23" s="300"/>
      <c r="SSC23" s="300"/>
      <c r="SSD23" s="300"/>
      <c r="SSE23" s="300"/>
      <c r="SSF23" s="300"/>
      <c r="SSG23" s="300"/>
      <c r="SSH23" s="300"/>
      <c r="SSI23" s="300"/>
      <c r="SSJ23" s="300"/>
      <c r="SSK23" s="300"/>
      <c r="SSL23" s="300"/>
      <c r="SSM23" s="300"/>
      <c r="SSN23" s="300"/>
      <c r="SSO23" s="300"/>
      <c r="SSP23" s="300"/>
      <c r="SSQ23" s="300"/>
      <c r="SSR23" s="300"/>
      <c r="SSS23" s="300"/>
      <c r="SST23" s="300"/>
      <c r="SSU23" s="300"/>
      <c r="SSV23" s="300"/>
      <c r="SSW23" s="300"/>
      <c r="SSX23" s="300"/>
      <c r="SSY23" s="300"/>
      <c r="SSZ23" s="300"/>
      <c r="STA23" s="300"/>
      <c r="STB23" s="300"/>
      <c r="STC23" s="300"/>
      <c r="STD23" s="300"/>
      <c r="STE23" s="300"/>
      <c r="STF23" s="300"/>
      <c r="STG23" s="300"/>
      <c r="STH23" s="300"/>
      <c r="STI23" s="300"/>
      <c r="STJ23" s="300"/>
      <c r="STK23" s="300"/>
      <c r="STL23" s="300"/>
      <c r="STM23" s="300"/>
      <c r="STN23" s="300"/>
      <c r="STO23" s="300"/>
      <c r="STP23" s="300"/>
      <c r="STQ23" s="300"/>
      <c r="STR23" s="300"/>
      <c r="STS23" s="300"/>
      <c r="STT23" s="300"/>
      <c r="STU23" s="300"/>
      <c r="STV23" s="300"/>
      <c r="STW23" s="300"/>
      <c r="STX23" s="300"/>
      <c r="STY23" s="300"/>
      <c r="STZ23" s="300"/>
      <c r="SUA23" s="300"/>
      <c r="SUB23" s="300"/>
      <c r="SUC23" s="300"/>
      <c r="SUD23" s="300"/>
      <c r="SUE23" s="300"/>
      <c r="SUF23" s="300"/>
      <c r="SUG23" s="300"/>
      <c r="SUH23" s="300"/>
      <c r="SUI23" s="300"/>
      <c r="SUJ23" s="300"/>
      <c r="SUK23" s="300"/>
      <c r="SUL23" s="300"/>
      <c r="SUM23" s="300"/>
      <c r="SUN23" s="300"/>
      <c r="SUO23" s="300"/>
      <c r="SUP23" s="300"/>
      <c r="SUQ23" s="300"/>
      <c r="SUR23" s="300"/>
      <c r="SUS23" s="300"/>
      <c r="SUT23" s="300"/>
      <c r="SUU23" s="300"/>
      <c r="SUV23" s="300"/>
      <c r="SUW23" s="300"/>
      <c r="SUX23" s="300"/>
      <c r="SUY23" s="300"/>
      <c r="SUZ23" s="300"/>
      <c r="SVA23" s="300"/>
      <c r="SVB23" s="300"/>
      <c r="SVC23" s="300"/>
      <c r="SVD23" s="300"/>
      <c r="SVE23" s="300"/>
      <c r="SVF23" s="300"/>
      <c r="SVG23" s="300"/>
      <c r="SVH23" s="300"/>
      <c r="SVI23" s="300"/>
      <c r="SVJ23" s="300"/>
      <c r="SVK23" s="300"/>
      <c r="SVL23" s="300"/>
      <c r="SVM23" s="300"/>
      <c r="SVN23" s="300"/>
      <c r="SVO23" s="300"/>
      <c r="SVP23" s="300"/>
      <c r="SVQ23" s="300"/>
      <c r="SVR23" s="300"/>
      <c r="SVS23" s="300"/>
      <c r="SVT23" s="300"/>
      <c r="SVU23" s="300"/>
      <c r="SVV23" s="300"/>
      <c r="SVW23" s="300"/>
      <c r="SVX23" s="300"/>
      <c r="SVY23" s="300"/>
      <c r="SVZ23" s="300"/>
      <c r="SWA23" s="300"/>
      <c r="SWB23" s="300"/>
      <c r="SWC23" s="300"/>
      <c r="SWD23" s="300"/>
      <c r="SWE23" s="300"/>
      <c r="SWF23" s="300"/>
      <c r="SWG23" s="300"/>
      <c r="SWH23" s="300"/>
      <c r="SWI23" s="300"/>
      <c r="SWJ23" s="300"/>
      <c r="SWK23" s="300"/>
      <c r="SWL23" s="300"/>
      <c r="SWM23" s="300"/>
      <c r="SWN23" s="300"/>
      <c r="SWO23" s="300"/>
      <c r="SWP23" s="300"/>
      <c r="SWQ23" s="300"/>
      <c r="SWR23" s="300"/>
      <c r="SWS23" s="300"/>
      <c r="SWT23" s="300"/>
      <c r="SWU23" s="300"/>
      <c r="SWV23" s="300"/>
      <c r="SWW23" s="300"/>
      <c r="SWX23" s="300"/>
      <c r="SWY23" s="300"/>
      <c r="SWZ23" s="300"/>
      <c r="SXA23" s="300"/>
      <c r="SXB23" s="300"/>
      <c r="SXC23" s="300"/>
      <c r="SXD23" s="300"/>
      <c r="SXE23" s="300"/>
      <c r="SXF23" s="300"/>
      <c r="SXG23" s="300"/>
      <c r="SXH23" s="300"/>
      <c r="SXI23" s="300"/>
      <c r="SXJ23" s="300"/>
      <c r="SXK23" s="300"/>
      <c r="SXL23" s="300"/>
      <c r="SXM23" s="300"/>
      <c r="SXN23" s="300"/>
      <c r="SXO23" s="300"/>
      <c r="SXP23" s="300"/>
      <c r="SXQ23" s="300"/>
      <c r="SXR23" s="300"/>
      <c r="SXS23" s="300"/>
      <c r="SXT23" s="300"/>
      <c r="SXU23" s="300"/>
      <c r="SXV23" s="300"/>
      <c r="SXW23" s="300"/>
      <c r="SXX23" s="300"/>
      <c r="SXY23" s="300"/>
      <c r="SXZ23" s="300"/>
      <c r="SYA23" s="300"/>
      <c r="SYB23" s="300"/>
      <c r="SYC23" s="300"/>
      <c r="SYD23" s="300"/>
      <c r="SYE23" s="300"/>
      <c r="SYF23" s="300"/>
      <c r="SYG23" s="300"/>
      <c r="SYH23" s="300"/>
      <c r="SYI23" s="300"/>
      <c r="SYJ23" s="300"/>
      <c r="SYK23" s="300"/>
      <c r="SYL23" s="300"/>
      <c r="SYM23" s="300"/>
      <c r="SYN23" s="300"/>
      <c r="SYO23" s="300"/>
      <c r="SYP23" s="300"/>
      <c r="SYQ23" s="300"/>
      <c r="SYR23" s="300"/>
      <c r="SYS23" s="300"/>
      <c r="SYT23" s="300"/>
      <c r="SYU23" s="300"/>
      <c r="SYV23" s="300"/>
      <c r="SYW23" s="300"/>
      <c r="SYX23" s="300"/>
      <c r="SYY23" s="300"/>
      <c r="SYZ23" s="300"/>
      <c r="SZA23" s="300"/>
      <c r="SZB23" s="300"/>
      <c r="SZC23" s="300"/>
      <c r="SZD23" s="300"/>
      <c r="SZE23" s="300"/>
      <c r="SZF23" s="300"/>
      <c r="SZG23" s="300"/>
      <c r="SZH23" s="300"/>
      <c r="SZI23" s="300"/>
      <c r="SZJ23" s="300"/>
      <c r="SZK23" s="300"/>
      <c r="SZL23" s="300"/>
      <c r="SZM23" s="300"/>
      <c r="SZN23" s="300"/>
      <c r="SZO23" s="300"/>
      <c r="SZP23" s="300"/>
      <c r="SZQ23" s="300"/>
      <c r="SZR23" s="300"/>
      <c r="SZS23" s="300"/>
      <c r="SZT23" s="300"/>
      <c r="SZU23" s="300"/>
      <c r="SZV23" s="300"/>
      <c r="SZW23" s="300"/>
      <c r="SZX23" s="300"/>
      <c r="SZY23" s="300"/>
      <c r="SZZ23" s="300"/>
      <c r="TAA23" s="300"/>
      <c r="TAB23" s="300"/>
      <c r="TAC23" s="300"/>
      <c r="TAD23" s="300"/>
      <c r="TAE23" s="300"/>
      <c r="TAF23" s="300"/>
      <c r="TAG23" s="300"/>
      <c r="TAH23" s="300"/>
      <c r="TAI23" s="300"/>
      <c r="TAJ23" s="300"/>
      <c r="TAK23" s="300"/>
      <c r="TAL23" s="300"/>
      <c r="TAM23" s="300"/>
      <c r="TAN23" s="300"/>
      <c r="TAO23" s="300"/>
      <c r="TAP23" s="300"/>
      <c r="TAQ23" s="300"/>
      <c r="TAR23" s="300"/>
      <c r="TAS23" s="300"/>
      <c r="TAT23" s="300"/>
      <c r="TAU23" s="300"/>
      <c r="TAV23" s="300"/>
      <c r="TAW23" s="300"/>
      <c r="TAX23" s="300"/>
      <c r="TAY23" s="300"/>
      <c r="TAZ23" s="300"/>
      <c r="TBA23" s="300"/>
      <c r="TBB23" s="300"/>
      <c r="TBC23" s="300"/>
      <c r="TBD23" s="300"/>
      <c r="TBE23" s="300"/>
      <c r="TBF23" s="300"/>
      <c r="TBG23" s="300"/>
      <c r="TBH23" s="300"/>
      <c r="TBI23" s="300"/>
      <c r="TBJ23" s="300"/>
      <c r="TBK23" s="300"/>
      <c r="TBL23" s="300"/>
      <c r="TBM23" s="300"/>
      <c r="TBN23" s="300"/>
      <c r="TBO23" s="300"/>
      <c r="TBP23" s="300"/>
      <c r="TBQ23" s="300"/>
      <c r="TBR23" s="300"/>
      <c r="TBS23" s="300"/>
      <c r="TBT23" s="300"/>
      <c r="TBU23" s="300"/>
      <c r="TBV23" s="300"/>
      <c r="TBW23" s="300"/>
      <c r="TBX23" s="300"/>
      <c r="TBY23" s="300"/>
      <c r="TBZ23" s="300"/>
      <c r="TCA23" s="300"/>
      <c r="TCB23" s="300"/>
      <c r="TCC23" s="300"/>
      <c r="TCD23" s="300"/>
      <c r="TCE23" s="300"/>
      <c r="TCF23" s="300"/>
      <c r="TCG23" s="300"/>
      <c r="TCH23" s="300"/>
      <c r="TCI23" s="300"/>
      <c r="TCJ23" s="300"/>
      <c r="TCK23" s="300"/>
      <c r="TCL23" s="300"/>
      <c r="TCM23" s="300"/>
      <c r="TCN23" s="300"/>
      <c r="TCO23" s="300"/>
      <c r="TCP23" s="300"/>
      <c r="TCQ23" s="300"/>
      <c r="TCR23" s="300"/>
      <c r="TCS23" s="300"/>
      <c r="TCT23" s="300"/>
      <c r="TCU23" s="300"/>
      <c r="TCV23" s="300"/>
      <c r="TCW23" s="300"/>
      <c r="TCX23" s="300"/>
      <c r="TCY23" s="300"/>
      <c r="TCZ23" s="300"/>
      <c r="TDA23" s="300"/>
      <c r="TDB23" s="300"/>
      <c r="TDC23" s="300"/>
      <c r="TDD23" s="300"/>
      <c r="TDE23" s="300"/>
      <c r="TDF23" s="300"/>
      <c r="TDG23" s="300"/>
      <c r="TDH23" s="300"/>
      <c r="TDI23" s="300"/>
      <c r="TDJ23" s="300"/>
      <c r="TDK23" s="300"/>
      <c r="TDL23" s="300"/>
      <c r="TDM23" s="300"/>
      <c r="TDN23" s="300"/>
      <c r="TDO23" s="300"/>
      <c r="TDP23" s="300"/>
      <c r="TDQ23" s="300"/>
      <c r="TDR23" s="300"/>
      <c r="TDS23" s="300"/>
      <c r="TDT23" s="300"/>
      <c r="TDU23" s="300"/>
      <c r="TDV23" s="300"/>
      <c r="TDW23" s="300"/>
      <c r="TDX23" s="300"/>
      <c r="TDY23" s="300"/>
      <c r="TDZ23" s="300"/>
      <c r="TEA23" s="300"/>
      <c r="TEB23" s="300"/>
      <c r="TEC23" s="300"/>
      <c r="TED23" s="300"/>
      <c r="TEE23" s="300"/>
      <c r="TEF23" s="300"/>
      <c r="TEG23" s="300"/>
      <c r="TEH23" s="300"/>
      <c r="TEI23" s="300"/>
      <c r="TEJ23" s="300"/>
      <c r="TEK23" s="300"/>
      <c r="TEL23" s="300"/>
      <c r="TEM23" s="300"/>
      <c r="TEN23" s="300"/>
      <c r="TEO23" s="300"/>
      <c r="TEP23" s="300"/>
      <c r="TEQ23" s="300"/>
      <c r="TER23" s="300"/>
      <c r="TES23" s="300"/>
      <c r="TET23" s="300"/>
      <c r="TEU23" s="300"/>
      <c r="TEV23" s="300"/>
      <c r="TEW23" s="300"/>
      <c r="TEX23" s="300"/>
      <c r="TEY23" s="300"/>
      <c r="TEZ23" s="300"/>
      <c r="TFA23" s="300"/>
      <c r="TFB23" s="300"/>
      <c r="TFC23" s="300"/>
      <c r="TFD23" s="300"/>
      <c r="TFE23" s="300"/>
      <c r="TFF23" s="300"/>
      <c r="TFG23" s="300"/>
      <c r="TFH23" s="300"/>
      <c r="TFI23" s="300"/>
      <c r="TFJ23" s="300"/>
      <c r="TFK23" s="300"/>
      <c r="TFL23" s="300"/>
      <c r="TFM23" s="300"/>
      <c r="TFN23" s="300"/>
      <c r="TFO23" s="300"/>
      <c r="TFP23" s="300"/>
      <c r="TFQ23" s="300"/>
      <c r="TFR23" s="300"/>
      <c r="TFS23" s="300"/>
      <c r="TFT23" s="300"/>
      <c r="TFU23" s="300"/>
      <c r="TFV23" s="300"/>
      <c r="TFW23" s="300"/>
      <c r="TFX23" s="300"/>
      <c r="TFY23" s="300"/>
      <c r="TFZ23" s="300"/>
      <c r="TGA23" s="300"/>
      <c r="TGB23" s="300"/>
      <c r="TGC23" s="300"/>
      <c r="TGD23" s="300"/>
      <c r="TGE23" s="300"/>
      <c r="TGF23" s="300"/>
      <c r="TGG23" s="300"/>
      <c r="TGH23" s="300"/>
      <c r="TGI23" s="300"/>
      <c r="TGJ23" s="300"/>
      <c r="TGK23" s="300"/>
      <c r="TGL23" s="300"/>
      <c r="TGM23" s="300"/>
      <c r="TGN23" s="300"/>
      <c r="TGO23" s="300"/>
      <c r="TGP23" s="300"/>
      <c r="TGQ23" s="300"/>
      <c r="TGR23" s="300"/>
      <c r="TGS23" s="300"/>
      <c r="TGT23" s="300"/>
      <c r="TGU23" s="300"/>
      <c r="TGV23" s="300"/>
      <c r="TGW23" s="300"/>
      <c r="TGX23" s="300"/>
      <c r="TGY23" s="300"/>
      <c r="TGZ23" s="300"/>
      <c r="THA23" s="300"/>
      <c r="THB23" s="300"/>
      <c r="THC23" s="300"/>
      <c r="THD23" s="300"/>
      <c r="THE23" s="300"/>
      <c r="THF23" s="300"/>
      <c r="THG23" s="300"/>
      <c r="THH23" s="300"/>
      <c r="THI23" s="300"/>
      <c r="THJ23" s="300"/>
      <c r="THK23" s="300"/>
      <c r="THL23" s="300"/>
      <c r="THM23" s="300"/>
      <c r="THN23" s="300"/>
      <c r="THO23" s="300"/>
      <c r="THP23" s="300"/>
      <c r="THQ23" s="300"/>
      <c r="THR23" s="300"/>
      <c r="THS23" s="300"/>
      <c r="THT23" s="300"/>
      <c r="THU23" s="300"/>
      <c r="THV23" s="300"/>
      <c r="THW23" s="300"/>
      <c r="THX23" s="300"/>
      <c r="THY23" s="300"/>
      <c r="THZ23" s="300"/>
      <c r="TIA23" s="300"/>
      <c r="TIB23" s="300"/>
      <c r="TIC23" s="300"/>
      <c r="TID23" s="300"/>
      <c r="TIE23" s="300"/>
      <c r="TIF23" s="300"/>
      <c r="TIG23" s="300"/>
      <c r="TIH23" s="300"/>
      <c r="TII23" s="300"/>
      <c r="TIJ23" s="300"/>
      <c r="TIK23" s="300"/>
      <c r="TIL23" s="300"/>
      <c r="TIM23" s="300"/>
      <c r="TIN23" s="300"/>
      <c r="TIO23" s="300"/>
      <c r="TIP23" s="300"/>
      <c r="TIQ23" s="300"/>
      <c r="TIR23" s="300"/>
      <c r="TIS23" s="300"/>
      <c r="TIT23" s="300"/>
      <c r="TIU23" s="300"/>
      <c r="TIV23" s="300"/>
      <c r="TIW23" s="300"/>
      <c r="TIX23" s="300"/>
      <c r="TIY23" s="300"/>
      <c r="TIZ23" s="300"/>
      <c r="TJA23" s="300"/>
      <c r="TJB23" s="300"/>
      <c r="TJC23" s="300"/>
      <c r="TJD23" s="300"/>
      <c r="TJE23" s="300"/>
      <c r="TJF23" s="300"/>
      <c r="TJG23" s="300"/>
      <c r="TJH23" s="300"/>
      <c r="TJI23" s="300"/>
      <c r="TJJ23" s="300"/>
      <c r="TJK23" s="300"/>
      <c r="TJL23" s="300"/>
      <c r="TJM23" s="300"/>
      <c r="TJN23" s="300"/>
      <c r="TJO23" s="300"/>
      <c r="TJP23" s="300"/>
      <c r="TJQ23" s="300"/>
      <c r="TJR23" s="300"/>
      <c r="TJS23" s="300"/>
      <c r="TJT23" s="300"/>
      <c r="TJU23" s="300"/>
      <c r="TJV23" s="300"/>
      <c r="TJW23" s="300"/>
      <c r="TJX23" s="300"/>
      <c r="TJY23" s="300"/>
      <c r="TJZ23" s="300"/>
      <c r="TKA23" s="300"/>
      <c r="TKB23" s="300"/>
      <c r="TKC23" s="300"/>
      <c r="TKD23" s="300"/>
      <c r="TKE23" s="300"/>
      <c r="TKF23" s="300"/>
      <c r="TKG23" s="300"/>
      <c r="TKH23" s="300"/>
      <c r="TKI23" s="300"/>
      <c r="TKJ23" s="300"/>
      <c r="TKK23" s="300"/>
      <c r="TKL23" s="300"/>
      <c r="TKM23" s="300"/>
      <c r="TKN23" s="300"/>
      <c r="TKO23" s="300"/>
      <c r="TKP23" s="300"/>
      <c r="TKQ23" s="300"/>
      <c r="TKR23" s="300"/>
      <c r="TKS23" s="300"/>
      <c r="TKT23" s="300"/>
      <c r="TKU23" s="300"/>
      <c r="TKV23" s="300"/>
      <c r="TKW23" s="300"/>
      <c r="TKX23" s="300"/>
      <c r="TKY23" s="300"/>
      <c r="TKZ23" s="300"/>
      <c r="TLA23" s="300"/>
      <c r="TLB23" s="300"/>
      <c r="TLC23" s="300"/>
      <c r="TLD23" s="300"/>
      <c r="TLE23" s="300"/>
      <c r="TLF23" s="300"/>
      <c r="TLG23" s="300"/>
      <c r="TLH23" s="300"/>
      <c r="TLI23" s="300"/>
      <c r="TLJ23" s="300"/>
      <c r="TLK23" s="300"/>
      <c r="TLL23" s="300"/>
      <c r="TLM23" s="300"/>
      <c r="TLN23" s="300"/>
      <c r="TLO23" s="300"/>
      <c r="TLP23" s="300"/>
      <c r="TLQ23" s="300"/>
      <c r="TLR23" s="300"/>
      <c r="TLS23" s="300"/>
      <c r="TLT23" s="300"/>
      <c r="TLU23" s="300"/>
      <c r="TLV23" s="300"/>
      <c r="TLW23" s="300"/>
      <c r="TLX23" s="300"/>
      <c r="TLY23" s="300"/>
      <c r="TLZ23" s="300"/>
      <c r="TMA23" s="300"/>
      <c r="TMB23" s="300"/>
      <c r="TMC23" s="300"/>
      <c r="TMD23" s="300"/>
      <c r="TME23" s="300"/>
      <c r="TMF23" s="300"/>
      <c r="TMG23" s="300"/>
      <c r="TMH23" s="300"/>
      <c r="TMI23" s="300"/>
      <c r="TMJ23" s="300"/>
      <c r="TMK23" s="300"/>
      <c r="TML23" s="300"/>
      <c r="TMM23" s="300"/>
      <c r="TMN23" s="300"/>
      <c r="TMO23" s="300"/>
      <c r="TMP23" s="300"/>
      <c r="TMQ23" s="300"/>
      <c r="TMR23" s="300"/>
      <c r="TMS23" s="300"/>
      <c r="TMT23" s="300"/>
      <c r="TMU23" s="300"/>
      <c r="TMV23" s="300"/>
      <c r="TMW23" s="300"/>
      <c r="TMX23" s="300"/>
      <c r="TMY23" s="300"/>
      <c r="TMZ23" s="300"/>
      <c r="TNA23" s="300"/>
      <c r="TNB23" s="300"/>
      <c r="TNC23" s="300"/>
      <c r="TND23" s="300"/>
      <c r="TNE23" s="300"/>
      <c r="TNF23" s="300"/>
      <c r="TNG23" s="300"/>
      <c r="TNH23" s="300"/>
      <c r="TNI23" s="300"/>
      <c r="TNJ23" s="300"/>
      <c r="TNK23" s="300"/>
      <c r="TNL23" s="300"/>
      <c r="TNM23" s="300"/>
      <c r="TNN23" s="300"/>
      <c r="TNO23" s="300"/>
      <c r="TNP23" s="300"/>
      <c r="TNQ23" s="300"/>
      <c r="TNR23" s="300"/>
      <c r="TNS23" s="300"/>
      <c r="TNT23" s="300"/>
      <c r="TNU23" s="300"/>
      <c r="TNV23" s="300"/>
      <c r="TNW23" s="300"/>
      <c r="TNX23" s="300"/>
      <c r="TNY23" s="300"/>
      <c r="TNZ23" s="300"/>
      <c r="TOA23" s="300"/>
      <c r="TOB23" s="300"/>
      <c r="TOC23" s="300"/>
      <c r="TOD23" s="300"/>
      <c r="TOE23" s="300"/>
      <c r="TOF23" s="300"/>
      <c r="TOG23" s="300"/>
      <c r="TOH23" s="300"/>
      <c r="TOI23" s="300"/>
      <c r="TOJ23" s="300"/>
      <c r="TOK23" s="300"/>
      <c r="TOL23" s="300"/>
      <c r="TOM23" s="300"/>
      <c r="TON23" s="300"/>
      <c r="TOO23" s="300"/>
      <c r="TOP23" s="300"/>
      <c r="TOQ23" s="300"/>
      <c r="TOR23" s="300"/>
      <c r="TOS23" s="300"/>
      <c r="TOT23" s="300"/>
      <c r="TOU23" s="300"/>
      <c r="TOV23" s="300"/>
      <c r="TOW23" s="300"/>
      <c r="TOX23" s="300"/>
      <c r="TOY23" s="300"/>
      <c r="TOZ23" s="300"/>
      <c r="TPA23" s="300"/>
      <c r="TPB23" s="300"/>
      <c r="TPC23" s="300"/>
      <c r="TPD23" s="300"/>
      <c r="TPE23" s="300"/>
      <c r="TPF23" s="300"/>
      <c r="TPG23" s="300"/>
      <c r="TPH23" s="300"/>
      <c r="TPI23" s="300"/>
      <c r="TPJ23" s="300"/>
      <c r="TPK23" s="300"/>
      <c r="TPL23" s="300"/>
      <c r="TPM23" s="300"/>
      <c r="TPN23" s="300"/>
      <c r="TPO23" s="300"/>
      <c r="TPP23" s="300"/>
      <c r="TPQ23" s="300"/>
      <c r="TPR23" s="300"/>
      <c r="TPS23" s="300"/>
      <c r="TPT23" s="300"/>
      <c r="TPU23" s="300"/>
      <c r="TPV23" s="300"/>
      <c r="TPW23" s="300"/>
      <c r="TPX23" s="300"/>
      <c r="TPY23" s="300"/>
      <c r="TPZ23" s="300"/>
      <c r="TQA23" s="300"/>
      <c r="TQB23" s="300"/>
      <c r="TQC23" s="300"/>
      <c r="TQD23" s="300"/>
      <c r="TQE23" s="300"/>
      <c r="TQF23" s="300"/>
      <c r="TQG23" s="300"/>
      <c r="TQH23" s="300"/>
      <c r="TQI23" s="300"/>
      <c r="TQJ23" s="300"/>
      <c r="TQK23" s="300"/>
      <c r="TQL23" s="300"/>
      <c r="TQM23" s="300"/>
      <c r="TQN23" s="300"/>
      <c r="TQO23" s="300"/>
      <c r="TQP23" s="300"/>
      <c r="TQQ23" s="300"/>
      <c r="TQR23" s="300"/>
      <c r="TQS23" s="300"/>
      <c r="TQT23" s="300"/>
      <c r="TQU23" s="300"/>
      <c r="TQV23" s="300"/>
      <c r="TQW23" s="300"/>
      <c r="TQX23" s="300"/>
      <c r="TQY23" s="300"/>
      <c r="TQZ23" s="300"/>
      <c r="TRA23" s="300"/>
      <c r="TRB23" s="300"/>
      <c r="TRC23" s="300"/>
      <c r="TRD23" s="300"/>
      <c r="TRE23" s="300"/>
      <c r="TRF23" s="300"/>
      <c r="TRG23" s="300"/>
      <c r="TRH23" s="300"/>
      <c r="TRI23" s="300"/>
      <c r="TRJ23" s="300"/>
      <c r="TRK23" s="300"/>
      <c r="TRL23" s="300"/>
      <c r="TRM23" s="300"/>
      <c r="TRN23" s="300"/>
      <c r="TRO23" s="300"/>
      <c r="TRP23" s="300"/>
      <c r="TRQ23" s="300"/>
      <c r="TRR23" s="300"/>
      <c r="TRS23" s="300"/>
      <c r="TRT23" s="300"/>
      <c r="TRU23" s="300"/>
      <c r="TRV23" s="300"/>
      <c r="TRW23" s="300"/>
      <c r="TRX23" s="300"/>
      <c r="TRY23" s="300"/>
      <c r="TRZ23" s="300"/>
      <c r="TSA23" s="300"/>
      <c r="TSB23" s="300"/>
      <c r="TSC23" s="300"/>
      <c r="TSD23" s="300"/>
      <c r="TSE23" s="300"/>
      <c r="TSF23" s="300"/>
      <c r="TSG23" s="300"/>
      <c r="TSH23" s="300"/>
      <c r="TSI23" s="300"/>
      <c r="TSJ23" s="300"/>
      <c r="TSK23" s="300"/>
      <c r="TSL23" s="300"/>
      <c r="TSM23" s="300"/>
      <c r="TSN23" s="300"/>
      <c r="TSO23" s="300"/>
      <c r="TSP23" s="300"/>
      <c r="TSQ23" s="300"/>
      <c r="TSR23" s="300"/>
      <c r="TSS23" s="300"/>
      <c r="TST23" s="300"/>
      <c r="TSU23" s="300"/>
      <c r="TSV23" s="300"/>
      <c r="TSW23" s="300"/>
      <c r="TSX23" s="300"/>
      <c r="TSY23" s="300"/>
      <c r="TSZ23" s="300"/>
      <c r="TTA23" s="300"/>
      <c r="TTB23" s="300"/>
      <c r="TTC23" s="300"/>
      <c r="TTD23" s="300"/>
      <c r="TTE23" s="300"/>
      <c r="TTF23" s="300"/>
      <c r="TTG23" s="300"/>
      <c r="TTH23" s="300"/>
      <c r="TTI23" s="300"/>
      <c r="TTJ23" s="300"/>
      <c r="TTK23" s="300"/>
      <c r="TTL23" s="300"/>
      <c r="TTM23" s="300"/>
      <c r="TTN23" s="300"/>
      <c r="TTO23" s="300"/>
      <c r="TTP23" s="300"/>
      <c r="TTQ23" s="300"/>
      <c r="TTR23" s="300"/>
      <c r="TTS23" s="300"/>
      <c r="TTT23" s="300"/>
      <c r="TTU23" s="300"/>
      <c r="TTV23" s="300"/>
      <c r="TTW23" s="300"/>
      <c r="TTX23" s="300"/>
      <c r="TTY23" s="300"/>
      <c r="TTZ23" s="300"/>
      <c r="TUA23" s="300"/>
      <c r="TUB23" s="300"/>
      <c r="TUC23" s="300"/>
      <c r="TUD23" s="300"/>
      <c r="TUE23" s="300"/>
      <c r="TUF23" s="300"/>
      <c r="TUG23" s="300"/>
      <c r="TUH23" s="300"/>
      <c r="TUI23" s="300"/>
      <c r="TUJ23" s="300"/>
      <c r="TUK23" s="300"/>
      <c r="TUL23" s="300"/>
      <c r="TUM23" s="300"/>
      <c r="TUN23" s="300"/>
      <c r="TUO23" s="300"/>
      <c r="TUP23" s="300"/>
      <c r="TUQ23" s="300"/>
      <c r="TUR23" s="300"/>
      <c r="TUS23" s="300"/>
      <c r="TUT23" s="300"/>
      <c r="TUU23" s="300"/>
      <c r="TUV23" s="300"/>
      <c r="TUW23" s="300"/>
      <c r="TUX23" s="300"/>
      <c r="TUY23" s="300"/>
      <c r="TUZ23" s="300"/>
      <c r="TVA23" s="300"/>
      <c r="TVB23" s="300"/>
      <c r="TVC23" s="300"/>
      <c r="TVD23" s="300"/>
      <c r="TVE23" s="300"/>
      <c r="TVF23" s="300"/>
      <c r="TVG23" s="300"/>
      <c r="TVH23" s="300"/>
      <c r="TVI23" s="300"/>
      <c r="TVJ23" s="300"/>
      <c r="TVK23" s="300"/>
      <c r="TVL23" s="300"/>
      <c r="TVM23" s="300"/>
      <c r="TVN23" s="300"/>
      <c r="TVO23" s="300"/>
      <c r="TVP23" s="300"/>
      <c r="TVQ23" s="300"/>
      <c r="TVR23" s="300"/>
      <c r="TVS23" s="300"/>
      <c r="TVT23" s="300"/>
      <c r="TVU23" s="300"/>
      <c r="TVV23" s="300"/>
      <c r="TVW23" s="300"/>
      <c r="TVX23" s="300"/>
      <c r="TVY23" s="300"/>
      <c r="TVZ23" s="300"/>
      <c r="TWA23" s="300"/>
      <c r="TWB23" s="300"/>
      <c r="TWC23" s="300"/>
      <c r="TWD23" s="300"/>
      <c r="TWE23" s="300"/>
      <c r="TWF23" s="300"/>
      <c r="TWG23" s="300"/>
      <c r="TWH23" s="300"/>
      <c r="TWI23" s="300"/>
      <c r="TWJ23" s="300"/>
      <c r="TWK23" s="300"/>
      <c r="TWL23" s="300"/>
      <c r="TWM23" s="300"/>
      <c r="TWN23" s="300"/>
      <c r="TWO23" s="300"/>
      <c r="TWP23" s="300"/>
      <c r="TWQ23" s="300"/>
      <c r="TWR23" s="300"/>
      <c r="TWS23" s="300"/>
      <c r="TWT23" s="300"/>
      <c r="TWU23" s="300"/>
      <c r="TWV23" s="300"/>
      <c r="TWW23" s="300"/>
      <c r="TWX23" s="300"/>
      <c r="TWY23" s="300"/>
      <c r="TWZ23" s="300"/>
      <c r="TXA23" s="300"/>
      <c r="TXB23" s="300"/>
      <c r="TXC23" s="300"/>
      <c r="TXD23" s="300"/>
      <c r="TXE23" s="300"/>
      <c r="TXF23" s="300"/>
      <c r="TXG23" s="300"/>
      <c r="TXH23" s="300"/>
      <c r="TXI23" s="300"/>
      <c r="TXJ23" s="300"/>
      <c r="TXK23" s="300"/>
      <c r="TXL23" s="300"/>
      <c r="TXM23" s="300"/>
      <c r="TXN23" s="300"/>
      <c r="TXO23" s="300"/>
      <c r="TXP23" s="300"/>
      <c r="TXQ23" s="300"/>
      <c r="TXR23" s="300"/>
      <c r="TXS23" s="300"/>
      <c r="TXT23" s="300"/>
      <c r="TXU23" s="300"/>
      <c r="TXV23" s="300"/>
      <c r="TXW23" s="300"/>
      <c r="TXX23" s="300"/>
      <c r="TXY23" s="300"/>
      <c r="TXZ23" s="300"/>
      <c r="TYA23" s="300"/>
      <c r="TYB23" s="300"/>
      <c r="TYC23" s="300"/>
      <c r="TYD23" s="300"/>
      <c r="TYE23" s="300"/>
      <c r="TYF23" s="300"/>
      <c r="TYG23" s="300"/>
      <c r="TYH23" s="300"/>
      <c r="TYI23" s="300"/>
      <c r="TYJ23" s="300"/>
      <c r="TYK23" s="300"/>
      <c r="TYL23" s="300"/>
      <c r="TYM23" s="300"/>
      <c r="TYN23" s="300"/>
      <c r="TYO23" s="300"/>
      <c r="TYP23" s="300"/>
      <c r="TYQ23" s="300"/>
      <c r="TYR23" s="300"/>
      <c r="TYS23" s="300"/>
      <c r="TYT23" s="300"/>
      <c r="TYU23" s="300"/>
      <c r="TYV23" s="300"/>
      <c r="TYW23" s="300"/>
      <c r="TYX23" s="300"/>
      <c r="TYY23" s="300"/>
      <c r="TYZ23" s="300"/>
      <c r="TZA23" s="300"/>
      <c r="TZB23" s="300"/>
      <c r="TZC23" s="300"/>
      <c r="TZD23" s="300"/>
      <c r="TZE23" s="300"/>
      <c r="TZF23" s="300"/>
      <c r="TZG23" s="300"/>
      <c r="TZH23" s="300"/>
      <c r="TZI23" s="300"/>
      <c r="TZJ23" s="300"/>
      <c r="TZK23" s="300"/>
      <c r="TZL23" s="300"/>
      <c r="TZM23" s="300"/>
      <c r="TZN23" s="300"/>
      <c r="TZO23" s="300"/>
      <c r="TZP23" s="300"/>
      <c r="TZQ23" s="300"/>
      <c r="TZR23" s="300"/>
      <c r="TZS23" s="300"/>
      <c r="TZT23" s="300"/>
      <c r="TZU23" s="300"/>
      <c r="TZV23" s="300"/>
      <c r="TZW23" s="300"/>
      <c r="TZX23" s="300"/>
      <c r="TZY23" s="300"/>
      <c r="TZZ23" s="300"/>
      <c r="UAA23" s="300"/>
      <c r="UAB23" s="300"/>
      <c r="UAC23" s="300"/>
      <c r="UAD23" s="300"/>
      <c r="UAE23" s="300"/>
      <c r="UAF23" s="300"/>
      <c r="UAG23" s="300"/>
      <c r="UAH23" s="300"/>
      <c r="UAI23" s="300"/>
      <c r="UAJ23" s="300"/>
      <c r="UAK23" s="300"/>
      <c r="UAL23" s="300"/>
      <c r="UAM23" s="300"/>
      <c r="UAN23" s="300"/>
      <c r="UAO23" s="300"/>
      <c r="UAP23" s="300"/>
      <c r="UAQ23" s="300"/>
      <c r="UAR23" s="300"/>
      <c r="UAS23" s="300"/>
      <c r="UAT23" s="300"/>
      <c r="UAU23" s="300"/>
      <c r="UAV23" s="300"/>
      <c r="UAW23" s="300"/>
      <c r="UAX23" s="300"/>
      <c r="UAY23" s="300"/>
      <c r="UAZ23" s="300"/>
      <c r="UBA23" s="300"/>
      <c r="UBB23" s="300"/>
      <c r="UBC23" s="300"/>
      <c r="UBD23" s="300"/>
      <c r="UBE23" s="300"/>
      <c r="UBF23" s="300"/>
      <c r="UBG23" s="300"/>
      <c r="UBH23" s="300"/>
      <c r="UBI23" s="300"/>
      <c r="UBJ23" s="300"/>
      <c r="UBK23" s="300"/>
      <c r="UBL23" s="300"/>
      <c r="UBM23" s="300"/>
      <c r="UBN23" s="300"/>
      <c r="UBO23" s="300"/>
      <c r="UBP23" s="300"/>
      <c r="UBQ23" s="300"/>
      <c r="UBR23" s="300"/>
      <c r="UBS23" s="300"/>
      <c r="UBT23" s="300"/>
      <c r="UBU23" s="300"/>
      <c r="UBV23" s="300"/>
      <c r="UBW23" s="300"/>
      <c r="UBX23" s="300"/>
      <c r="UBY23" s="300"/>
      <c r="UBZ23" s="300"/>
      <c r="UCA23" s="300"/>
      <c r="UCB23" s="300"/>
      <c r="UCC23" s="300"/>
      <c r="UCD23" s="300"/>
      <c r="UCE23" s="300"/>
      <c r="UCF23" s="300"/>
      <c r="UCG23" s="300"/>
      <c r="UCH23" s="300"/>
      <c r="UCI23" s="300"/>
      <c r="UCJ23" s="300"/>
      <c r="UCK23" s="300"/>
      <c r="UCL23" s="300"/>
      <c r="UCM23" s="300"/>
      <c r="UCN23" s="300"/>
      <c r="UCO23" s="300"/>
      <c r="UCP23" s="300"/>
      <c r="UCQ23" s="300"/>
      <c r="UCR23" s="300"/>
      <c r="UCS23" s="300"/>
      <c r="UCT23" s="300"/>
      <c r="UCU23" s="300"/>
      <c r="UCV23" s="300"/>
      <c r="UCW23" s="300"/>
      <c r="UCX23" s="300"/>
      <c r="UCY23" s="300"/>
      <c r="UCZ23" s="300"/>
      <c r="UDA23" s="300"/>
      <c r="UDB23" s="300"/>
      <c r="UDC23" s="300"/>
      <c r="UDD23" s="300"/>
      <c r="UDE23" s="300"/>
      <c r="UDF23" s="300"/>
      <c r="UDG23" s="300"/>
      <c r="UDH23" s="300"/>
      <c r="UDI23" s="300"/>
      <c r="UDJ23" s="300"/>
      <c r="UDK23" s="300"/>
      <c r="UDL23" s="300"/>
      <c r="UDM23" s="300"/>
      <c r="UDN23" s="300"/>
      <c r="UDO23" s="300"/>
      <c r="UDP23" s="300"/>
      <c r="UDQ23" s="300"/>
      <c r="UDR23" s="300"/>
      <c r="UDS23" s="300"/>
      <c r="UDT23" s="300"/>
      <c r="UDU23" s="300"/>
      <c r="UDV23" s="300"/>
      <c r="UDW23" s="300"/>
      <c r="UDX23" s="300"/>
      <c r="UDY23" s="300"/>
      <c r="UDZ23" s="300"/>
      <c r="UEA23" s="300"/>
      <c r="UEB23" s="300"/>
      <c r="UEC23" s="300"/>
      <c r="UED23" s="300"/>
      <c r="UEE23" s="300"/>
      <c r="UEF23" s="300"/>
      <c r="UEG23" s="300"/>
      <c r="UEH23" s="300"/>
      <c r="UEI23" s="300"/>
      <c r="UEJ23" s="300"/>
      <c r="UEK23" s="300"/>
      <c r="UEL23" s="300"/>
      <c r="UEM23" s="300"/>
      <c r="UEN23" s="300"/>
      <c r="UEO23" s="300"/>
      <c r="UEP23" s="300"/>
      <c r="UEQ23" s="300"/>
      <c r="UER23" s="300"/>
      <c r="UES23" s="300"/>
      <c r="UET23" s="300"/>
      <c r="UEU23" s="300"/>
      <c r="UEV23" s="300"/>
      <c r="UEW23" s="300"/>
      <c r="UEX23" s="300"/>
      <c r="UEY23" s="300"/>
      <c r="UEZ23" s="300"/>
      <c r="UFA23" s="300"/>
      <c r="UFB23" s="300"/>
      <c r="UFC23" s="300"/>
      <c r="UFD23" s="300"/>
      <c r="UFE23" s="300"/>
      <c r="UFF23" s="300"/>
      <c r="UFG23" s="300"/>
      <c r="UFH23" s="300"/>
      <c r="UFI23" s="300"/>
      <c r="UFJ23" s="300"/>
      <c r="UFK23" s="300"/>
      <c r="UFL23" s="300"/>
      <c r="UFM23" s="300"/>
      <c r="UFN23" s="300"/>
      <c r="UFO23" s="300"/>
      <c r="UFP23" s="300"/>
      <c r="UFQ23" s="300"/>
      <c r="UFR23" s="300"/>
      <c r="UFS23" s="300"/>
      <c r="UFT23" s="300"/>
      <c r="UFU23" s="300"/>
      <c r="UFV23" s="300"/>
      <c r="UFW23" s="300"/>
      <c r="UFX23" s="300"/>
      <c r="UFY23" s="300"/>
      <c r="UFZ23" s="300"/>
      <c r="UGA23" s="300"/>
      <c r="UGB23" s="300"/>
      <c r="UGC23" s="300"/>
      <c r="UGD23" s="300"/>
      <c r="UGE23" s="300"/>
      <c r="UGF23" s="300"/>
      <c r="UGG23" s="300"/>
      <c r="UGH23" s="300"/>
      <c r="UGI23" s="300"/>
      <c r="UGJ23" s="300"/>
      <c r="UGK23" s="300"/>
      <c r="UGL23" s="300"/>
      <c r="UGM23" s="300"/>
      <c r="UGN23" s="300"/>
      <c r="UGO23" s="300"/>
      <c r="UGP23" s="300"/>
      <c r="UGQ23" s="300"/>
      <c r="UGR23" s="300"/>
      <c r="UGS23" s="300"/>
      <c r="UGT23" s="300"/>
      <c r="UGU23" s="300"/>
      <c r="UGV23" s="300"/>
      <c r="UGW23" s="300"/>
      <c r="UGX23" s="300"/>
      <c r="UGY23" s="300"/>
      <c r="UGZ23" s="300"/>
      <c r="UHA23" s="300"/>
      <c r="UHB23" s="300"/>
      <c r="UHC23" s="300"/>
      <c r="UHD23" s="300"/>
      <c r="UHE23" s="300"/>
      <c r="UHF23" s="300"/>
      <c r="UHG23" s="300"/>
      <c r="UHH23" s="300"/>
      <c r="UHI23" s="300"/>
      <c r="UHJ23" s="300"/>
      <c r="UHK23" s="300"/>
      <c r="UHL23" s="300"/>
      <c r="UHM23" s="300"/>
      <c r="UHN23" s="300"/>
      <c r="UHO23" s="300"/>
      <c r="UHP23" s="300"/>
      <c r="UHQ23" s="300"/>
      <c r="UHR23" s="300"/>
      <c r="UHS23" s="300"/>
      <c r="UHT23" s="300"/>
      <c r="UHU23" s="300"/>
      <c r="UHV23" s="300"/>
      <c r="UHW23" s="300"/>
      <c r="UHX23" s="300"/>
      <c r="UHY23" s="300"/>
      <c r="UHZ23" s="300"/>
      <c r="UIA23" s="300"/>
      <c r="UIB23" s="300"/>
      <c r="UIC23" s="300"/>
      <c r="UID23" s="300"/>
      <c r="UIE23" s="300"/>
      <c r="UIF23" s="300"/>
      <c r="UIG23" s="300"/>
      <c r="UIH23" s="300"/>
      <c r="UII23" s="300"/>
      <c r="UIJ23" s="300"/>
      <c r="UIK23" s="300"/>
      <c r="UIL23" s="300"/>
      <c r="UIM23" s="300"/>
      <c r="UIN23" s="300"/>
      <c r="UIO23" s="300"/>
      <c r="UIP23" s="300"/>
      <c r="UIQ23" s="300"/>
      <c r="UIR23" s="300"/>
      <c r="UIS23" s="300"/>
      <c r="UIT23" s="300"/>
      <c r="UIU23" s="300"/>
      <c r="UIV23" s="300"/>
      <c r="UIW23" s="300"/>
      <c r="UIX23" s="300"/>
      <c r="UIY23" s="300"/>
      <c r="UIZ23" s="300"/>
      <c r="UJA23" s="300"/>
      <c r="UJB23" s="300"/>
      <c r="UJC23" s="300"/>
      <c r="UJD23" s="300"/>
      <c r="UJE23" s="300"/>
      <c r="UJF23" s="300"/>
      <c r="UJG23" s="300"/>
      <c r="UJH23" s="300"/>
      <c r="UJI23" s="300"/>
      <c r="UJJ23" s="300"/>
      <c r="UJK23" s="300"/>
      <c r="UJL23" s="300"/>
      <c r="UJM23" s="300"/>
      <c r="UJN23" s="300"/>
      <c r="UJO23" s="300"/>
      <c r="UJP23" s="300"/>
      <c r="UJQ23" s="300"/>
      <c r="UJR23" s="300"/>
      <c r="UJS23" s="300"/>
      <c r="UJT23" s="300"/>
      <c r="UJU23" s="300"/>
      <c r="UJV23" s="300"/>
      <c r="UJW23" s="300"/>
      <c r="UJX23" s="300"/>
      <c r="UJY23" s="300"/>
      <c r="UJZ23" s="300"/>
      <c r="UKA23" s="300"/>
      <c r="UKB23" s="300"/>
      <c r="UKC23" s="300"/>
      <c r="UKD23" s="300"/>
      <c r="UKE23" s="300"/>
      <c r="UKF23" s="300"/>
      <c r="UKG23" s="300"/>
      <c r="UKH23" s="300"/>
      <c r="UKI23" s="300"/>
      <c r="UKJ23" s="300"/>
      <c r="UKK23" s="300"/>
      <c r="UKL23" s="300"/>
      <c r="UKM23" s="300"/>
      <c r="UKN23" s="300"/>
      <c r="UKO23" s="300"/>
      <c r="UKP23" s="300"/>
      <c r="UKQ23" s="300"/>
      <c r="UKR23" s="300"/>
      <c r="UKS23" s="300"/>
      <c r="UKT23" s="300"/>
      <c r="UKU23" s="300"/>
      <c r="UKV23" s="300"/>
      <c r="UKW23" s="300"/>
      <c r="UKX23" s="300"/>
      <c r="UKY23" s="300"/>
      <c r="UKZ23" s="300"/>
      <c r="ULA23" s="300"/>
      <c r="ULB23" s="300"/>
      <c r="ULC23" s="300"/>
      <c r="ULD23" s="300"/>
      <c r="ULE23" s="300"/>
      <c r="ULF23" s="300"/>
      <c r="ULG23" s="300"/>
      <c r="ULH23" s="300"/>
      <c r="ULI23" s="300"/>
      <c r="ULJ23" s="300"/>
      <c r="ULK23" s="300"/>
      <c r="ULL23" s="300"/>
      <c r="ULM23" s="300"/>
      <c r="ULN23" s="300"/>
      <c r="ULO23" s="300"/>
      <c r="ULP23" s="300"/>
      <c r="ULQ23" s="300"/>
      <c r="ULR23" s="300"/>
      <c r="ULS23" s="300"/>
      <c r="ULT23" s="300"/>
      <c r="ULU23" s="300"/>
      <c r="ULV23" s="300"/>
      <c r="ULW23" s="300"/>
      <c r="ULX23" s="300"/>
      <c r="ULY23" s="300"/>
      <c r="ULZ23" s="300"/>
      <c r="UMA23" s="300"/>
      <c r="UMB23" s="300"/>
      <c r="UMC23" s="300"/>
      <c r="UMD23" s="300"/>
      <c r="UME23" s="300"/>
      <c r="UMF23" s="300"/>
      <c r="UMG23" s="300"/>
      <c r="UMH23" s="300"/>
      <c r="UMI23" s="300"/>
      <c r="UMJ23" s="300"/>
      <c r="UMK23" s="300"/>
      <c r="UML23" s="300"/>
      <c r="UMM23" s="300"/>
      <c r="UMN23" s="300"/>
      <c r="UMO23" s="300"/>
      <c r="UMP23" s="300"/>
      <c r="UMQ23" s="300"/>
      <c r="UMR23" s="300"/>
      <c r="UMS23" s="300"/>
      <c r="UMT23" s="300"/>
      <c r="UMU23" s="300"/>
      <c r="UMV23" s="300"/>
      <c r="UMW23" s="300"/>
      <c r="UMX23" s="300"/>
      <c r="UMY23" s="300"/>
      <c r="UMZ23" s="300"/>
      <c r="UNA23" s="300"/>
      <c r="UNB23" s="300"/>
      <c r="UNC23" s="300"/>
      <c r="UND23" s="300"/>
      <c r="UNE23" s="300"/>
      <c r="UNF23" s="300"/>
      <c r="UNG23" s="300"/>
      <c r="UNH23" s="300"/>
      <c r="UNI23" s="300"/>
      <c r="UNJ23" s="300"/>
      <c r="UNK23" s="300"/>
      <c r="UNL23" s="300"/>
      <c r="UNM23" s="300"/>
      <c r="UNN23" s="300"/>
      <c r="UNO23" s="300"/>
      <c r="UNP23" s="300"/>
      <c r="UNQ23" s="300"/>
      <c r="UNR23" s="300"/>
      <c r="UNS23" s="300"/>
      <c r="UNT23" s="300"/>
      <c r="UNU23" s="300"/>
      <c r="UNV23" s="300"/>
      <c r="UNW23" s="300"/>
      <c r="UNX23" s="300"/>
      <c r="UNY23" s="300"/>
      <c r="UNZ23" s="300"/>
      <c r="UOA23" s="300"/>
      <c r="UOB23" s="300"/>
      <c r="UOC23" s="300"/>
      <c r="UOD23" s="300"/>
      <c r="UOE23" s="300"/>
      <c r="UOF23" s="300"/>
      <c r="UOG23" s="300"/>
      <c r="UOH23" s="300"/>
      <c r="UOI23" s="300"/>
      <c r="UOJ23" s="300"/>
      <c r="UOK23" s="300"/>
      <c r="UOL23" s="300"/>
      <c r="UOM23" s="300"/>
      <c r="UON23" s="300"/>
      <c r="UOO23" s="300"/>
      <c r="UOP23" s="300"/>
      <c r="UOQ23" s="300"/>
      <c r="UOR23" s="300"/>
      <c r="UOS23" s="300"/>
      <c r="UOT23" s="300"/>
      <c r="UOU23" s="300"/>
      <c r="UOV23" s="300"/>
      <c r="UOW23" s="300"/>
      <c r="UOX23" s="300"/>
      <c r="UOY23" s="300"/>
      <c r="UOZ23" s="300"/>
      <c r="UPA23" s="300"/>
      <c r="UPB23" s="300"/>
      <c r="UPC23" s="300"/>
      <c r="UPD23" s="300"/>
      <c r="UPE23" s="300"/>
      <c r="UPF23" s="300"/>
      <c r="UPG23" s="300"/>
      <c r="UPH23" s="300"/>
      <c r="UPI23" s="300"/>
      <c r="UPJ23" s="300"/>
      <c r="UPK23" s="300"/>
      <c r="UPL23" s="300"/>
      <c r="UPM23" s="300"/>
      <c r="UPN23" s="300"/>
      <c r="UPO23" s="300"/>
      <c r="UPP23" s="300"/>
      <c r="UPQ23" s="300"/>
      <c r="UPR23" s="300"/>
      <c r="UPS23" s="300"/>
      <c r="UPT23" s="300"/>
      <c r="UPU23" s="300"/>
      <c r="UPV23" s="300"/>
      <c r="UPW23" s="300"/>
      <c r="UPX23" s="300"/>
      <c r="UPY23" s="300"/>
      <c r="UPZ23" s="300"/>
      <c r="UQA23" s="300"/>
      <c r="UQB23" s="300"/>
      <c r="UQC23" s="300"/>
      <c r="UQD23" s="300"/>
      <c r="UQE23" s="300"/>
      <c r="UQF23" s="300"/>
      <c r="UQG23" s="300"/>
      <c r="UQH23" s="300"/>
      <c r="UQI23" s="300"/>
      <c r="UQJ23" s="300"/>
      <c r="UQK23" s="300"/>
      <c r="UQL23" s="300"/>
      <c r="UQM23" s="300"/>
      <c r="UQN23" s="300"/>
      <c r="UQO23" s="300"/>
      <c r="UQP23" s="300"/>
      <c r="UQQ23" s="300"/>
      <c r="UQR23" s="300"/>
      <c r="UQS23" s="300"/>
      <c r="UQT23" s="300"/>
      <c r="UQU23" s="300"/>
      <c r="UQV23" s="300"/>
      <c r="UQW23" s="300"/>
      <c r="UQX23" s="300"/>
      <c r="UQY23" s="300"/>
      <c r="UQZ23" s="300"/>
      <c r="URA23" s="300"/>
      <c r="URB23" s="300"/>
      <c r="URC23" s="300"/>
      <c r="URD23" s="300"/>
      <c r="URE23" s="300"/>
      <c r="URF23" s="300"/>
      <c r="URG23" s="300"/>
      <c r="URH23" s="300"/>
      <c r="URI23" s="300"/>
      <c r="URJ23" s="300"/>
      <c r="URK23" s="300"/>
      <c r="URL23" s="300"/>
      <c r="URM23" s="300"/>
      <c r="URN23" s="300"/>
      <c r="URO23" s="300"/>
      <c r="URP23" s="300"/>
      <c r="URQ23" s="300"/>
      <c r="URR23" s="300"/>
      <c r="URS23" s="300"/>
      <c r="URT23" s="300"/>
      <c r="URU23" s="300"/>
      <c r="URV23" s="300"/>
      <c r="URW23" s="300"/>
      <c r="URX23" s="300"/>
      <c r="URY23" s="300"/>
      <c r="URZ23" s="300"/>
      <c r="USA23" s="300"/>
      <c r="USB23" s="300"/>
      <c r="USC23" s="300"/>
      <c r="USD23" s="300"/>
      <c r="USE23" s="300"/>
      <c r="USF23" s="300"/>
      <c r="USG23" s="300"/>
      <c r="USH23" s="300"/>
      <c r="USI23" s="300"/>
      <c r="USJ23" s="300"/>
      <c r="USK23" s="300"/>
      <c r="USL23" s="300"/>
      <c r="USM23" s="300"/>
      <c r="USN23" s="300"/>
      <c r="USO23" s="300"/>
      <c r="USP23" s="300"/>
      <c r="USQ23" s="300"/>
      <c r="USR23" s="300"/>
      <c r="USS23" s="300"/>
      <c r="UST23" s="300"/>
      <c r="USU23" s="300"/>
      <c r="USV23" s="300"/>
      <c r="USW23" s="300"/>
      <c r="USX23" s="300"/>
      <c r="USY23" s="300"/>
      <c r="USZ23" s="300"/>
      <c r="UTA23" s="300"/>
      <c r="UTB23" s="300"/>
      <c r="UTC23" s="300"/>
      <c r="UTD23" s="300"/>
      <c r="UTE23" s="300"/>
      <c r="UTF23" s="300"/>
      <c r="UTG23" s="300"/>
      <c r="UTH23" s="300"/>
      <c r="UTI23" s="300"/>
      <c r="UTJ23" s="300"/>
      <c r="UTK23" s="300"/>
      <c r="UTL23" s="300"/>
      <c r="UTM23" s="300"/>
      <c r="UTN23" s="300"/>
      <c r="UTO23" s="300"/>
      <c r="UTP23" s="300"/>
      <c r="UTQ23" s="300"/>
      <c r="UTR23" s="300"/>
      <c r="UTS23" s="300"/>
      <c r="UTT23" s="300"/>
      <c r="UTU23" s="300"/>
      <c r="UTV23" s="300"/>
      <c r="UTW23" s="300"/>
      <c r="UTX23" s="300"/>
      <c r="UTY23" s="300"/>
      <c r="UTZ23" s="300"/>
      <c r="UUA23" s="300"/>
      <c r="UUB23" s="300"/>
      <c r="UUC23" s="300"/>
      <c r="UUD23" s="300"/>
      <c r="UUE23" s="300"/>
      <c r="UUF23" s="300"/>
      <c r="UUG23" s="300"/>
      <c r="UUH23" s="300"/>
      <c r="UUI23" s="300"/>
      <c r="UUJ23" s="300"/>
      <c r="UUK23" s="300"/>
      <c r="UUL23" s="300"/>
      <c r="UUM23" s="300"/>
      <c r="UUN23" s="300"/>
      <c r="UUO23" s="300"/>
      <c r="UUP23" s="300"/>
      <c r="UUQ23" s="300"/>
      <c r="UUR23" s="300"/>
      <c r="UUS23" s="300"/>
      <c r="UUT23" s="300"/>
      <c r="UUU23" s="300"/>
      <c r="UUV23" s="300"/>
      <c r="UUW23" s="300"/>
      <c r="UUX23" s="300"/>
      <c r="UUY23" s="300"/>
      <c r="UUZ23" s="300"/>
      <c r="UVA23" s="300"/>
      <c r="UVB23" s="300"/>
      <c r="UVC23" s="300"/>
      <c r="UVD23" s="300"/>
      <c r="UVE23" s="300"/>
      <c r="UVF23" s="300"/>
      <c r="UVG23" s="300"/>
      <c r="UVH23" s="300"/>
      <c r="UVI23" s="300"/>
      <c r="UVJ23" s="300"/>
      <c r="UVK23" s="300"/>
      <c r="UVL23" s="300"/>
      <c r="UVM23" s="300"/>
      <c r="UVN23" s="300"/>
      <c r="UVO23" s="300"/>
      <c r="UVP23" s="300"/>
      <c r="UVQ23" s="300"/>
      <c r="UVR23" s="300"/>
      <c r="UVS23" s="300"/>
      <c r="UVT23" s="300"/>
      <c r="UVU23" s="300"/>
      <c r="UVV23" s="300"/>
      <c r="UVW23" s="300"/>
      <c r="UVX23" s="300"/>
      <c r="UVY23" s="300"/>
      <c r="UVZ23" s="300"/>
      <c r="UWA23" s="300"/>
      <c r="UWB23" s="300"/>
      <c r="UWC23" s="300"/>
      <c r="UWD23" s="300"/>
      <c r="UWE23" s="300"/>
      <c r="UWF23" s="300"/>
      <c r="UWG23" s="300"/>
      <c r="UWH23" s="300"/>
      <c r="UWI23" s="300"/>
      <c r="UWJ23" s="300"/>
      <c r="UWK23" s="300"/>
      <c r="UWL23" s="300"/>
      <c r="UWM23" s="300"/>
      <c r="UWN23" s="300"/>
      <c r="UWO23" s="300"/>
      <c r="UWP23" s="300"/>
      <c r="UWQ23" s="300"/>
      <c r="UWR23" s="300"/>
      <c r="UWS23" s="300"/>
      <c r="UWT23" s="300"/>
      <c r="UWU23" s="300"/>
      <c r="UWV23" s="300"/>
      <c r="UWW23" s="300"/>
      <c r="UWX23" s="300"/>
      <c r="UWY23" s="300"/>
      <c r="UWZ23" s="300"/>
      <c r="UXA23" s="300"/>
      <c r="UXB23" s="300"/>
      <c r="UXC23" s="300"/>
      <c r="UXD23" s="300"/>
      <c r="UXE23" s="300"/>
      <c r="UXF23" s="300"/>
      <c r="UXG23" s="300"/>
      <c r="UXH23" s="300"/>
      <c r="UXI23" s="300"/>
      <c r="UXJ23" s="300"/>
      <c r="UXK23" s="300"/>
      <c r="UXL23" s="300"/>
      <c r="UXM23" s="300"/>
      <c r="UXN23" s="300"/>
      <c r="UXO23" s="300"/>
      <c r="UXP23" s="300"/>
      <c r="UXQ23" s="300"/>
      <c r="UXR23" s="300"/>
      <c r="UXS23" s="300"/>
      <c r="UXT23" s="300"/>
      <c r="UXU23" s="300"/>
      <c r="UXV23" s="300"/>
      <c r="UXW23" s="300"/>
      <c r="UXX23" s="300"/>
      <c r="UXY23" s="300"/>
      <c r="UXZ23" s="300"/>
      <c r="UYA23" s="300"/>
      <c r="UYB23" s="300"/>
      <c r="UYC23" s="300"/>
      <c r="UYD23" s="300"/>
      <c r="UYE23" s="300"/>
      <c r="UYF23" s="300"/>
      <c r="UYG23" s="300"/>
      <c r="UYH23" s="300"/>
      <c r="UYI23" s="300"/>
      <c r="UYJ23" s="300"/>
      <c r="UYK23" s="300"/>
      <c r="UYL23" s="300"/>
      <c r="UYM23" s="300"/>
      <c r="UYN23" s="300"/>
      <c r="UYO23" s="300"/>
      <c r="UYP23" s="300"/>
      <c r="UYQ23" s="300"/>
      <c r="UYR23" s="300"/>
      <c r="UYS23" s="300"/>
      <c r="UYT23" s="300"/>
      <c r="UYU23" s="300"/>
      <c r="UYV23" s="300"/>
      <c r="UYW23" s="300"/>
      <c r="UYX23" s="300"/>
      <c r="UYY23" s="300"/>
      <c r="UYZ23" s="300"/>
      <c r="UZA23" s="300"/>
      <c r="UZB23" s="300"/>
      <c r="UZC23" s="300"/>
      <c r="UZD23" s="300"/>
      <c r="UZE23" s="300"/>
      <c r="UZF23" s="300"/>
      <c r="UZG23" s="300"/>
      <c r="UZH23" s="300"/>
      <c r="UZI23" s="300"/>
      <c r="UZJ23" s="300"/>
      <c r="UZK23" s="300"/>
      <c r="UZL23" s="300"/>
      <c r="UZM23" s="300"/>
      <c r="UZN23" s="300"/>
      <c r="UZO23" s="300"/>
      <c r="UZP23" s="300"/>
      <c r="UZQ23" s="300"/>
      <c r="UZR23" s="300"/>
      <c r="UZS23" s="300"/>
      <c r="UZT23" s="300"/>
      <c r="UZU23" s="300"/>
      <c r="UZV23" s="300"/>
      <c r="UZW23" s="300"/>
      <c r="UZX23" s="300"/>
      <c r="UZY23" s="300"/>
      <c r="UZZ23" s="300"/>
      <c r="VAA23" s="300"/>
      <c r="VAB23" s="300"/>
      <c r="VAC23" s="300"/>
      <c r="VAD23" s="300"/>
      <c r="VAE23" s="300"/>
      <c r="VAF23" s="300"/>
      <c r="VAG23" s="300"/>
      <c r="VAH23" s="300"/>
      <c r="VAI23" s="300"/>
      <c r="VAJ23" s="300"/>
      <c r="VAK23" s="300"/>
      <c r="VAL23" s="300"/>
      <c r="VAM23" s="300"/>
      <c r="VAN23" s="300"/>
      <c r="VAO23" s="300"/>
      <c r="VAP23" s="300"/>
      <c r="VAQ23" s="300"/>
      <c r="VAR23" s="300"/>
      <c r="VAS23" s="300"/>
      <c r="VAT23" s="300"/>
      <c r="VAU23" s="300"/>
      <c r="VAV23" s="300"/>
      <c r="VAW23" s="300"/>
      <c r="VAX23" s="300"/>
      <c r="VAY23" s="300"/>
      <c r="VAZ23" s="300"/>
      <c r="VBA23" s="300"/>
      <c r="VBB23" s="300"/>
      <c r="VBC23" s="300"/>
      <c r="VBD23" s="300"/>
      <c r="VBE23" s="300"/>
      <c r="VBF23" s="300"/>
      <c r="VBG23" s="300"/>
      <c r="VBH23" s="300"/>
      <c r="VBI23" s="300"/>
      <c r="VBJ23" s="300"/>
      <c r="VBK23" s="300"/>
      <c r="VBL23" s="300"/>
      <c r="VBM23" s="300"/>
      <c r="VBN23" s="300"/>
      <c r="VBO23" s="300"/>
      <c r="VBP23" s="300"/>
      <c r="VBQ23" s="300"/>
      <c r="VBR23" s="300"/>
      <c r="VBS23" s="300"/>
      <c r="VBT23" s="300"/>
      <c r="VBU23" s="300"/>
      <c r="VBV23" s="300"/>
      <c r="VBW23" s="300"/>
      <c r="VBX23" s="300"/>
      <c r="VBY23" s="300"/>
      <c r="VBZ23" s="300"/>
      <c r="VCA23" s="300"/>
      <c r="VCB23" s="300"/>
      <c r="VCC23" s="300"/>
      <c r="VCD23" s="300"/>
      <c r="VCE23" s="300"/>
      <c r="VCF23" s="300"/>
      <c r="VCG23" s="300"/>
      <c r="VCH23" s="300"/>
      <c r="VCI23" s="300"/>
      <c r="VCJ23" s="300"/>
      <c r="VCK23" s="300"/>
      <c r="VCL23" s="300"/>
      <c r="VCM23" s="300"/>
      <c r="VCN23" s="300"/>
      <c r="VCO23" s="300"/>
      <c r="VCP23" s="300"/>
      <c r="VCQ23" s="300"/>
      <c r="VCR23" s="300"/>
      <c r="VCS23" s="300"/>
      <c r="VCT23" s="300"/>
      <c r="VCU23" s="300"/>
      <c r="VCV23" s="300"/>
      <c r="VCW23" s="300"/>
      <c r="VCX23" s="300"/>
      <c r="VCY23" s="300"/>
      <c r="VCZ23" s="300"/>
      <c r="VDA23" s="300"/>
      <c r="VDB23" s="300"/>
      <c r="VDC23" s="300"/>
      <c r="VDD23" s="300"/>
      <c r="VDE23" s="300"/>
      <c r="VDF23" s="300"/>
      <c r="VDG23" s="300"/>
      <c r="VDH23" s="300"/>
      <c r="VDI23" s="300"/>
      <c r="VDJ23" s="300"/>
      <c r="VDK23" s="300"/>
      <c r="VDL23" s="300"/>
      <c r="VDM23" s="300"/>
      <c r="VDN23" s="300"/>
      <c r="VDO23" s="300"/>
      <c r="VDP23" s="300"/>
      <c r="VDQ23" s="300"/>
      <c r="VDR23" s="300"/>
      <c r="VDS23" s="300"/>
      <c r="VDT23" s="300"/>
      <c r="VDU23" s="300"/>
      <c r="VDV23" s="300"/>
      <c r="VDW23" s="300"/>
      <c r="VDX23" s="300"/>
      <c r="VDY23" s="300"/>
      <c r="VDZ23" s="300"/>
      <c r="VEA23" s="300"/>
      <c r="VEB23" s="300"/>
      <c r="VEC23" s="300"/>
      <c r="VED23" s="300"/>
      <c r="VEE23" s="300"/>
      <c r="VEF23" s="300"/>
      <c r="VEG23" s="300"/>
      <c r="VEH23" s="300"/>
      <c r="VEI23" s="300"/>
      <c r="VEJ23" s="300"/>
      <c r="VEK23" s="300"/>
      <c r="VEL23" s="300"/>
      <c r="VEM23" s="300"/>
      <c r="VEN23" s="300"/>
      <c r="VEO23" s="300"/>
      <c r="VEP23" s="300"/>
      <c r="VEQ23" s="300"/>
      <c r="VER23" s="300"/>
      <c r="VES23" s="300"/>
      <c r="VET23" s="300"/>
      <c r="VEU23" s="300"/>
      <c r="VEV23" s="300"/>
      <c r="VEW23" s="300"/>
      <c r="VEX23" s="300"/>
      <c r="VEY23" s="300"/>
      <c r="VEZ23" s="300"/>
      <c r="VFA23" s="300"/>
      <c r="VFB23" s="300"/>
      <c r="VFC23" s="300"/>
      <c r="VFD23" s="300"/>
      <c r="VFE23" s="300"/>
      <c r="VFF23" s="300"/>
      <c r="VFG23" s="300"/>
      <c r="VFH23" s="300"/>
      <c r="VFI23" s="300"/>
      <c r="VFJ23" s="300"/>
      <c r="VFK23" s="300"/>
      <c r="VFL23" s="300"/>
      <c r="VFM23" s="300"/>
      <c r="VFN23" s="300"/>
      <c r="VFO23" s="300"/>
      <c r="VFP23" s="300"/>
      <c r="VFQ23" s="300"/>
      <c r="VFR23" s="300"/>
      <c r="VFS23" s="300"/>
      <c r="VFT23" s="300"/>
      <c r="VFU23" s="300"/>
      <c r="VFV23" s="300"/>
      <c r="VFW23" s="300"/>
      <c r="VFX23" s="300"/>
      <c r="VFY23" s="300"/>
      <c r="VFZ23" s="300"/>
      <c r="VGA23" s="300"/>
      <c r="VGB23" s="300"/>
      <c r="VGC23" s="300"/>
      <c r="VGD23" s="300"/>
      <c r="VGE23" s="300"/>
      <c r="VGF23" s="300"/>
      <c r="VGG23" s="300"/>
      <c r="VGH23" s="300"/>
      <c r="VGI23" s="300"/>
      <c r="VGJ23" s="300"/>
      <c r="VGK23" s="300"/>
      <c r="VGL23" s="300"/>
      <c r="VGM23" s="300"/>
      <c r="VGN23" s="300"/>
      <c r="VGO23" s="300"/>
      <c r="VGP23" s="300"/>
      <c r="VGQ23" s="300"/>
      <c r="VGR23" s="300"/>
      <c r="VGS23" s="300"/>
      <c r="VGT23" s="300"/>
      <c r="VGU23" s="300"/>
      <c r="VGV23" s="300"/>
      <c r="VGW23" s="300"/>
      <c r="VGX23" s="300"/>
      <c r="VGY23" s="300"/>
      <c r="VGZ23" s="300"/>
      <c r="VHA23" s="300"/>
      <c r="VHB23" s="300"/>
      <c r="VHC23" s="300"/>
      <c r="VHD23" s="300"/>
      <c r="VHE23" s="300"/>
      <c r="VHF23" s="300"/>
      <c r="VHG23" s="300"/>
      <c r="VHH23" s="300"/>
      <c r="VHI23" s="300"/>
      <c r="VHJ23" s="300"/>
      <c r="VHK23" s="300"/>
      <c r="VHL23" s="300"/>
      <c r="VHM23" s="300"/>
      <c r="VHN23" s="300"/>
      <c r="VHO23" s="300"/>
      <c r="VHP23" s="300"/>
      <c r="VHQ23" s="300"/>
      <c r="VHR23" s="300"/>
      <c r="VHS23" s="300"/>
      <c r="VHT23" s="300"/>
      <c r="VHU23" s="300"/>
      <c r="VHV23" s="300"/>
      <c r="VHW23" s="300"/>
      <c r="VHX23" s="300"/>
      <c r="VHY23" s="300"/>
      <c r="VHZ23" s="300"/>
      <c r="VIA23" s="300"/>
      <c r="VIB23" s="300"/>
      <c r="VIC23" s="300"/>
      <c r="VID23" s="300"/>
      <c r="VIE23" s="300"/>
      <c r="VIF23" s="300"/>
      <c r="VIG23" s="300"/>
      <c r="VIH23" s="300"/>
      <c r="VII23" s="300"/>
      <c r="VIJ23" s="300"/>
      <c r="VIK23" s="300"/>
      <c r="VIL23" s="300"/>
      <c r="VIM23" s="300"/>
      <c r="VIN23" s="300"/>
      <c r="VIO23" s="300"/>
      <c r="VIP23" s="300"/>
      <c r="VIQ23" s="300"/>
      <c r="VIR23" s="300"/>
      <c r="VIS23" s="300"/>
      <c r="VIT23" s="300"/>
      <c r="VIU23" s="300"/>
      <c r="VIV23" s="300"/>
      <c r="VIW23" s="300"/>
      <c r="VIX23" s="300"/>
      <c r="VIY23" s="300"/>
      <c r="VIZ23" s="300"/>
      <c r="VJA23" s="300"/>
      <c r="VJB23" s="300"/>
      <c r="VJC23" s="300"/>
      <c r="VJD23" s="300"/>
      <c r="VJE23" s="300"/>
      <c r="VJF23" s="300"/>
      <c r="VJG23" s="300"/>
      <c r="VJH23" s="300"/>
      <c r="VJI23" s="300"/>
      <c r="VJJ23" s="300"/>
      <c r="VJK23" s="300"/>
      <c r="VJL23" s="300"/>
      <c r="VJM23" s="300"/>
      <c r="VJN23" s="300"/>
      <c r="VJO23" s="300"/>
      <c r="VJP23" s="300"/>
      <c r="VJQ23" s="300"/>
      <c r="VJR23" s="300"/>
      <c r="VJS23" s="300"/>
      <c r="VJT23" s="300"/>
      <c r="VJU23" s="300"/>
      <c r="VJV23" s="300"/>
      <c r="VJW23" s="300"/>
      <c r="VJX23" s="300"/>
      <c r="VJY23" s="300"/>
      <c r="VJZ23" s="300"/>
      <c r="VKA23" s="300"/>
      <c r="VKB23" s="300"/>
      <c r="VKC23" s="300"/>
      <c r="VKD23" s="300"/>
      <c r="VKE23" s="300"/>
      <c r="VKF23" s="300"/>
      <c r="VKG23" s="300"/>
      <c r="VKH23" s="300"/>
      <c r="VKI23" s="300"/>
      <c r="VKJ23" s="300"/>
      <c r="VKK23" s="300"/>
      <c r="VKL23" s="300"/>
      <c r="VKM23" s="300"/>
      <c r="VKN23" s="300"/>
      <c r="VKO23" s="300"/>
      <c r="VKP23" s="300"/>
      <c r="VKQ23" s="300"/>
      <c r="VKR23" s="300"/>
      <c r="VKS23" s="300"/>
      <c r="VKT23" s="300"/>
      <c r="VKU23" s="300"/>
      <c r="VKV23" s="300"/>
      <c r="VKW23" s="300"/>
      <c r="VKX23" s="300"/>
      <c r="VKY23" s="300"/>
      <c r="VKZ23" s="300"/>
      <c r="VLA23" s="300"/>
      <c r="VLB23" s="300"/>
      <c r="VLC23" s="300"/>
      <c r="VLD23" s="300"/>
      <c r="VLE23" s="300"/>
      <c r="VLF23" s="300"/>
      <c r="VLG23" s="300"/>
      <c r="VLH23" s="300"/>
      <c r="VLI23" s="300"/>
      <c r="VLJ23" s="300"/>
      <c r="VLK23" s="300"/>
      <c r="VLL23" s="300"/>
      <c r="VLM23" s="300"/>
      <c r="VLN23" s="300"/>
      <c r="VLO23" s="300"/>
      <c r="VLP23" s="300"/>
      <c r="VLQ23" s="300"/>
      <c r="VLR23" s="300"/>
      <c r="VLS23" s="300"/>
      <c r="VLT23" s="300"/>
      <c r="VLU23" s="300"/>
      <c r="VLV23" s="300"/>
      <c r="VLW23" s="300"/>
      <c r="VLX23" s="300"/>
      <c r="VLY23" s="300"/>
      <c r="VLZ23" s="300"/>
      <c r="VMA23" s="300"/>
      <c r="VMB23" s="300"/>
      <c r="VMC23" s="300"/>
      <c r="VMD23" s="300"/>
      <c r="VME23" s="300"/>
      <c r="VMF23" s="300"/>
      <c r="VMG23" s="300"/>
      <c r="VMH23" s="300"/>
      <c r="VMI23" s="300"/>
      <c r="VMJ23" s="300"/>
      <c r="VMK23" s="300"/>
      <c r="VML23" s="300"/>
      <c r="VMM23" s="300"/>
      <c r="VMN23" s="300"/>
      <c r="VMO23" s="300"/>
      <c r="VMP23" s="300"/>
      <c r="VMQ23" s="300"/>
      <c r="VMR23" s="300"/>
      <c r="VMS23" s="300"/>
      <c r="VMT23" s="300"/>
      <c r="VMU23" s="300"/>
      <c r="VMV23" s="300"/>
      <c r="VMW23" s="300"/>
      <c r="VMX23" s="300"/>
      <c r="VMY23" s="300"/>
      <c r="VMZ23" s="300"/>
      <c r="VNA23" s="300"/>
      <c r="VNB23" s="300"/>
      <c r="VNC23" s="300"/>
      <c r="VND23" s="300"/>
      <c r="VNE23" s="300"/>
      <c r="VNF23" s="300"/>
      <c r="VNG23" s="300"/>
      <c r="VNH23" s="300"/>
      <c r="VNI23" s="300"/>
      <c r="VNJ23" s="300"/>
      <c r="VNK23" s="300"/>
      <c r="VNL23" s="300"/>
      <c r="VNM23" s="300"/>
      <c r="VNN23" s="300"/>
      <c r="VNO23" s="300"/>
      <c r="VNP23" s="300"/>
      <c r="VNQ23" s="300"/>
      <c r="VNR23" s="300"/>
      <c r="VNS23" s="300"/>
      <c r="VNT23" s="300"/>
      <c r="VNU23" s="300"/>
      <c r="VNV23" s="300"/>
      <c r="VNW23" s="300"/>
      <c r="VNX23" s="300"/>
      <c r="VNY23" s="300"/>
      <c r="VNZ23" s="300"/>
      <c r="VOA23" s="300"/>
      <c r="VOB23" s="300"/>
      <c r="VOC23" s="300"/>
      <c r="VOD23" s="300"/>
      <c r="VOE23" s="300"/>
      <c r="VOF23" s="300"/>
      <c r="VOG23" s="300"/>
      <c r="VOH23" s="300"/>
      <c r="VOI23" s="300"/>
      <c r="VOJ23" s="300"/>
      <c r="VOK23" s="300"/>
      <c r="VOL23" s="300"/>
      <c r="VOM23" s="300"/>
      <c r="VON23" s="300"/>
      <c r="VOO23" s="300"/>
      <c r="VOP23" s="300"/>
      <c r="VOQ23" s="300"/>
      <c r="VOR23" s="300"/>
      <c r="VOS23" s="300"/>
      <c r="VOT23" s="300"/>
      <c r="VOU23" s="300"/>
      <c r="VOV23" s="300"/>
      <c r="VOW23" s="300"/>
      <c r="VOX23" s="300"/>
      <c r="VOY23" s="300"/>
      <c r="VOZ23" s="300"/>
      <c r="VPA23" s="300"/>
      <c r="VPB23" s="300"/>
      <c r="VPC23" s="300"/>
      <c r="VPD23" s="300"/>
      <c r="VPE23" s="300"/>
      <c r="VPF23" s="300"/>
      <c r="VPG23" s="300"/>
      <c r="VPH23" s="300"/>
      <c r="VPI23" s="300"/>
      <c r="VPJ23" s="300"/>
      <c r="VPK23" s="300"/>
      <c r="VPL23" s="300"/>
      <c r="VPM23" s="300"/>
      <c r="VPN23" s="300"/>
      <c r="VPO23" s="300"/>
      <c r="VPP23" s="300"/>
      <c r="VPQ23" s="300"/>
      <c r="VPR23" s="300"/>
      <c r="VPS23" s="300"/>
      <c r="VPT23" s="300"/>
      <c r="VPU23" s="300"/>
      <c r="VPV23" s="300"/>
      <c r="VPW23" s="300"/>
      <c r="VPX23" s="300"/>
      <c r="VPY23" s="300"/>
      <c r="VPZ23" s="300"/>
      <c r="VQA23" s="300"/>
      <c r="VQB23" s="300"/>
      <c r="VQC23" s="300"/>
      <c r="VQD23" s="300"/>
      <c r="VQE23" s="300"/>
      <c r="VQF23" s="300"/>
      <c r="VQG23" s="300"/>
      <c r="VQH23" s="300"/>
      <c r="VQI23" s="300"/>
      <c r="VQJ23" s="300"/>
      <c r="VQK23" s="300"/>
      <c r="VQL23" s="300"/>
      <c r="VQM23" s="300"/>
      <c r="VQN23" s="300"/>
      <c r="VQO23" s="300"/>
      <c r="VQP23" s="300"/>
      <c r="VQQ23" s="300"/>
      <c r="VQR23" s="300"/>
      <c r="VQS23" s="300"/>
      <c r="VQT23" s="300"/>
      <c r="VQU23" s="300"/>
      <c r="VQV23" s="300"/>
      <c r="VQW23" s="300"/>
      <c r="VQX23" s="300"/>
      <c r="VQY23" s="300"/>
      <c r="VQZ23" s="300"/>
      <c r="VRA23" s="300"/>
      <c r="VRB23" s="300"/>
      <c r="VRC23" s="300"/>
      <c r="VRD23" s="300"/>
      <c r="VRE23" s="300"/>
      <c r="VRF23" s="300"/>
      <c r="VRG23" s="300"/>
      <c r="VRH23" s="300"/>
      <c r="VRI23" s="300"/>
      <c r="VRJ23" s="300"/>
      <c r="VRK23" s="300"/>
      <c r="VRL23" s="300"/>
      <c r="VRM23" s="300"/>
      <c r="VRN23" s="300"/>
      <c r="VRO23" s="300"/>
      <c r="VRP23" s="300"/>
      <c r="VRQ23" s="300"/>
      <c r="VRR23" s="300"/>
      <c r="VRS23" s="300"/>
      <c r="VRT23" s="300"/>
      <c r="VRU23" s="300"/>
      <c r="VRV23" s="300"/>
      <c r="VRW23" s="300"/>
      <c r="VRX23" s="300"/>
      <c r="VRY23" s="300"/>
      <c r="VRZ23" s="300"/>
      <c r="VSA23" s="300"/>
      <c r="VSB23" s="300"/>
      <c r="VSC23" s="300"/>
      <c r="VSD23" s="300"/>
      <c r="VSE23" s="300"/>
      <c r="VSF23" s="300"/>
      <c r="VSG23" s="300"/>
      <c r="VSH23" s="300"/>
      <c r="VSI23" s="300"/>
      <c r="VSJ23" s="300"/>
      <c r="VSK23" s="300"/>
      <c r="VSL23" s="300"/>
      <c r="VSM23" s="300"/>
      <c r="VSN23" s="300"/>
      <c r="VSO23" s="300"/>
      <c r="VSP23" s="300"/>
      <c r="VSQ23" s="300"/>
      <c r="VSR23" s="300"/>
      <c r="VSS23" s="300"/>
      <c r="VST23" s="300"/>
      <c r="VSU23" s="300"/>
      <c r="VSV23" s="300"/>
      <c r="VSW23" s="300"/>
      <c r="VSX23" s="300"/>
      <c r="VSY23" s="300"/>
      <c r="VSZ23" s="300"/>
      <c r="VTA23" s="300"/>
      <c r="VTB23" s="300"/>
      <c r="VTC23" s="300"/>
      <c r="VTD23" s="300"/>
      <c r="VTE23" s="300"/>
      <c r="VTF23" s="300"/>
      <c r="VTG23" s="300"/>
      <c r="VTH23" s="300"/>
      <c r="VTI23" s="300"/>
      <c r="VTJ23" s="300"/>
      <c r="VTK23" s="300"/>
      <c r="VTL23" s="300"/>
      <c r="VTM23" s="300"/>
      <c r="VTN23" s="300"/>
      <c r="VTO23" s="300"/>
      <c r="VTP23" s="300"/>
      <c r="VTQ23" s="300"/>
      <c r="VTR23" s="300"/>
      <c r="VTS23" s="300"/>
      <c r="VTT23" s="300"/>
      <c r="VTU23" s="300"/>
      <c r="VTV23" s="300"/>
      <c r="VTW23" s="300"/>
      <c r="VTX23" s="300"/>
      <c r="VTY23" s="300"/>
      <c r="VTZ23" s="300"/>
      <c r="VUA23" s="300"/>
      <c r="VUB23" s="300"/>
      <c r="VUC23" s="300"/>
      <c r="VUD23" s="300"/>
      <c r="VUE23" s="300"/>
      <c r="VUF23" s="300"/>
      <c r="VUG23" s="300"/>
      <c r="VUH23" s="300"/>
      <c r="VUI23" s="300"/>
      <c r="VUJ23" s="300"/>
      <c r="VUK23" s="300"/>
      <c r="VUL23" s="300"/>
      <c r="VUM23" s="300"/>
      <c r="VUN23" s="300"/>
      <c r="VUO23" s="300"/>
      <c r="VUP23" s="300"/>
      <c r="VUQ23" s="300"/>
      <c r="VUR23" s="300"/>
      <c r="VUS23" s="300"/>
      <c r="VUT23" s="300"/>
      <c r="VUU23" s="300"/>
      <c r="VUV23" s="300"/>
      <c r="VUW23" s="300"/>
      <c r="VUX23" s="300"/>
      <c r="VUY23" s="300"/>
      <c r="VUZ23" s="300"/>
      <c r="VVA23" s="300"/>
      <c r="VVB23" s="300"/>
      <c r="VVC23" s="300"/>
      <c r="VVD23" s="300"/>
      <c r="VVE23" s="300"/>
      <c r="VVF23" s="300"/>
      <c r="VVG23" s="300"/>
      <c r="VVH23" s="300"/>
      <c r="VVI23" s="300"/>
      <c r="VVJ23" s="300"/>
      <c r="VVK23" s="300"/>
      <c r="VVL23" s="300"/>
      <c r="VVM23" s="300"/>
      <c r="VVN23" s="300"/>
      <c r="VVO23" s="300"/>
      <c r="VVP23" s="300"/>
      <c r="VVQ23" s="300"/>
      <c r="VVR23" s="300"/>
      <c r="VVS23" s="300"/>
      <c r="VVT23" s="300"/>
      <c r="VVU23" s="300"/>
      <c r="VVV23" s="300"/>
      <c r="VVW23" s="300"/>
      <c r="VVX23" s="300"/>
      <c r="VVY23" s="300"/>
      <c r="VVZ23" s="300"/>
      <c r="VWA23" s="300"/>
      <c r="VWB23" s="300"/>
      <c r="VWC23" s="300"/>
      <c r="VWD23" s="300"/>
      <c r="VWE23" s="300"/>
      <c r="VWF23" s="300"/>
      <c r="VWG23" s="300"/>
      <c r="VWH23" s="300"/>
      <c r="VWI23" s="300"/>
      <c r="VWJ23" s="300"/>
      <c r="VWK23" s="300"/>
      <c r="VWL23" s="300"/>
      <c r="VWM23" s="300"/>
      <c r="VWN23" s="300"/>
      <c r="VWO23" s="300"/>
      <c r="VWP23" s="300"/>
      <c r="VWQ23" s="300"/>
      <c r="VWR23" s="300"/>
      <c r="VWS23" s="300"/>
      <c r="VWT23" s="300"/>
      <c r="VWU23" s="300"/>
      <c r="VWV23" s="300"/>
      <c r="VWW23" s="300"/>
      <c r="VWX23" s="300"/>
      <c r="VWY23" s="300"/>
      <c r="VWZ23" s="300"/>
      <c r="VXA23" s="300"/>
      <c r="VXB23" s="300"/>
      <c r="VXC23" s="300"/>
      <c r="VXD23" s="300"/>
      <c r="VXE23" s="300"/>
      <c r="VXF23" s="300"/>
      <c r="VXG23" s="300"/>
      <c r="VXH23" s="300"/>
      <c r="VXI23" s="300"/>
      <c r="VXJ23" s="300"/>
      <c r="VXK23" s="300"/>
      <c r="VXL23" s="300"/>
      <c r="VXM23" s="300"/>
      <c r="VXN23" s="300"/>
      <c r="VXO23" s="300"/>
      <c r="VXP23" s="300"/>
      <c r="VXQ23" s="300"/>
      <c r="VXR23" s="300"/>
      <c r="VXS23" s="300"/>
      <c r="VXT23" s="300"/>
      <c r="VXU23" s="300"/>
      <c r="VXV23" s="300"/>
      <c r="VXW23" s="300"/>
      <c r="VXX23" s="300"/>
      <c r="VXY23" s="300"/>
      <c r="VXZ23" s="300"/>
      <c r="VYA23" s="300"/>
      <c r="VYB23" s="300"/>
      <c r="VYC23" s="300"/>
      <c r="VYD23" s="300"/>
      <c r="VYE23" s="300"/>
      <c r="VYF23" s="300"/>
      <c r="VYG23" s="300"/>
      <c r="VYH23" s="300"/>
      <c r="VYI23" s="300"/>
      <c r="VYJ23" s="300"/>
      <c r="VYK23" s="300"/>
      <c r="VYL23" s="300"/>
      <c r="VYM23" s="300"/>
      <c r="VYN23" s="300"/>
      <c r="VYO23" s="300"/>
      <c r="VYP23" s="300"/>
      <c r="VYQ23" s="300"/>
      <c r="VYR23" s="300"/>
      <c r="VYS23" s="300"/>
      <c r="VYT23" s="300"/>
      <c r="VYU23" s="300"/>
      <c r="VYV23" s="300"/>
      <c r="VYW23" s="300"/>
      <c r="VYX23" s="300"/>
      <c r="VYY23" s="300"/>
      <c r="VYZ23" s="300"/>
      <c r="VZA23" s="300"/>
      <c r="VZB23" s="300"/>
      <c r="VZC23" s="300"/>
      <c r="VZD23" s="300"/>
      <c r="VZE23" s="300"/>
      <c r="VZF23" s="300"/>
      <c r="VZG23" s="300"/>
      <c r="VZH23" s="300"/>
      <c r="VZI23" s="300"/>
      <c r="VZJ23" s="300"/>
      <c r="VZK23" s="300"/>
      <c r="VZL23" s="300"/>
      <c r="VZM23" s="300"/>
      <c r="VZN23" s="300"/>
      <c r="VZO23" s="300"/>
      <c r="VZP23" s="300"/>
      <c r="VZQ23" s="300"/>
      <c r="VZR23" s="300"/>
      <c r="VZS23" s="300"/>
      <c r="VZT23" s="300"/>
      <c r="VZU23" s="300"/>
      <c r="VZV23" s="300"/>
      <c r="VZW23" s="300"/>
      <c r="VZX23" s="300"/>
      <c r="VZY23" s="300"/>
      <c r="VZZ23" s="300"/>
      <c r="WAA23" s="300"/>
      <c r="WAB23" s="300"/>
      <c r="WAC23" s="300"/>
      <c r="WAD23" s="300"/>
      <c r="WAE23" s="300"/>
      <c r="WAF23" s="300"/>
      <c r="WAG23" s="300"/>
      <c r="WAH23" s="300"/>
      <c r="WAI23" s="300"/>
      <c r="WAJ23" s="300"/>
      <c r="WAK23" s="300"/>
      <c r="WAL23" s="300"/>
      <c r="WAM23" s="300"/>
      <c r="WAN23" s="300"/>
      <c r="WAO23" s="300"/>
      <c r="WAP23" s="300"/>
      <c r="WAQ23" s="300"/>
      <c r="WAR23" s="300"/>
      <c r="WAS23" s="300"/>
      <c r="WAT23" s="300"/>
      <c r="WAU23" s="300"/>
      <c r="WAV23" s="300"/>
      <c r="WAW23" s="300"/>
      <c r="WAX23" s="300"/>
      <c r="WAY23" s="300"/>
      <c r="WAZ23" s="300"/>
      <c r="WBA23" s="300"/>
      <c r="WBB23" s="300"/>
      <c r="WBC23" s="300"/>
      <c r="WBD23" s="300"/>
      <c r="WBE23" s="300"/>
      <c r="WBF23" s="300"/>
      <c r="WBG23" s="300"/>
      <c r="WBH23" s="300"/>
      <c r="WBI23" s="300"/>
      <c r="WBJ23" s="300"/>
      <c r="WBK23" s="300"/>
      <c r="WBL23" s="300"/>
      <c r="WBM23" s="300"/>
      <c r="WBN23" s="300"/>
      <c r="WBO23" s="300"/>
      <c r="WBP23" s="300"/>
      <c r="WBQ23" s="300"/>
      <c r="WBR23" s="300"/>
      <c r="WBS23" s="300"/>
      <c r="WBT23" s="300"/>
      <c r="WBU23" s="300"/>
      <c r="WBV23" s="300"/>
      <c r="WBW23" s="300"/>
      <c r="WBX23" s="300"/>
      <c r="WBY23" s="300"/>
      <c r="WBZ23" s="300"/>
      <c r="WCA23" s="300"/>
      <c r="WCB23" s="300"/>
      <c r="WCC23" s="300"/>
      <c r="WCD23" s="300"/>
      <c r="WCE23" s="300"/>
      <c r="WCF23" s="300"/>
      <c r="WCG23" s="300"/>
      <c r="WCH23" s="300"/>
      <c r="WCI23" s="300"/>
      <c r="WCJ23" s="300"/>
      <c r="WCK23" s="300"/>
      <c r="WCL23" s="300"/>
      <c r="WCM23" s="300"/>
      <c r="WCN23" s="300"/>
      <c r="WCO23" s="300"/>
      <c r="WCP23" s="300"/>
      <c r="WCQ23" s="300"/>
      <c r="WCR23" s="300"/>
      <c r="WCS23" s="300"/>
      <c r="WCT23" s="300"/>
      <c r="WCU23" s="300"/>
      <c r="WCV23" s="300"/>
      <c r="WCW23" s="300"/>
      <c r="WCX23" s="300"/>
      <c r="WCY23" s="300"/>
      <c r="WCZ23" s="300"/>
      <c r="WDA23" s="300"/>
      <c r="WDB23" s="300"/>
      <c r="WDC23" s="300"/>
      <c r="WDD23" s="300"/>
      <c r="WDE23" s="300"/>
      <c r="WDF23" s="300"/>
      <c r="WDG23" s="300"/>
      <c r="WDH23" s="300"/>
      <c r="WDI23" s="300"/>
      <c r="WDJ23" s="300"/>
      <c r="WDK23" s="300"/>
      <c r="WDL23" s="300"/>
      <c r="WDM23" s="300"/>
      <c r="WDN23" s="300"/>
      <c r="WDO23" s="300"/>
      <c r="WDP23" s="300"/>
      <c r="WDQ23" s="300"/>
      <c r="WDR23" s="300"/>
      <c r="WDS23" s="300"/>
      <c r="WDT23" s="300"/>
      <c r="WDU23" s="300"/>
      <c r="WDV23" s="300"/>
      <c r="WDW23" s="300"/>
      <c r="WDX23" s="300"/>
      <c r="WDY23" s="300"/>
      <c r="WDZ23" s="300"/>
      <c r="WEA23" s="300"/>
      <c r="WEB23" s="300"/>
      <c r="WEC23" s="300"/>
      <c r="WED23" s="300"/>
      <c r="WEE23" s="300"/>
      <c r="WEF23" s="300"/>
      <c r="WEG23" s="300"/>
      <c r="WEH23" s="300"/>
      <c r="WEI23" s="300"/>
      <c r="WEJ23" s="300"/>
      <c r="WEK23" s="300"/>
      <c r="WEL23" s="300"/>
      <c r="WEM23" s="300"/>
      <c r="WEN23" s="300"/>
      <c r="WEO23" s="300"/>
      <c r="WEP23" s="300"/>
      <c r="WEQ23" s="300"/>
      <c r="WER23" s="300"/>
      <c r="WES23" s="300"/>
      <c r="WET23" s="300"/>
      <c r="WEU23" s="300"/>
      <c r="WEV23" s="300"/>
      <c r="WEW23" s="300"/>
      <c r="WEX23" s="300"/>
      <c r="WEY23" s="300"/>
      <c r="WEZ23" s="300"/>
      <c r="WFA23" s="300"/>
      <c r="WFB23" s="300"/>
      <c r="WFC23" s="300"/>
      <c r="WFD23" s="300"/>
      <c r="WFE23" s="300"/>
      <c r="WFF23" s="300"/>
      <c r="WFG23" s="300"/>
      <c r="WFH23" s="300"/>
      <c r="WFI23" s="300"/>
      <c r="WFJ23" s="300"/>
      <c r="WFK23" s="300"/>
      <c r="WFL23" s="300"/>
      <c r="WFM23" s="300"/>
      <c r="WFN23" s="300"/>
      <c r="WFO23" s="300"/>
      <c r="WFP23" s="300"/>
      <c r="WFQ23" s="300"/>
      <c r="WFR23" s="300"/>
      <c r="WFS23" s="300"/>
      <c r="WFT23" s="300"/>
      <c r="WFU23" s="300"/>
      <c r="WFV23" s="300"/>
      <c r="WFW23" s="300"/>
      <c r="WFX23" s="300"/>
      <c r="WFY23" s="300"/>
      <c r="WFZ23" s="300"/>
      <c r="WGA23" s="300"/>
      <c r="WGB23" s="300"/>
      <c r="WGC23" s="300"/>
      <c r="WGD23" s="300"/>
      <c r="WGE23" s="300"/>
      <c r="WGF23" s="300"/>
      <c r="WGG23" s="300"/>
      <c r="WGH23" s="300"/>
      <c r="WGI23" s="300"/>
      <c r="WGJ23" s="300"/>
      <c r="WGK23" s="300"/>
      <c r="WGL23" s="300"/>
      <c r="WGM23" s="300"/>
      <c r="WGN23" s="300"/>
      <c r="WGO23" s="300"/>
      <c r="WGP23" s="300"/>
      <c r="WGQ23" s="300"/>
      <c r="WGR23" s="300"/>
      <c r="WGS23" s="300"/>
      <c r="WGT23" s="300"/>
      <c r="WGU23" s="300"/>
      <c r="WGV23" s="300"/>
      <c r="WGW23" s="300"/>
      <c r="WGX23" s="300"/>
      <c r="WGY23" s="300"/>
      <c r="WGZ23" s="300"/>
      <c r="WHA23" s="300"/>
      <c r="WHB23" s="300"/>
      <c r="WHC23" s="300"/>
      <c r="WHD23" s="300"/>
      <c r="WHE23" s="300"/>
      <c r="WHF23" s="300"/>
      <c r="WHG23" s="300"/>
      <c r="WHH23" s="300"/>
      <c r="WHI23" s="300"/>
      <c r="WHJ23" s="300"/>
      <c r="WHK23" s="300"/>
      <c r="WHL23" s="300"/>
      <c r="WHM23" s="300"/>
      <c r="WHN23" s="300"/>
      <c r="WHO23" s="300"/>
      <c r="WHP23" s="300"/>
      <c r="WHQ23" s="300"/>
      <c r="WHR23" s="300"/>
      <c r="WHS23" s="300"/>
      <c r="WHT23" s="300"/>
      <c r="WHU23" s="300"/>
      <c r="WHV23" s="300"/>
      <c r="WHW23" s="300"/>
      <c r="WHX23" s="300"/>
      <c r="WHY23" s="300"/>
      <c r="WHZ23" s="300"/>
      <c r="WIA23" s="300"/>
      <c r="WIB23" s="300"/>
      <c r="WIC23" s="300"/>
      <c r="WID23" s="300"/>
      <c r="WIE23" s="300"/>
      <c r="WIF23" s="300"/>
      <c r="WIG23" s="300"/>
      <c r="WIH23" s="300"/>
      <c r="WII23" s="300"/>
      <c r="WIJ23" s="300"/>
      <c r="WIK23" s="300"/>
      <c r="WIL23" s="300"/>
      <c r="WIM23" s="300"/>
      <c r="WIN23" s="300"/>
      <c r="WIO23" s="300"/>
      <c r="WIP23" s="300"/>
      <c r="WIQ23" s="300"/>
      <c r="WIR23" s="300"/>
      <c r="WIS23" s="300"/>
      <c r="WIT23" s="300"/>
      <c r="WIU23" s="300"/>
      <c r="WIV23" s="300"/>
      <c r="WIW23" s="300"/>
      <c r="WIX23" s="300"/>
      <c r="WIY23" s="300"/>
      <c r="WIZ23" s="300"/>
      <c r="WJA23" s="300"/>
      <c r="WJB23" s="300"/>
      <c r="WJC23" s="300"/>
      <c r="WJD23" s="300"/>
      <c r="WJE23" s="300"/>
      <c r="WJF23" s="300"/>
      <c r="WJG23" s="300"/>
      <c r="WJH23" s="300"/>
      <c r="WJI23" s="300"/>
      <c r="WJJ23" s="300"/>
      <c r="WJK23" s="300"/>
      <c r="WJL23" s="300"/>
      <c r="WJM23" s="300"/>
      <c r="WJN23" s="300"/>
      <c r="WJO23" s="300"/>
      <c r="WJP23" s="300"/>
      <c r="WJQ23" s="300"/>
      <c r="WJR23" s="300"/>
      <c r="WJS23" s="300"/>
      <c r="WJT23" s="300"/>
      <c r="WJU23" s="300"/>
      <c r="WJV23" s="300"/>
      <c r="WJW23" s="300"/>
      <c r="WJX23" s="300"/>
      <c r="WJY23" s="300"/>
      <c r="WJZ23" s="300"/>
      <c r="WKA23" s="300"/>
      <c r="WKB23" s="300"/>
      <c r="WKC23" s="300"/>
      <c r="WKD23" s="300"/>
      <c r="WKE23" s="300"/>
      <c r="WKF23" s="300"/>
      <c r="WKG23" s="300"/>
      <c r="WKH23" s="300"/>
      <c r="WKI23" s="300"/>
      <c r="WKJ23" s="300"/>
      <c r="WKK23" s="300"/>
      <c r="WKL23" s="300"/>
      <c r="WKM23" s="300"/>
      <c r="WKN23" s="300"/>
      <c r="WKO23" s="300"/>
      <c r="WKP23" s="300"/>
      <c r="WKQ23" s="300"/>
      <c r="WKR23" s="300"/>
      <c r="WKS23" s="300"/>
      <c r="WKT23" s="300"/>
      <c r="WKU23" s="300"/>
      <c r="WKV23" s="300"/>
      <c r="WKW23" s="300"/>
      <c r="WKX23" s="300"/>
      <c r="WKY23" s="300"/>
      <c r="WKZ23" s="300"/>
      <c r="WLA23" s="300"/>
      <c r="WLB23" s="300"/>
      <c r="WLC23" s="300"/>
      <c r="WLD23" s="300"/>
      <c r="WLE23" s="300"/>
      <c r="WLF23" s="300"/>
      <c r="WLG23" s="300"/>
      <c r="WLH23" s="300"/>
      <c r="WLI23" s="300"/>
      <c r="WLJ23" s="300"/>
      <c r="WLK23" s="300"/>
      <c r="WLL23" s="300"/>
      <c r="WLM23" s="300"/>
      <c r="WLN23" s="300"/>
      <c r="WLO23" s="300"/>
      <c r="WLP23" s="300"/>
      <c r="WLQ23" s="300"/>
      <c r="WLR23" s="300"/>
      <c r="WLS23" s="300"/>
      <c r="WLT23" s="300"/>
      <c r="WLU23" s="300"/>
      <c r="WLV23" s="300"/>
      <c r="WLW23" s="300"/>
      <c r="WLX23" s="300"/>
      <c r="WLY23" s="300"/>
      <c r="WLZ23" s="300"/>
      <c r="WMA23" s="300"/>
      <c r="WMB23" s="300"/>
      <c r="WMC23" s="300"/>
      <c r="WMD23" s="300"/>
      <c r="WME23" s="300"/>
      <c r="WMF23" s="300"/>
      <c r="WMG23" s="300"/>
      <c r="WMH23" s="300"/>
      <c r="WMI23" s="300"/>
      <c r="WMJ23" s="300"/>
      <c r="WMK23" s="300"/>
      <c r="WML23" s="300"/>
      <c r="WMM23" s="300"/>
      <c r="WMN23" s="300"/>
      <c r="WMO23" s="300"/>
      <c r="WMP23" s="300"/>
      <c r="WMQ23" s="300"/>
      <c r="WMR23" s="300"/>
      <c r="WMS23" s="300"/>
      <c r="WMT23" s="300"/>
      <c r="WMU23" s="300"/>
      <c r="WMV23" s="300"/>
      <c r="WMW23" s="300"/>
      <c r="WMX23" s="300"/>
      <c r="WMY23" s="300"/>
      <c r="WMZ23" s="300"/>
      <c r="WNA23" s="300"/>
      <c r="WNB23" s="300"/>
      <c r="WNC23" s="300"/>
      <c r="WND23" s="300"/>
      <c r="WNE23" s="300"/>
      <c r="WNF23" s="300"/>
      <c r="WNG23" s="300"/>
      <c r="WNH23" s="300"/>
      <c r="WNI23" s="300"/>
      <c r="WNJ23" s="300"/>
      <c r="WNK23" s="300"/>
      <c r="WNL23" s="300"/>
      <c r="WNM23" s="300"/>
      <c r="WNN23" s="300"/>
      <c r="WNO23" s="300"/>
      <c r="WNP23" s="300"/>
      <c r="WNQ23" s="300"/>
      <c r="WNR23" s="300"/>
      <c r="WNS23" s="300"/>
      <c r="WNT23" s="300"/>
      <c r="WNU23" s="300"/>
      <c r="WNV23" s="300"/>
      <c r="WNW23" s="300"/>
      <c r="WNX23" s="300"/>
      <c r="WNY23" s="300"/>
      <c r="WNZ23" s="300"/>
      <c r="WOA23" s="300"/>
      <c r="WOB23" s="300"/>
      <c r="WOC23" s="300"/>
      <c r="WOD23" s="300"/>
      <c r="WOE23" s="300"/>
      <c r="WOF23" s="300"/>
      <c r="WOG23" s="300"/>
      <c r="WOH23" s="300"/>
      <c r="WOI23" s="300"/>
      <c r="WOJ23" s="300"/>
      <c r="WOK23" s="300"/>
      <c r="WOL23" s="300"/>
      <c r="WOM23" s="300"/>
      <c r="WON23" s="300"/>
      <c r="WOO23" s="300"/>
      <c r="WOP23" s="300"/>
      <c r="WOQ23" s="300"/>
      <c r="WOR23" s="300"/>
      <c r="WOS23" s="300"/>
      <c r="WOT23" s="300"/>
      <c r="WOU23" s="300"/>
      <c r="WOV23" s="300"/>
      <c r="WOW23" s="300"/>
      <c r="WOX23" s="300"/>
      <c r="WOY23" s="300"/>
      <c r="WOZ23" s="300"/>
      <c r="WPA23" s="300"/>
      <c r="WPB23" s="300"/>
      <c r="WPC23" s="300"/>
      <c r="WPD23" s="300"/>
      <c r="WPE23" s="300"/>
      <c r="WPF23" s="300"/>
      <c r="WPG23" s="300"/>
      <c r="WPH23" s="300"/>
      <c r="WPI23" s="300"/>
      <c r="WPJ23" s="300"/>
      <c r="WPK23" s="300"/>
      <c r="WPL23" s="300"/>
      <c r="WPM23" s="300"/>
      <c r="WPN23" s="300"/>
      <c r="WPO23" s="300"/>
      <c r="WPP23" s="300"/>
      <c r="WPQ23" s="300"/>
      <c r="WPR23" s="300"/>
      <c r="WPS23" s="300"/>
      <c r="WPT23" s="300"/>
      <c r="WPU23" s="300"/>
      <c r="WPV23" s="300"/>
      <c r="WPW23" s="300"/>
      <c r="WPX23" s="300"/>
      <c r="WPY23" s="300"/>
      <c r="WPZ23" s="300"/>
      <c r="WQA23" s="300"/>
      <c r="WQB23" s="300"/>
      <c r="WQC23" s="300"/>
      <c r="WQD23" s="300"/>
      <c r="WQE23" s="300"/>
      <c r="WQF23" s="300"/>
      <c r="WQG23" s="300"/>
      <c r="WQH23" s="300"/>
      <c r="WQI23" s="300"/>
      <c r="WQJ23" s="300"/>
      <c r="WQK23" s="300"/>
      <c r="WQL23" s="300"/>
      <c r="WQM23" s="300"/>
      <c r="WQN23" s="300"/>
      <c r="WQO23" s="300"/>
      <c r="WQP23" s="300"/>
      <c r="WQQ23" s="300"/>
      <c r="WQR23" s="300"/>
      <c r="WQS23" s="300"/>
      <c r="WQT23" s="300"/>
      <c r="WQU23" s="300"/>
      <c r="WQV23" s="300"/>
      <c r="WQW23" s="300"/>
      <c r="WQX23" s="300"/>
      <c r="WQY23" s="300"/>
      <c r="WQZ23" s="300"/>
      <c r="WRA23" s="300"/>
      <c r="WRB23" s="300"/>
      <c r="WRC23" s="300"/>
      <c r="WRD23" s="300"/>
      <c r="WRE23" s="300"/>
      <c r="WRF23" s="300"/>
      <c r="WRG23" s="300"/>
      <c r="WRH23" s="300"/>
      <c r="WRI23" s="300"/>
      <c r="WRJ23" s="300"/>
      <c r="WRK23" s="300"/>
      <c r="WRL23" s="300"/>
      <c r="WRM23" s="300"/>
      <c r="WRN23" s="300"/>
      <c r="WRO23" s="300"/>
      <c r="WRP23" s="300"/>
      <c r="WRQ23" s="300"/>
      <c r="WRR23" s="300"/>
      <c r="WRS23" s="300"/>
      <c r="WRT23" s="300"/>
      <c r="WRU23" s="300"/>
      <c r="WRV23" s="300"/>
      <c r="WRW23" s="300"/>
      <c r="WRX23" s="300"/>
      <c r="WRY23" s="300"/>
      <c r="WRZ23" s="300"/>
      <c r="WSA23" s="300"/>
      <c r="WSB23" s="300"/>
      <c r="WSC23" s="300"/>
      <c r="WSD23" s="300"/>
      <c r="WSE23" s="300"/>
      <c r="WSF23" s="300"/>
      <c r="WSG23" s="300"/>
      <c r="WSH23" s="300"/>
      <c r="WSI23" s="300"/>
      <c r="WSJ23" s="300"/>
      <c r="WSK23" s="300"/>
      <c r="WSL23" s="300"/>
      <c r="WSM23" s="300"/>
      <c r="WSN23" s="300"/>
      <c r="WSO23" s="300"/>
      <c r="WSP23" s="300"/>
      <c r="WSQ23" s="300"/>
      <c r="WSR23" s="300"/>
      <c r="WSS23" s="300"/>
      <c r="WST23" s="300"/>
      <c r="WSU23" s="300"/>
      <c r="WSV23" s="300"/>
      <c r="WSW23" s="300"/>
      <c r="WSX23" s="300"/>
      <c r="WSY23" s="300"/>
      <c r="WSZ23" s="300"/>
      <c r="WTA23" s="300"/>
      <c r="WTB23" s="300"/>
      <c r="WTC23" s="300"/>
      <c r="WTD23" s="300"/>
      <c r="WTE23" s="300"/>
      <c r="WTF23" s="300"/>
      <c r="WTG23" s="300"/>
      <c r="WTH23" s="300"/>
      <c r="WTI23" s="300"/>
      <c r="WTJ23" s="300"/>
      <c r="WTK23" s="300"/>
      <c r="WTL23" s="300"/>
      <c r="WTM23" s="300"/>
      <c r="WTN23" s="300"/>
      <c r="WTO23" s="300"/>
      <c r="WTP23" s="300"/>
      <c r="WTQ23" s="300"/>
      <c r="WTR23" s="300"/>
      <c r="WTS23" s="300"/>
      <c r="WTT23" s="300"/>
      <c r="WTU23" s="300"/>
      <c r="WTV23" s="300"/>
      <c r="WTW23" s="300"/>
      <c r="WTX23" s="300"/>
      <c r="WTY23" s="300"/>
      <c r="WTZ23" s="300"/>
      <c r="WUA23" s="300"/>
      <c r="WUB23" s="300"/>
      <c r="WUC23" s="300"/>
      <c r="WUD23" s="300"/>
      <c r="WUE23" s="300"/>
      <c r="WUF23" s="300"/>
      <c r="WUG23" s="300"/>
      <c r="WUH23" s="300"/>
      <c r="WUI23" s="300"/>
      <c r="WUJ23" s="300"/>
      <c r="WUK23" s="300"/>
      <c r="WUL23" s="300"/>
      <c r="WUM23" s="300"/>
      <c r="WUN23" s="300"/>
      <c r="WUO23" s="300"/>
      <c r="WUP23" s="300"/>
      <c r="WUQ23" s="300"/>
      <c r="WUR23" s="300"/>
      <c r="WUS23" s="300"/>
      <c r="WUT23" s="300"/>
      <c r="WUU23" s="300"/>
      <c r="WUV23" s="300"/>
      <c r="WUW23" s="300"/>
      <c r="WUX23" s="300"/>
      <c r="WUY23" s="300"/>
      <c r="WUZ23" s="300"/>
      <c r="WVA23" s="300"/>
      <c r="WVB23" s="300"/>
      <c r="WVC23" s="300"/>
      <c r="WVD23" s="300"/>
      <c r="WVE23" s="300"/>
      <c r="WVF23" s="300"/>
      <c r="WVG23" s="300"/>
      <c r="WVH23" s="300"/>
      <c r="WVI23" s="300"/>
      <c r="WVJ23" s="300"/>
      <c r="WVK23" s="300"/>
      <c r="WVL23" s="300"/>
      <c r="WVM23" s="300"/>
      <c r="WVN23" s="300"/>
      <c r="WVO23" s="300"/>
      <c r="WVP23" s="300"/>
      <c r="WVQ23" s="300"/>
      <c r="WVR23" s="300"/>
      <c r="WVS23" s="300"/>
      <c r="WVT23" s="300"/>
      <c r="WVU23" s="300"/>
      <c r="WVV23" s="300"/>
      <c r="WVW23" s="300"/>
      <c r="WVX23" s="300"/>
      <c r="WVY23" s="300"/>
      <c r="WVZ23" s="300"/>
      <c r="WWA23" s="300"/>
      <c r="WWB23" s="300"/>
      <c r="WWC23" s="300"/>
      <c r="WWD23" s="300"/>
      <c r="WWE23" s="300"/>
      <c r="WWF23" s="300"/>
      <c r="WWG23" s="300"/>
      <c r="WWH23" s="300"/>
      <c r="WWI23" s="300"/>
      <c r="WWJ23" s="300"/>
      <c r="WWK23" s="300"/>
      <c r="WWL23" s="300"/>
      <c r="WWM23" s="300"/>
      <c r="WWN23" s="300"/>
      <c r="WWO23" s="300"/>
      <c r="WWP23" s="300"/>
      <c r="WWQ23" s="300"/>
      <c r="WWR23" s="300"/>
      <c r="WWS23" s="300"/>
      <c r="WWT23" s="300"/>
      <c r="WWU23" s="300"/>
      <c r="WWV23" s="300"/>
      <c r="WWW23" s="300"/>
      <c r="WWX23" s="300"/>
      <c r="WWY23" s="300"/>
      <c r="WWZ23" s="300"/>
      <c r="WXA23" s="300"/>
      <c r="WXB23" s="300"/>
      <c r="WXC23" s="300"/>
      <c r="WXD23" s="300"/>
      <c r="WXE23" s="300"/>
      <c r="WXF23" s="300"/>
      <c r="WXG23" s="300"/>
      <c r="WXH23" s="300"/>
      <c r="WXI23" s="300"/>
      <c r="WXJ23" s="300"/>
      <c r="WXK23" s="300"/>
      <c r="WXL23" s="300"/>
      <c r="WXM23" s="300"/>
      <c r="WXN23" s="300"/>
      <c r="WXO23" s="300"/>
      <c r="WXP23" s="300"/>
      <c r="WXQ23" s="300"/>
      <c r="WXR23" s="300"/>
      <c r="WXS23" s="300"/>
      <c r="WXT23" s="300"/>
      <c r="WXU23" s="300"/>
      <c r="WXV23" s="300"/>
      <c r="WXW23" s="300"/>
      <c r="WXX23" s="300"/>
      <c r="WXY23" s="300"/>
      <c r="WXZ23" s="300"/>
      <c r="WYA23" s="300"/>
      <c r="WYB23" s="300"/>
      <c r="WYC23" s="300"/>
      <c r="WYD23" s="300"/>
      <c r="WYE23" s="300"/>
      <c r="WYF23" s="300"/>
      <c r="WYG23" s="300"/>
      <c r="WYH23" s="300"/>
      <c r="WYI23" s="300"/>
      <c r="WYJ23" s="300"/>
      <c r="WYK23" s="300"/>
      <c r="WYL23" s="300"/>
      <c r="WYM23" s="300"/>
      <c r="WYN23" s="300"/>
      <c r="WYO23" s="300"/>
      <c r="WYP23" s="300"/>
      <c r="WYQ23" s="300"/>
      <c r="WYR23" s="300"/>
      <c r="WYS23" s="300"/>
      <c r="WYT23" s="300"/>
      <c r="WYU23" s="300"/>
      <c r="WYV23" s="300"/>
      <c r="WYW23" s="300"/>
      <c r="WYX23" s="300"/>
      <c r="WYY23" s="300"/>
      <c r="WYZ23" s="300"/>
      <c r="WZA23" s="300"/>
      <c r="WZB23" s="300"/>
      <c r="WZC23" s="300"/>
      <c r="WZD23" s="300"/>
      <c r="WZE23" s="300"/>
      <c r="WZF23" s="300"/>
      <c r="WZG23" s="300"/>
      <c r="WZH23" s="300"/>
      <c r="WZI23" s="300"/>
      <c r="WZJ23" s="300"/>
      <c r="WZK23" s="300"/>
      <c r="WZL23" s="300"/>
      <c r="WZM23" s="300"/>
      <c r="WZN23" s="300"/>
      <c r="WZO23" s="300"/>
      <c r="WZP23" s="300"/>
      <c r="WZQ23" s="300"/>
      <c r="WZR23" s="300"/>
      <c r="WZS23" s="300"/>
      <c r="WZT23" s="300"/>
      <c r="WZU23" s="300"/>
      <c r="WZV23" s="300"/>
      <c r="WZW23" s="300"/>
      <c r="WZX23" s="300"/>
      <c r="WZY23" s="300"/>
      <c r="WZZ23" s="300"/>
      <c r="XAA23" s="300"/>
      <c r="XAB23" s="300"/>
      <c r="XAC23" s="300"/>
      <c r="XAD23" s="300"/>
      <c r="XAE23" s="300"/>
      <c r="XAF23" s="300"/>
      <c r="XAG23" s="300"/>
      <c r="XAH23" s="300"/>
      <c r="XAI23" s="300"/>
      <c r="XAJ23" s="300"/>
      <c r="XAK23" s="300"/>
      <c r="XAL23" s="300"/>
      <c r="XAM23" s="300"/>
      <c r="XAN23" s="300"/>
      <c r="XAO23" s="300"/>
      <c r="XAP23" s="300"/>
      <c r="XAQ23" s="300"/>
      <c r="XAR23" s="300"/>
      <c r="XAS23" s="300"/>
      <c r="XAT23" s="300"/>
      <c r="XAU23" s="300"/>
      <c r="XAV23" s="300"/>
      <c r="XAW23" s="300"/>
      <c r="XAX23" s="300"/>
      <c r="XAY23" s="300"/>
      <c r="XAZ23" s="300"/>
      <c r="XBA23" s="300"/>
      <c r="XBB23" s="300"/>
      <c r="XBC23" s="300"/>
      <c r="XBD23" s="300"/>
      <c r="XBE23" s="300"/>
      <c r="XBF23" s="300"/>
      <c r="XBG23" s="300"/>
      <c r="XBH23" s="300"/>
      <c r="XBI23" s="300"/>
      <c r="XBJ23" s="300"/>
      <c r="XBK23" s="300"/>
      <c r="XBL23" s="300"/>
      <c r="XBM23" s="300"/>
      <c r="XBN23" s="300"/>
      <c r="XBO23" s="300"/>
      <c r="XBP23" s="300"/>
      <c r="XBQ23" s="300"/>
      <c r="XBR23" s="300"/>
      <c r="XBS23" s="300"/>
      <c r="XBT23" s="300"/>
      <c r="XBU23" s="300"/>
      <c r="XBV23" s="300"/>
      <c r="XBW23" s="300"/>
      <c r="XBX23" s="300"/>
      <c r="XBY23" s="300"/>
      <c r="XBZ23" s="300"/>
      <c r="XCA23" s="300"/>
      <c r="XCB23" s="300"/>
      <c r="XCC23" s="300"/>
      <c r="XCD23" s="300"/>
      <c r="XCE23" s="300"/>
      <c r="XCF23" s="300"/>
      <c r="XCG23" s="300"/>
      <c r="XCH23" s="300"/>
      <c r="XCI23" s="300"/>
      <c r="XCJ23" s="300"/>
      <c r="XCK23" s="300"/>
      <c r="XCL23" s="300"/>
      <c r="XCM23" s="300"/>
      <c r="XCN23" s="300"/>
      <c r="XCO23" s="300"/>
      <c r="XCP23" s="300"/>
      <c r="XCQ23" s="300"/>
      <c r="XCR23" s="300"/>
      <c r="XCS23" s="300"/>
      <c r="XCT23" s="300"/>
      <c r="XCU23" s="300"/>
      <c r="XCV23" s="300"/>
      <c r="XCW23" s="300"/>
      <c r="XCX23" s="300"/>
      <c r="XCY23" s="300"/>
      <c r="XCZ23" s="300"/>
      <c r="XDA23" s="300"/>
      <c r="XDB23" s="300"/>
      <c r="XDC23" s="300"/>
      <c r="XDD23" s="300"/>
      <c r="XDE23" s="300"/>
      <c r="XDF23" s="300"/>
      <c r="XDG23" s="300"/>
      <c r="XDH23" s="300"/>
      <c r="XDI23" s="300"/>
      <c r="XDJ23" s="300"/>
      <c r="XDK23" s="300"/>
      <c r="XDL23" s="300"/>
      <c r="XDM23" s="300"/>
      <c r="XDN23" s="300"/>
      <c r="XDO23" s="300"/>
      <c r="XDP23" s="300"/>
      <c r="XDQ23" s="300"/>
      <c r="XDR23" s="300"/>
      <c r="XDS23" s="300"/>
      <c r="XDT23" s="300"/>
      <c r="XDU23" s="300"/>
      <c r="XDV23" s="300"/>
      <c r="XDW23" s="300"/>
      <c r="XDX23" s="300"/>
      <c r="XDY23" s="300"/>
      <c r="XDZ23" s="300"/>
      <c r="XEA23" s="300"/>
      <c r="XEB23" s="300"/>
      <c r="XEC23" s="300"/>
      <c r="XED23" s="300"/>
      <c r="XEE23" s="300"/>
      <c r="XEF23" s="300"/>
      <c r="XEG23" s="300"/>
      <c r="XEH23" s="300"/>
      <c r="XEI23" s="300"/>
      <c r="XEJ23" s="300"/>
      <c r="XEK23" s="300"/>
      <c r="XEL23" s="300"/>
    </row>
    <row r="24" spans="1:16366" ht="19">
      <c r="A24" s="302" t="s">
        <v>354</v>
      </c>
      <c r="D24" s="316"/>
      <c r="H24" s="317" t="s">
        <v>355</v>
      </c>
    </row>
    <row r="25" spans="1:16366">
      <c r="A25" s="304" t="s">
        <v>66</v>
      </c>
      <c r="B25" s="303" t="s">
        <v>356</v>
      </c>
      <c r="C25" s="303" t="s">
        <v>357</v>
      </c>
      <c r="D25" s="303" t="s">
        <v>358</v>
      </c>
      <c r="E25" s="304" t="s">
        <v>359</v>
      </c>
    </row>
    <row r="26" spans="1:16366">
      <c r="A26" s="304" t="s">
        <v>70</v>
      </c>
      <c r="B26" s="303">
        <v>6</v>
      </c>
      <c r="C26" s="303"/>
      <c r="D26" s="303">
        <v>8</v>
      </c>
      <c r="E26" s="315" t="str">
        <f>IF(AND(B26&gt;0,C26&gt;0,D26&gt;0),"ja","nee")</f>
        <v>nee</v>
      </c>
    </row>
    <row r="27" spans="1:16366">
      <c r="A27" s="318" t="s">
        <v>360</v>
      </c>
    </row>
    <row r="28" spans="1:16366">
      <c r="A28" s="319" t="s">
        <v>361</v>
      </c>
    </row>
    <row r="29" spans="1:16366">
      <c r="A29" s="304" t="s">
        <v>66</v>
      </c>
      <c r="B29" s="303" t="s">
        <v>356</v>
      </c>
      <c r="C29" s="303" t="s">
        <v>357</v>
      </c>
      <c r="D29" s="303" t="s">
        <v>358</v>
      </c>
      <c r="E29" s="304" t="s">
        <v>359</v>
      </c>
    </row>
    <row r="30" spans="1:16366">
      <c r="A30" s="304" t="s">
        <v>70</v>
      </c>
      <c r="C30" s="303"/>
      <c r="D30" s="303"/>
      <c r="E30" s="313"/>
    </row>
  </sheetData>
  <mergeCells count="1">
    <mergeCell ref="A2:G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&amp;L® computraining&amp;R&amp;D</oddFooter>
  </headerFooter>
  <rowBreaks count="1" manualBreakCount="1">
    <brk id="30" max="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61"/>
  <sheetViews>
    <sheetView showGridLines="0" zoomScaleNormal="100" zoomScaleSheetLayoutView="80" zoomScalePageLayoutView="90" workbookViewId="0">
      <selection activeCell="H1" sqref="H1"/>
    </sheetView>
  </sheetViews>
  <sheetFormatPr baseColWidth="10" defaultColWidth="8.83203125" defaultRowHeight="15"/>
  <cols>
    <col min="1" max="1" width="15.5" customWidth="1"/>
    <col min="2" max="2" width="17" customWidth="1"/>
    <col min="3" max="3" width="21.1640625" customWidth="1"/>
    <col min="4" max="4" width="8.1640625" customWidth="1"/>
    <col min="5" max="5" width="17.6640625" customWidth="1"/>
    <col min="6" max="6" width="16.83203125" customWidth="1"/>
    <col min="7" max="7" width="12.6640625" customWidth="1"/>
  </cols>
  <sheetData>
    <row r="1" spans="1:7" s="64" customFormat="1" ht="30" customHeight="1" thickBot="1">
      <c r="A1" s="917" t="s">
        <v>7916</v>
      </c>
      <c r="B1" s="917"/>
      <c r="C1" s="917"/>
      <c r="D1" s="917"/>
      <c r="E1" s="917"/>
      <c r="F1" s="917"/>
      <c r="G1" s="917"/>
    </row>
    <row r="2" spans="1:7" s="453" customFormat="1" ht="22" thickTop="1">
      <c r="A2" s="449" t="s">
        <v>7903</v>
      </c>
      <c r="B2" s="450"/>
      <c r="C2" s="451"/>
      <c r="D2" s="450"/>
      <c r="E2" s="450"/>
      <c r="F2" s="450"/>
      <c r="G2" s="450"/>
    </row>
    <row r="3" spans="1:7" s="453" customFormat="1" ht="15" customHeight="1">
      <c r="A3" s="730" t="s">
        <v>7901</v>
      </c>
      <c r="F3"/>
      <c r="G3"/>
    </row>
    <row r="4" spans="1:7" s="453" customFormat="1" ht="15" customHeight="1">
      <c r="A4" s="23" t="s">
        <v>7904</v>
      </c>
      <c r="B4" s="731"/>
      <c r="C4" s="731"/>
      <c r="F4"/>
      <c r="G4"/>
    </row>
    <row r="5" spans="1:7" s="453" customFormat="1" ht="15" customHeight="1">
      <c r="A5" s="23" t="s">
        <v>7923</v>
      </c>
      <c r="B5" s="731"/>
      <c r="C5" s="731"/>
      <c r="F5"/>
      <c r="G5"/>
    </row>
    <row r="6" spans="1:7" s="453" customFormat="1" ht="15" customHeight="1">
      <c r="A6" s="730" t="s">
        <v>7917</v>
      </c>
      <c r="B6" s="731"/>
      <c r="C6" s="731"/>
      <c r="F6"/>
      <c r="G6"/>
    </row>
    <row r="7" spans="1:7" s="453" customFormat="1" ht="15" customHeight="1">
      <c r="A7" s="730" t="s">
        <v>7918</v>
      </c>
      <c r="F7"/>
      <c r="G7"/>
    </row>
    <row r="8" spans="1:7" s="453" customFormat="1" ht="15" customHeight="1">
      <c r="A8" s="23" t="s">
        <v>7924</v>
      </c>
      <c r="F8"/>
      <c r="G8"/>
    </row>
    <row r="9" spans="1:7" s="453" customFormat="1" ht="15" customHeight="1">
      <c r="A9" s="730" t="s">
        <v>7920</v>
      </c>
      <c r="F9"/>
      <c r="G9"/>
    </row>
    <row r="10" spans="1:7" s="453" customFormat="1" ht="15" customHeight="1">
      <c r="A10" s="23" t="s">
        <v>7922</v>
      </c>
      <c r="F10"/>
      <c r="G10"/>
    </row>
    <row r="11" spans="1:7" s="453" customFormat="1" ht="15" customHeight="1">
      <c r="A11" s="455" t="s">
        <v>7925</v>
      </c>
      <c r="F11"/>
      <c r="G11"/>
    </row>
    <row r="12" spans="1:7" s="453" customFormat="1" ht="21">
      <c r="B12" s="732" t="s">
        <v>1898</v>
      </c>
      <c r="C12" s="733"/>
      <c r="D12" s="734"/>
      <c r="E12"/>
      <c r="F12" s="732" t="s">
        <v>22</v>
      </c>
    </row>
    <row r="13" spans="1:7" s="455" customFormat="1" ht="21">
      <c r="A13" s="735" t="s">
        <v>7900</v>
      </c>
      <c r="B13"/>
      <c r="C13" s="813" t="s">
        <v>7910</v>
      </c>
      <c r="E13" s="735" t="s">
        <v>7900</v>
      </c>
      <c r="F13"/>
    </row>
    <row r="14" spans="1:7" s="455" customFormat="1" ht="16">
      <c r="A14" s="810" t="s">
        <v>7895</v>
      </c>
      <c r="B14" s="736" t="str">
        <f>LEFT(A14,7)</f>
        <v>Janssen</v>
      </c>
      <c r="C14" s="458" t="s">
        <v>7902</v>
      </c>
      <c r="E14" s="810" t="s">
        <v>7895</v>
      </c>
      <c r="F14" s="809"/>
    </row>
    <row r="15" spans="1:7">
      <c r="A15" s="810" t="s">
        <v>7896</v>
      </c>
      <c r="B15" s="736" t="str">
        <f t="shared" ref="B15:B18" si="0">LEFT(A15,7)</f>
        <v>Pieters</v>
      </c>
      <c r="C15" t="s">
        <v>7906</v>
      </c>
      <c r="E15" s="810" t="s">
        <v>7896</v>
      </c>
      <c r="F15" s="809"/>
    </row>
    <row r="16" spans="1:7">
      <c r="A16" s="810" t="s">
        <v>7897</v>
      </c>
      <c r="B16" s="736" t="str">
        <f t="shared" si="0"/>
        <v>Klaesse</v>
      </c>
      <c r="C16" t="s">
        <v>7907</v>
      </c>
      <c r="E16" s="810" t="s">
        <v>7897</v>
      </c>
      <c r="F16" s="809"/>
    </row>
    <row r="17" spans="1:6">
      <c r="A17" s="810" t="s">
        <v>7898</v>
      </c>
      <c r="B17" s="736" t="str">
        <f t="shared" si="0"/>
        <v>Cox (10</v>
      </c>
      <c r="C17" t="s">
        <v>7908</v>
      </c>
      <c r="E17" s="810" t="s">
        <v>7898</v>
      </c>
      <c r="F17" s="809"/>
    </row>
    <row r="18" spans="1:6">
      <c r="A18" s="810" t="s">
        <v>7899</v>
      </c>
      <c r="B18" s="736" t="str">
        <f t="shared" si="0"/>
        <v>Fransen</v>
      </c>
      <c r="C18" t="s">
        <v>7909</v>
      </c>
      <c r="E18" s="810" t="s">
        <v>7899</v>
      </c>
      <c r="F18" s="809"/>
    </row>
    <row r="19" spans="1:6" ht="21">
      <c r="A19" s="735" t="s">
        <v>7900</v>
      </c>
      <c r="C19" s="813" t="s">
        <v>7912</v>
      </c>
      <c r="D19" s="455"/>
      <c r="E19" s="735" t="s">
        <v>7900</v>
      </c>
    </row>
    <row r="20" spans="1:6" ht="16">
      <c r="A20" s="810" t="s">
        <v>7895</v>
      </c>
      <c r="B20" s="736">
        <f t="shared" ref="B20:B24" si="1">SEARCH("(",A20)</f>
        <v>9</v>
      </c>
      <c r="C20" s="458" t="s">
        <v>7919</v>
      </c>
      <c r="D20" s="455"/>
      <c r="E20" s="810" t="s">
        <v>7895</v>
      </c>
      <c r="F20" s="809"/>
    </row>
    <row r="21" spans="1:6" ht="16">
      <c r="A21" s="810" t="s">
        <v>7896</v>
      </c>
      <c r="B21" s="736">
        <f t="shared" si="1"/>
        <v>11</v>
      </c>
      <c r="C21" s="455" t="s">
        <v>7905</v>
      </c>
      <c r="E21" s="810" t="s">
        <v>7896</v>
      </c>
      <c r="F21" s="809"/>
    </row>
    <row r="22" spans="1:6" ht="16">
      <c r="A22" s="810" t="s">
        <v>7897</v>
      </c>
      <c r="B22" s="736">
        <f t="shared" si="1"/>
        <v>10</v>
      </c>
      <c r="C22" s="455" t="s">
        <v>7905</v>
      </c>
      <c r="E22" s="810" t="s">
        <v>7897</v>
      </c>
      <c r="F22" s="809"/>
    </row>
    <row r="23" spans="1:6" ht="16">
      <c r="A23" s="810" t="s">
        <v>7898</v>
      </c>
      <c r="B23" s="736">
        <f t="shared" si="1"/>
        <v>5</v>
      </c>
      <c r="C23" s="455" t="s">
        <v>7905</v>
      </c>
      <c r="E23" s="810" t="s">
        <v>7898</v>
      </c>
      <c r="F23" s="809"/>
    </row>
    <row r="24" spans="1:6" ht="16">
      <c r="A24" s="810" t="s">
        <v>7899</v>
      </c>
      <c r="B24" s="736">
        <f t="shared" si="1"/>
        <v>9</v>
      </c>
      <c r="C24" s="455" t="s">
        <v>7905</v>
      </c>
      <c r="E24" s="810" t="s">
        <v>7899</v>
      </c>
      <c r="F24" s="809"/>
    </row>
    <row r="26" spans="1:6" ht="21">
      <c r="A26" s="735" t="s">
        <v>7900</v>
      </c>
      <c r="C26" s="813" t="s">
        <v>7911</v>
      </c>
      <c r="D26" s="455"/>
      <c r="E26" s="735" t="s">
        <v>7900</v>
      </c>
    </row>
    <row r="27" spans="1:6" ht="16">
      <c r="A27" s="810" t="s">
        <v>7895</v>
      </c>
      <c r="B27" s="811" t="str">
        <f t="shared" ref="B27:B31" si="2">LEFT(A27,SEARCH("(",A27)-1)</f>
        <v xml:space="preserve">Janssen </v>
      </c>
      <c r="C27" s="812" t="s">
        <v>7921</v>
      </c>
      <c r="D27" s="455"/>
      <c r="E27" s="810" t="s">
        <v>7895</v>
      </c>
      <c r="F27" s="809"/>
    </row>
    <row r="28" spans="1:6" ht="16">
      <c r="A28" s="810" t="s">
        <v>7896</v>
      </c>
      <c r="B28" s="811" t="str">
        <f t="shared" si="2"/>
        <v xml:space="preserve">Pietersen </v>
      </c>
      <c r="C28" s="455" t="s">
        <v>66</v>
      </c>
      <c r="E28" s="810" t="s">
        <v>7896</v>
      </c>
      <c r="F28" s="809"/>
    </row>
    <row r="29" spans="1:6" ht="16">
      <c r="A29" s="810" t="s">
        <v>7897</v>
      </c>
      <c r="B29" s="811" t="str">
        <f t="shared" si="2"/>
        <v xml:space="preserve">Klaessen </v>
      </c>
      <c r="C29" s="455" t="s">
        <v>66</v>
      </c>
      <c r="E29" s="810" t="s">
        <v>7897</v>
      </c>
      <c r="F29" s="809"/>
    </row>
    <row r="30" spans="1:6" ht="16">
      <c r="A30" s="810" t="s">
        <v>7898</v>
      </c>
      <c r="B30" s="811" t="str">
        <f t="shared" si="2"/>
        <v xml:space="preserve">Cox </v>
      </c>
      <c r="C30" s="455" t="s">
        <v>66</v>
      </c>
      <c r="E30" s="810" t="s">
        <v>7898</v>
      </c>
      <c r="F30" s="809"/>
    </row>
    <row r="31" spans="1:6" ht="16">
      <c r="A31" s="810" t="s">
        <v>7899</v>
      </c>
      <c r="B31" s="811" t="str">
        <f t="shared" si="2"/>
        <v xml:space="preserve">Fransen </v>
      </c>
      <c r="C31" s="455" t="s">
        <v>66</v>
      </c>
      <c r="E31" s="810" t="s">
        <v>7899</v>
      </c>
      <c r="F31" s="809"/>
    </row>
    <row r="33" spans="1:7" ht="21">
      <c r="A33" s="735" t="s">
        <v>7900</v>
      </c>
      <c r="C33" s="813" t="s">
        <v>7913</v>
      </c>
      <c r="D33" s="455"/>
      <c r="E33" s="735" t="s">
        <v>7900</v>
      </c>
    </row>
    <row r="34" spans="1:7" ht="16">
      <c r="A34" s="810" t="s">
        <v>7895</v>
      </c>
      <c r="B34" s="811" t="str">
        <f>RIGHT(A34,5)</f>
        <v>(101)</v>
      </c>
      <c r="C34" s="458" t="s">
        <v>7915</v>
      </c>
      <c r="D34" s="455"/>
      <c r="E34" s="810" t="s">
        <v>7895</v>
      </c>
      <c r="F34" s="809"/>
    </row>
    <row r="35" spans="1:7" ht="16">
      <c r="A35" s="810" t="s">
        <v>7896</v>
      </c>
      <c r="B35" s="811" t="str">
        <f t="shared" ref="B35:B38" si="3">RIGHT(A35,5)</f>
        <v>(102)</v>
      </c>
      <c r="C35" s="455" t="s">
        <v>7914</v>
      </c>
      <c r="E35" s="810" t="s">
        <v>7896</v>
      </c>
      <c r="F35" s="809"/>
    </row>
    <row r="36" spans="1:7" ht="16">
      <c r="A36" s="810" t="s">
        <v>7897</v>
      </c>
      <c r="B36" s="811" t="str">
        <f t="shared" si="3"/>
        <v>(103)</v>
      </c>
      <c r="C36" s="455" t="s">
        <v>7914</v>
      </c>
      <c r="E36" s="810" t="s">
        <v>7897</v>
      </c>
      <c r="F36" s="809"/>
    </row>
    <row r="37" spans="1:7" ht="16">
      <c r="A37" s="810" t="s">
        <v>7898</v>
      </c>
      <c r="B37" s="811" t="str">
        <f t="shared" si="3"/>
        <v>(104)</v>
      </c>
      <c r="C37" s="455" t="s">
        <v>7914</v>
      </c>
      <c r="E37" s="810" t="s">
        <v>7898</v>
      </c>
      <c r="F37" s="809"/>
    </row>
    <row r="38" spans="1:7" ht="16">
      <c r="A38" s="810" t="s">
        <v>7899</v>
      </c>
      <c r="B38" s="811" t="str">
        <f t="shared" si="3"/>
        <v>(105)</v>
      </c>
      <c r="C38" s="455" t="s">
        <v>7914</v>
      </c>
      <c r="E38" s="810" t="s">
        <v>7899</v>
      </c>
      <c r="F38" s="809"/>
    </row>
    <row r="39" spans="1:7" s="453" customFormat="1" ht="21">
      <c r="A39" s="449" t="s">
        <v>7934</v>
      </c>
      <c r="B39" s="450"/>
      <c r="C39" s="451"/>
      <c r="D39" s="450"/>
      <c r="E39" s="450"/>
      <c r="F39" s="450"/>
      <c r="G39" s="450"/>
    </row>
    <row r="40" spans="1:7">
      <c r="A40" s="43" t="s">
        <v>7942</v>
      </c>
    </row>
    <row r="41" spans="1:7">
      <c r="A41" t="s">
        <v>7944</v>
      </c>
    </row>
    <row r="42" spans="1:7">
      <c r="A42" t="s">
        <v>7943</v>
      </c>
    </row>
    <row r="43" spans="1:7">
      <c r="F43" s="43" t="s">
        <v>7926</v>
      </c>
    </row>
    <row r="44" spans="1:7">
      <c r="A44" t="s">
        <v>7928</v>
      </c>
      <c r="F44" s="814">
        <v>4</v>
      </c>
    </row>
    <row r="46" spans="1:7">
      <c r="A46" t="s">
        <v>7930</v>
      </c>
      <c r="B46" s="814">
        <f>LEN(A46)</f>
        <v>6</v>
      </c>
      <c r="C46" s="919" t="s">
        <v>7931</v>
      </c>
      <c r="D46" s="919"/>
      <c r="E46" s="919"/>
      <c r="F46" s="728"/>
      <c r="G46" t="s">
        <v>7930</v>
      </c>
    </row>
    <row r="47" spans="1:7">
      <c r="A47" t="s">
        <v>7929</v>
      </c>
      <c r="B47" s="814" t="str">
        <f>REPT("HER,",3)</f>
        <v>HER,HER,HER,</v>
      </c>
      <c r="C47" s="919" t="s">
        <v>7932</v>
      </c>
      <c r="D47" s="919"/>
      <c r="E47" s="919"/>
      <c r="F47" s="728"/>
      <c r="G47" t="s">
        <v>7929</v>
      </c>
    </row>
    <row r="48" spans="1:7">
      <c r="A48" t="s">
        <v>7913</v>
      </c>
      <c r="B48" s="814" t="str">
        <f>RIGHT(A48,3)</f>
        <v>HTS</v>
      </c>
      <c r="C48" s="919" t="s">
        <v>7933</v>
      </c>
      <c r="D48" s="919"/>
      <c r="E48" s="919"/>
      <c r="F48" s="728"/>
      <c r="G48" t="s">
        <v>7913</v>
      </c>
    </row>
    <row r="50" spans="2:7">
      <c r="B50" s="343" t="s">
        <v>92</v>
      </c>
      <c r="C50" s="818" t="s">
        <v>7927</v>
      </c>
      <c r="E50" s="343" t="s">
        <v>92</v>
      </c>
      <c r="F50" s="918" t="s">
        <v>7927</v>
      </c>
      <c r="G50" s="918"/>
    </row>
    <row r="51" spans="2:7">
      <c r="B51" s="351">
        <v>653718781</v>
      </c>
      <c r="C51" s="815" t="str">
        <f>REPT("*",LEN(B51)-$F$44)&amp;RIGHT(B51,4)</f>
        <v>*****8781</v>
      </c>
      <c r="E51" s="351">
        <v>653718781</v>
      </c>
      <c r="F51" s="816"/>
      <c r="G51" s="728"/>
    </row>
    <row r="52" spans="2:7">
      <c r="B52" s="351">
        <v>537187889</v>
      </c>
      <c r="C52" s="815" t="str">
        <f t="shared" ref="C52:C61" si="4">REPT("*",LEN(B52)-$F$44)&amp;RIGHT(B52,4)</f>
        <v>*****7889</v>
      </c>
      <c r="E52" s="351">
        <v>537187889</v>
      </c>
      <c r="F52" s="728"/>
      <c r="G52" s="728"/>
    </row>
    <row r="53" spans="2:7">
      <c r="B53" s="351">
        <v>420656997</v>
      </c>
      <c r="C53" s="815" t="str">
        <f t="shared" si="4"/>
        <v>*****6997</v>
      </c>
      <c r="E53" s="351">
        <v>420656997</v>
      </c>
      <c r="F53" s="728"/>
      <c r="G53" s="728"/>
    </row>
    <row r="54" spans="2:7">
      <c r="B54" s="351">
        <v>304126105</v>
      </c>
      <c r="C54" s="815" t="str">
        <f t="shared" si="4"/>
        <v>*****6105</v>
      </c>
      <c r="E54" s="351">
        <v>304126105</v>
      </c>
      <c r="F54" s="728"/>
      <c r="G54" s="728"/>
    </row>
    <row r="55" spans="2:7">
      <c r="B55" s="817" t="s">
        <v>7935</v>
      </c>
      <c r="C55" s="815"/>
      <c r="E55" s="817" t="s">
        <v>7935</v>
      </c>
      <c r="F55" s="728"/>
      <c r="G55" s="728"/>
    </row>
    <row r="56" spans="2:7">
      <c r="B56" s="351" t="s">
        <v>7936</v>
      </c>
      <c r="C56" s="815" t="str">
        <f t="shared" si="4"/>
        <v>**************8794</v>
      </c>
      <c r="E56" s="351" t="s">
        <v>7936</v>
      </c>
      <c r="F56" s="728"/>
      <c r="G56" s="728"/>
    </row>
    <row r="57" spans="2:7">
      <c r="B57" s="351" t="s">
        <v>7937</v>
      </c>
      <c r="C57" s="815" t="str">
        <f t="shared" si="4"/>
        <v>**************8799</v>
      </c>
      <c r="E57" s="351" t="s">
        <v>7937</v>
      </c>
      <c r="F57" s="728"/>
      <c r="G57" s="728"/>
    </row>
    <row r="58" spans="2:7">
      <c r="B58" s="351" t="s">
        <v>7938</v>
      </c>
      <c r="C58" s="815" t="str">
        <f t="shared" si="4"/>
        <v>**************8804</v>
      </c>
      <c r="E58" s="351" t="s">
        <v>7938</v>
      </c>
      <c r="F58" s="728"/>
      <c r="G58" s="728"/>
    </row>
    <row r="59" spans="2:7">
      <c r="B59" s="351" t="s">
        <v>7939</v>
      </c>
      <c r="C59" s="815" t="str">
        <f t="shared" si="4"/>
        <v>**************8809</v>
      </c>
      <c r="E59" s="351" t="s">
        <v>7939</v>
      </c>
      <c r="F59" s="728"/>
      <c r="G59" s="728"/>
    </row>
    <row r="60" spans="2:7">
      <c r="B60" s="351" t="s">
        <v>7940</v>
      </c>
      <c r="C60" s="815" t="str">
        <f t="shared" si="4"/>
        <v>**************8814</v>
      </c>
      <c r="E60" s="351" t="s">
        <v>7940</v>
      </c>
      <c r="F60" s="728"/>
      <c r="G60" s="728"/>
    </row>
    <row r="61" spans="2:7">
      <c r="B61" s="351" t="s">
        <v>7941</v>
      </c>
      <c r="C61" s="815" t="str">
        <f t="shared" si="4"/>
        <v>**************8819</v>
      </c>
      <c r="E61" s="351" t="s">
        <v>7941</v>
      </c>
      <c r="F61" s="728"/>
      <c r="G61" s="728"/>
    </row>
  </sheetData>
  <mergeCells count="5">
    <mergeCell ref="A1:G1"/>
    <mergeCell ref="F50:G50"/>
    <mergeCell ref="C46:E46"/>
    <mergeCell ref="C47:E47"/>
    <mergeCell ref="C48:E48"/>
  </mergeCells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92"/>
  <sheetViews>
    <sheetView showGridLines="0" showZeros="0" zoomScaleNormal="100" workbookViewId="0">
      <selection activeCell="I1" sqref="I1"/>
    </sheetView>
  </sheetViews>
  <sheetFormatPr baseColWidth="10" defaultColWidth="9.1640625" defaultRowHeight="15"/>
  <cols>
    <col min="1" max="1" width="6.5" style="129" customWidth="1"/>
    <col min="2" max="2" width="25" style="129" customWidth="1"/>
    <col min="3" max="3" width="16.33203125" style="152" customWidth="1"/>
    <col min="4" max="5" width="12.5" style="153" customWidth="1"/>
    <col min="6" max="6" width="11.83203125" style="155" customWidth="1"/>
    <col min="7" max="7" width="29.5" style="147" customWidth="1"/>
    <col min="8" max="16384" width="9.1640625" style="129"/>
  </cols>
  <sheetData>
    <row r="1" spans="1:8" s="117" customFormat="1" ht="30.5" customHeight="1" thickBot="1">
      <c r="A1" s="872" t="s">
        <v>207</v>
      </c>
      <c r="B1" s="872"/>
      <c r="C1" s="872"/>
      <c r="D1" s="872"/>
      <c r="E1" s="872"/>
      <c r="F1" s="872"/>
      <c r="G1" s="872"/>
      <c r="H1" s="872"/>
    </row>
    <row r="2" spans="1:8" s="118" customFormat="1" ht="30" customHeight="1" thickTop="1">
      <c r="A2" s="920" t="s">
        <v>189</v>
      </c>
      <c r="B2" s="920"/>
      <c r="C2" s="920"/>
      <c r="D2" s="920"/>
      <c r="E2" s="920"/>
      <c r="F2" s="920"/>
      <c r="G2" s="920"/>
      <c r="H2" s="920"/>
    </row>
    <row r="3" spans="1:8" s="120" customFormat="1" ht="19">
      <c r="A3" s="660" t="s">
        <v>190</v>
      </c>
      <c r="B3" s="119"/>
      <c r="C3" s="119"/>
      <c r="D3" s="119"/>
      <c r="E3" s="119"/>
      <c r="F3" s="119"/>
      <c r="G3" s="119"/>
      <c r="H3" s="119"/>
    </row>
    <row r="4" spans="1:8" s="120" customFormat="1" ht="16">
      <c r="B4" s="121" t="s">
        <v>191</v>
      </c>
      <c r="C4" s="122"/>
      <c r="D4" s="123"/>
      <c r="E4" s="123"/>
    </row>
    <row r="5" spans="1:8" s="2" customFormat="1" ht="16">
      <c r="B5" s="124" t="s">
        <v>192</v>
      </c>
      <c r="C5" s="122"/>
      <c r="D5" s="123"/>
      <c r="E5" s="123"/>
      <c r="F5" s="120"/>
      <c r="G5" s="120"/>
      <c r="H5" s="120"/>
    </row>
    <row r="6" spans="1:8" s="120" customFormat="1" ht="16">
      <c r="A6" s="68">
        <v>1</v>
      </c>
      <c r="B6" s="125" t="s">
        <v>193</v>
      </c>
      <c r="C6" s="122"/>
      <c r="D6" s="123"/>
      <c r="E6" s="123"/>
      <c r="F6" s="2"/>
      <c r="G6" s="2"/>
      <c r="H6" s="2"/>
    </row>
    <row r="7" spans="1:8" s="120" customFormat="1" ht="16">
      <c r="A7" s="68"/>
      <c r="B7" s="126" t="s">
        <v>194</v>
      </c>
      <c r="C7" s="122"/>
      <c r="D7" s="123"/>
      <c r="E7" s="123"/>
    </row>
    <row r="8" spans="1:8" s="120" customFormat="1" ht="16">
      <c r="A8" s="68">
        <v>2</v>
      </c>
      <c r="B8" s="123" t="s">
        <v>195</v>
      </c>
      <c r="C8" s="122"/>
      <c r="D8" s="123"/>
      <c r="E8" s="123"/>
    </row>
    <row r="9" spans="1:8" ht="16">
      <c r="A9" s="68">
        <v>3</v>
      </c>
      <c r="B9" s="127" t="s">
        <v>196</v>
      </c>
      <c r="C9" s="122"/>
      <c r="D9" s="123"/>
      <c r="E9" s="123"/>
      <c r="F9" s="120"/>
      <c r="G9" s="120"/>
      <c r="H9" s="120"/>
    </row>
    <row r="10" spans="1:8" ht="17" thickBot="1">
      <c r="A10" s="68"/>
      <c r="B10" s="127"/>
      <c r="C10" s="122"/>
      <c r="D10" s="123"/>
      <c r="E10" s="123"/>
      <c r="F10" s="120"/>
      <c r="G10" s="120"/>
      <c r="H10" s="120"/>
    </row>
    <row r="11" spans="1:8">
      <c r="A11" s="130"/>
      <c r="B11" s="131" t="s">
        <v>197</v>
      </c>
      <c r="C11" s="132" t="s">
        <v>197</v>
      </c>
      <c r="D11" s="133" t="s">
        <v>197</v>
      </c>
      <c r="E11" s="133" t="s">
        <v>198</v>
      </c>
      <c r="F11" s="133" t="s">
        <v>199</v>
      </c>
      <c r="G11" s="134" t="s">
        <v>200</v>
      </c>
    </row>
    <row r="12" spans="1:8" ht="16" thickBot="1">
      <c r="A12" s="130"/>
      <c r="B12" s="135" t="s">
        <v>201</v>
      </c>
      <c r="C12" s="136" t="s">
        <v>202</v>
      </c>
      <c r="D12" s="137" t="s">
        <v>31</v>
      </c>
      <c r="E12" s="137" t="s">
        <v>203</v>
      </c>
      <c r="F12" s="137" t="s">
        <v>204</v>
      </c>
      <c r="G12" s="138" t="s">
        <v>31</v>
      </c>
    </row>
    <row r="13" spans="1:8">
      <c r="A13" s="130"/>
      <c r="B13" s="139">
        <v>11002</v>
      </c>
      <c r="C13" s="140">
        <f ca="1">TODAY()</f>
        <v>44946</v>
      </c>
      <c r="D13" s="141">
        <v>2380</v>
      </c>
      <c r="E13" s="141">
        <v>2000</v>
      </c>
      <c r="F13" s="128"/>
      <c r="G13" s="142"/>
    </row>
    <row r="14" spans="1:8">
      <c r="A14" s="130"/>
      <c r="B14" s="143">
        <v>11003</v>
      </c>
      <c r="C14" s="140">
        <f ca="1">C13-35</f>
        <v>44911</v>
      </c>
      <c r="D14" s="144">
        <v>163.63</v>
      </c>
      <c r="E14" s="144">
        <v>163.63</v>
      </c>
      <c r="F14" s="128"/>
      <c r="G14" s="142"/>
    </row>
    <row r="15" spans="1:8">
      <c r="A15" s="130"/>
      <c r="B15" s="143">
        <v>11004</v>
      </c>
      <c r="C15" s="140">
        <f ca="1">C14-35</f>
        <v>44876</v>
      </c>
      <c r="D15" s="144">
        <v>41.65</v>
      </c>
      <c r="E15" s="144">
        <v>45</v>
      </c>
      <c r="F15" s="128"/>
      <c r="G15" s="142"/>
    </row>
    <row r="16" spans="1:8">
      <c r="A16" s="130"/>
      <c r="B16" s="143">
        <v>11005</v>
      </c>
      <c r="C16" s="140">
        <f t="shared" ref="C16:C26" ca="1" si="0">C15-5</f>
        <v>44871</v>
      </c>
      <c r="D16" s="144">
        <v>89.25</v>
      </c>
      <c r="E16" s="144">
        <v>80</v>
      </c>
      <c r="F16" s="128"/>
      <c r="G16" s="142"/>
    </row>
    <row r="17" spans="1:7">
      <c r="A17" s="130"/>
      <c r="B17" s="143">
        <v>11006</v>
      </c>
      <c r="C17" s="140">
        <f t="shared" ca="1" si="0"/>
        <v>44866</v>
      </c>
      <c r="D17" s="144">
        <v>59.5</v>
      </c>
      <c r="E17" s="144"/>
      <c r="F17" s="128"/>
      <c r="G17" s="142"/>
    </row>
    <row r="18" spans="1:7">
      <c r="A18" s="130"/>
      <c r="B18" s="143">
        <v>11007</v>
      </c>
      <c r="C18" s="140">
        <f t="shared" ca="1" si="0"/>
        <v>44861</v>
      </c>
      <c r="D18" s="144">
        <v>178.5</v>
      </c>
      <c r="E18" s="144">
        <v>178.5</v>
      </c>
      <c r="F18" s="128"/>
      <c r="G18" s="142"/>
    </row>
    <row r="19" spans="1:7">
      <c r="A19" s="130"/>
      <c r="B19" s="143">
        <v>11008</v>
      </c>
      <c r="C19" s="140">
        <f t="shared" ca="1" si="0"/>
        <v>44856</v>
      </c>
      <c r="D19" s="144">
        <v>720.9</v>
      </c>
      <c r="E19" s="144"/>
      <c r="F19" s="128"/>
      <c r="G19" s="142"/>
    </row>
    <row r="20" spans="1:7">
      <c r="A20" s="130"/>
      <c r="B20" s="143">
        <v>11009</v>
      </c>
      <c r="C20" s="140">
        <f t="shared" ca="1" si="0"/>
        <v>44851</v>
      </c>
      <c r="D20" s="144">
        <v>720.9</v>
      </c>
      <c r="E20" s="144">
        <v>720.9</v>
      </c>
      <c r="F20" s="128"/>
      <c r="G20" s="142"/>
    </row>
    <row r="21" spans="1:7">
      <c r="A21" s="130"/>
      <c r="B21" s="143">
        <v>11010</v>
      </c>
      <c r="C21" s="140">
        <f t="shared" ca="1" si="0"/>
        <v>44846</v>
      </c>
      <c r="D21" s="144">
        <v>906.78</v>
      </c>
      <c r="E21" s="144"/>
      <c r="F21" s="128"/>
      <c r="G21" s="142"/>
    </row>
    <row r="22" spans="1:7">
      <c r="A22" s="130"/>
      <c r="B22" s="143">
        <v>11011</v>
      </c>
      <c r="C22" s="140">
        <f t="shared" ca="1" si="0"/>
        <v>44841</v>
      </c>
      <c r="D22" s="144">
        <v>110.43</v>
      </c>
      <c r="E22" s="144">
        <v>50</v>
      </c>
      <c r="F22" s="128"/>
      <c r="G22" s="142"/>
    </row>
    <row r="23" spans="1:7">
      <c r="A23" s="130"/>
      <c r="B23" s="143">
        <v>11012</v>
      </c>
      <c r="C23" s="140">
        <f t="shared" ca="1" si="0"/>
        <v>44836</v>
      </c>
      <c r="D23" s="144">
        <v>327.25</v>
      </c>
      <c r="E23" s="144">
        <v>327.25</v>
      </c>
      <c r="F23" s="128"/>
      <c r="G23" s="142"/>
    </row>
    <row r="24" spans="1:7">
      <c r="A24" s="130"/>
      <c r="B24" s="143">
        <v>11013</v>
      </c>
      <c r="C24" s="140">
        <f t="shared" ca="1" si="0"/>
        <v>44831</v>
      </c>
      <c r="D24" s="144">
        <v>41.65</v>
      </c>
      <c r="E24" s="144">
        <v>20</v>
      </c>
      <c r="F24" s="128"/>
      <c r="G24" s="142"/>
    </row>
    <row r="25" spans="1:7">
      <c r="A25" s="130"/>
      <c r="B25" s="143">
        <v>11014</v>
      </c>
      <c r="C25" s="140">
        <f t="shared" ca="1" si="0"/>
        <v>44826</v>
      </c>
      <c r="D25" s="144">
        <v>1987.3</v>
      </c>
      <c r="E25" s="144">
        <v>1987.3</v>
      </c>
      <c r="F25" s="128"/>
      <c r="G25" s="142"/>
    </row>
    <row r="26" spans="1:7" ht="16" thickBot="1">
      <c r="A26" s="130"/>
      <c r="B26" s="145">
        <v>11019</v>
      </c>
      <c r="C26" s="156">
        <f t="shared" ca="1" si="0"/>
        <v>44821</v>
      </c>
      <c r="D26" s="146">
        <v>297.5</v>
      </c>
      <c r="E26" s="146"/>
      <c r="F26" s="157"/>
      <c r="G26" s="158"/>
    </row>
    <row r="27" spans="1:7" ht="16" thickTop="1">
      <c r="A27" s="921" t="s">
        <v>205</v>
      </c>
      <c r="B27" s="921"/>
      <c r="C27" s="921"/>
      <c r="D27" s="921"/>
      <c r="E27" s="921"/>
      <c r="F27" s="921"/>
      <c r="G27" s="921"/>
    </row>
    <row r="29" spans="1:7" ht="19">
      <c r="B29" s="922" t="s">
        <v>78</v>
      </c>
      <c r="C29" s="922"/>
      <c r="D29" s="922"/>
      <c r="E29" s="922"/>
      <c r="F29" s="922"/>
    </row>
    <row r="30" spans="1:7">
      <c r="B30" s="148" t="s">
        <v>197</v>
      </c>
      <c r="C30" s="149" t="s">
        <v>197</v>
      </c>
      <c r="D30" s="148" t="s">
        <v>197</v>
      </c>
      <c r="E30" s="148" t="s">
        <v>198</v>
      </c>
      <c r="F30" s="148" t="s">
        <v>199</v>
      </c>
      <c r="G30" s="150" t="s">
        <v>206</v>
      </c>
    </row>
    <row r="31" spans="1:7">
      <c r="B31" s="148" t="s">
        <v>201</v>
      </c>
      <c r="C31" s="149" t="s">
        <v>202</v>
      </c>
      <c r="D31" s="148" t="s">
        <v>31</v>
      </c>
      <c r="E31" s="148" t="s">
        <v>203</v>
      </c>
      <c r="F31" s="148" t="s">
        <v>204</v>
      </c>
      <c r="G31" s="150" t="s">
        <v>31</v>
      </c>
    </row>
    <row r="32" spans="1:7">
      <c r="B32" s="143">
        <v>11002</v>
      </c>
      <c r="C32" s="151">
        <f ca="1">TODAY()</f>
        <v>44946</v>
      </c>
      <c r="D32" s="141">
        <v>2380</v>
      </c>
      <c r="E32" s="141">
        <v>2000</v>
      </c>
      <c r="F32" s="128" t="str">
        <f t="shared" ref="F32:F44" ca="1" si="1">IF(G32="","",IF(TODAY()-C32&gt;30,"mail",""))</f>
        <v/>
      </c>
      <c r="G32" s="142" t="str">
        <f>IF(E32=D32,"","actie")</f>
        <v>actie</v>
      </c>
    </row>
    <row r="33" spans="2:7">
      <c r="B33" s="143">
        <v>11003</v>
      </c>
      <c r="C33" s="151">
        <f ca="1">C32-8</f>
        <v>44938</v>
      </c>
      <c r="D33" s="144">
        <v>163.63</v>
      </c>
      <c r="E33" s="144">
        <v>163.63</v>
      </c>
      <c r="F33" s="128" t="str">
        <f t="shared" ca="1" si="1"/>
        <v/>
      </c>
      <c r="G33" s="142" t="str">
        <f t="shared" ref="G33:G44" si="2">IF(E33=D33,"","actie")</f>
        <v/>
      </c>
    </row>
    <row r="34" spans="2:7">
      <c r="B34" s="143">
        <v>11004</v>
      </c>
      <c r="C34" s="151">
        <f t="shared" ref="C34:C44" ca="1" si="3">C33-5</f>
        <v>44933</v>
      </c>
      <c r="D34" s="144">
        <v>41.65</v>
      </c>
      <c r="E34" s="144">
        <v>45</v>
      </c>
      <c r="F34" s="128" t="str">
        <f t="shared" ca="1" si="1"/>
        <v/>
      </c>
      <c r="G34" s="142" t="str">
        <f t="shared" si="2"/>
        <v>actie</v>
      </c>
    </row>
    <row r="35" spans="2:7">
      <c r="B35" s="143">
        <v>11005</v>
      </c>
      <c r="C35" s="151">
        <f t="shared" ca="1" si="3"/>
        <v>44928</v>
      </c>
      <c r="D35" s="144">
        <v>89.25</v>
      </c>
      <c r="E35" s="144">
        <v>89.25</v>
      </c>
      <c r="F35" s="128" t="str">
        <f t="shared" ca="1" si="1"/>
        <v/>
      </c>
      <c r="G35" s="142" t="str">
        <f t="shared" si="2"/>
        <v/>
      </c>
    </row>
    <row r="36" spans="2:7">
      <c r="B36" s="143">
        <v>11006</v>
      </c>
      <c r="C36" s="151">
        <f t="shared" ca="1" si="3"/>
        <v>44923</v>
      </c>
      <c r="D36" s="144">
        <v>59.5</v>
      </c>
      <c r="E36" s="144"/>
      <c r="F36" s="128" t="str">
        <f t="shared" ca="1" si="1"/>
        <v/>
      </c>
      <c r="G36" s="142" t="str">
        <f t="shared" si="2"/>
        <v>actie</v>
      </c>
    </row>
    <row r="37" spans="2:7">
      <c r="B37" s="143">
        <v>11007</v>
      </c>
      <c r="C37" s="151">
        <f t="shared" ca="1" si="3"/>
        <v>44918</v>
      </c>
      <c r="D37" s="144">
        <v>178.5</v>
      </c>
      <c r="E37" s="144">
        <v>178.5</v>
      </c>
      <c r="F37" s="128" t="str">
        <f t="shared" ca="1" si="1"/>
        <v/>
      </c>
      <c r="G37" s="142" t="str">
        <f t="shared" si="2"/>
        <v/>
      </c>
    </row>
    <row r="38" spans="2:7">
      <c r="B38" s="143">
        <v>11008</v>
      </c>
      <c r="C38" s="151">
        <f t="shared" ca="1" si="3"/>
        <v>44913</v>
      </c>
      <c r="D38" s="144">
        <v>720.9</v>
      </c>
      <c r="E38" s="144"/>
      <c r="F38" s="128" t="str">
        <f t="shared" ca="1" si="1"/>
        <v>mail</v>
      </c>
      <c r="G38" s="142" t="str">
        <f t="shared" si="2"/>
        <v>actie</v>
      </c>
    </row>
    <row r="39" spans="2:7">
      <c r="B39" s="143">
        <v>11009</v>
      </c>
      <c r="C39" s="151">
        <f t="shared" ca="1" si="3"/>
        <v>44908</v>
      </c>
      <c r="D39" s="144">
        <v>720.9</v>
      </c>
      <c r="E39" s="144">
        <v>720.9</v>
      </c>
      <c r="F39" s="128" t="str">
        <f t="shared" ca="1" si="1"/>
        <v/>
      </c>
      <c r="G39" s="142" t="str">
        <f t="shared" si="2"/>
        <v/>
      </c>
    </row>
    <row r="40" spans="2:7">
      <c r="B40" s="143">
        <v>11010</v>
      </c>
      <c r="C40" s="151">
        <f ca="1">TODAY()</f>
        <v>44946</v>
      </c>
      <c r="D40" s="144">
        <v>906.78</v>
      </c>
      <c r="E40" s="144"/>
      <c r="F40" s="128" t="str">
        <f t="shared" ca="1" si="1"/>
        <v/>
      </c>
      <c r="G40" s="142" t="str">
        <f t="shared" si="2"/>
        <v>actie</v>
      </c>
    </row>
    <row r="41" spans="2:7">
      <c r="B41" s="143">
        <v>11011</v>
      </c>
      <c r="C41" s="151">
        <f ca="1">C40-25</f>
        <v>44921</v>
      </c>
      <c r="D41" s="144">
        <v>110.43</v>
      </c>
      <c r="E41" s="144">
        <v>110.43</v>
      </c>
      <c r="F41" s="128" t="str">
        <f t="shared" ca="1" si="1"/>
        <v/>
      </c>
      <c r="G41" s="142" t="str">
        <f t="shared" si="2"/>
        <v/>
      </c>
    </row>
    <row r="42" spans="2:7">
      <c r="B42" s="143">
        <v>11012</v>
      </c>
      <c r="C42" s="151">
        <f t="shared" ca="1" si="3"/>
        <v>44916</v>
      </c>
      <c r="D42" s="144">
        <v>327.25</v>
      </c>
      <c r="E42" s="144"/>
      <c r="F42" s="128" t="str">
        <f t="shared" ca="1" si="1"/>
        <v/>
      </c>
      <c r="G42" s="142" t="str">
        <f t="shared" si="2"/>
        <v>actie</v>
      </c>
    </row>
    <row r="43" spans="2:7">
      <c r="B43" s="143">
        <v>11013</v>
      </c>
      <c r="C43" s="151">
        <f t="shared" ca="1" si="3"/>
        <v>44911</v>
      </c>
      <c r="D43" s="144">
        <v>41.65</v>
      </c>
      <c r="E43" s="144">
        <v>20</v>
      </c>
      <c r="F43" s="128" t="str">
        <f t="shared" ca="1" si="1"/>
        <v>mail</v>
      </c>
      <c r="G43" s="142" t="str">
        <f t="shared" si="2"/>
        <v>actie</v>
      </c>
    </row>
    <row r="44" spans="2:7">
      <c r="B44" s="143">
        <v>11014</v>
      </c>
      <c r="C44" s="151">
        <f t="shared" ca="1" si="3"/>
        <v>44906</v>
      </c>
      <c r="D44" s="144">
        <v>1987.3</v>
      </c>
      <c r="E44" s="144">
        <v>1000</v>
      </c>
      <c r="F44" s="128" t="str">
        <f t="shared" ca="1" si="1"/>
        <v>mail</v>
      </c>
      <c r="G44" s="142" t="str">
        <f t="shared" si="2"/>
        <v>actie</v>
      </c>
    </row>
    <row r="192" spans="3:6" s="147" customFormat="1">
      <c r="C192" s="152"/>
      <c r="D192" s="153"/>
      <c r="E192" s="153"/>
      <c r="F192" s="154" t="e">
        <f>#REF!</f>
        <v>#REF!</v>
      </c>
    </row>
  </sheetData>
  <mergeCells count="4">
    <mergeCell ref="A1:H1"/>
    <mergeCell ref="A2:H2"/>
    <mergeCell ref="A27:G27"/>
    <mergeCell ref="B29:F29"/>
  </mergeCells>
  <conditionalFormatting sqref="F32:F44">
    <cfRule type="cellIs" dxfId="1" priority="2" stopIfTrue="1" operator="equal">
      <formula>"mail"</formula>
    </cfRule>
  </conditionalFormatting>
  <conditionalFormatting sqref="G32:G44">
    <cfRule type="cellIs" dxfId="0" priority="1" stopIfTrue="1" operator="equal">
      <formula>"actie"</formula>
    </cfRule>
  </conditionalFormatting>
  <printOptions horizontalCentered="1"/>
  <pageMargins left="0.11811023622047245" right="0.11811023622047245" top="0.74803149606299213" bottom="0.15748031496062992" header="0.31496062992125984" footer="0.31496062992125984"/>
  <pageSetup paperSize="9" scale="81" orientation="portrait" horizontalDpi="4294967293" verticalDpi="4294967293" r:id="rId1"/>
  <headerFooter>
    <oddHeader>&amp;C&amp;20Cursus Formules &amp; Functies gevorderd</oddHeader>
    <oddFooter>&amp;L®Computraining&amp;R&amp;D</oddFooter>
  </headerFooter>
  <drawing r:id="rId2"/>
  <legacyDrawing r:id="rId3"/>
  <oleObjects>
    <mc:AlternateContent xmlns:mc="http://schemas.openxmlformats.org/markup-compatibility/2006">
      <mc:Choice Requires="x14">
        <oleObject progId="PBrush" shapeId="10241" r:id="rId4">
          <objectPr defaultSize="0" autoPict="0" r:id="rId5">
            <anchor moveWithCells="1" sizeWithCells="1">
              <from>
                <xdr:col>3</xdr:col>
                <xdr:colOff>546100</xdr:colOff>
                <xdr:row>2</xdr:row>
                <xdr:rowOff>241300</xdr:rowOff>
              </from>
              <to>
                <xdr:col>3</xdr:col>
                <xdr:colOff>546100</xdr:colOff>
                <xdr:row>2</xdr:row>
                <xdr:rowOff>241300</xdr:rowOff>
              </to>
            </anchor>
          </objectPr>
        </oleObject>
      </mc:Choice>
      <mc:Fallback>
        <oleObject progId="PBrush" shapeId="10241" r:id="rId4"/>
      </mc:Fallback>
    </mc:AlternateContent>
    <mc:AlternateContent xmlns:mc="http://schemas.openxmlformats.org/markup-compatibility/2006">
      <mc:Choice Requires="x14">
        <oleObject progId="PBrush" shapeId="10242" r:id="rId6">
          <objectPr defaultSize="0" autoPict="0" r:id="rId5">
            <anchor moveWithCells="1" sizeWithCells="1">
              <from>
                <xdr:col>3</xdr:col>
                <xdr:colOff>546100</xdr:colOff>
                <xdr:row>2</xdr:row>
                <xdr:rowOff>241300</xdr:rowOff>
              </from>
              <to>
                <xdr:col>3</xdr:col>
                <xdr:colOff>546100</xdr:colOff>
                <xdr:row>2</xdr:row>
                <xdr:rowOff>241300</xdr:rowOff>
              </to>
            </anchor>
          </objectPr>
        </oleObject>
      </mc:Choice>
      <mc:Fallback>
        <oleObject progId="PBrush" shapeId="10242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150"/>
  <sheetViews>
    <sheetView showGridLines="0" showZeros="0" zoomScaleNormal="100" zoomScaleSheetLayoutView="100" workbookViewId="0">
      <selection activeCell="O1" sqref="O1"/>
    </sheetView>
  </sheetViews>
  <sheetFormatPr baseColWidth="10" defaultColWidth="9" defaultRowHeight="13"/>
  <cols>
    <col min="1" max="1" width="19" style="169" customWidth="1"/>
    <col min="2" max="2" width="0.5" style="201" hidden="1" customWidth="1"/>
    <col min="3" max="4" width="8.5" style="173" customWidth="1"/>
    <col min="5" max="5" width="8.83203125" style="172" customWidth="1"/>
    <col min="6" max="7" width="8.5" style="174" customWidth="1"/>
    <col min="8" max="8" width="10.83203125" style="172" customWidth="1"/>
    <col min="9" max="9" width="3.5" style="172" customWidth="1"/>
    <col min="10" max="10" width="12.83203125" style="172" customWidth="1"/>
    <col min="11" max="11" width="12" style="172" bestFit="1" customWidth="1"/>
    <col min="12" max="12" width="6" style="172" customWidth="1"/>
    <col min="13" max="16384" width="9" style="172"/>
  </cols>
  <sheetData>
    <row r="1" spans="1:14" s="159" customFormat="1" ht="30.5" customHeight="1" thickBot="1">
      <c r="A1" s="872" t="s">
        <v>250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4" s="64" customFormat="1" ht="29.25" customHeight="1" thickTop="1">
      <c r="A2" s="932" t="s">
        <v>208</v>
      </c>
      <c r="B2" s="932"/>
      <c r="C2" s="932"/>
      <c r="D2" s="932"/>
      <c r="E2" s="932"/>
      <c r="F2" s="932"/>
      <c r="G2" s="932"/>
      <c r="H2" s="932"/>
    </row>
    <row r="3" spans="1:14" s="118" customFormat="1" ht="21">
      <c r="A3" s="213" t="s">
        <v>209</v>
      </c>
      <c r="B3" s="160"/>
      <c r="C3" s="161"/>
      <c r="D3" s="162"/>
      <c r="E3" s="160"/>
      <c r="F3" s="160"/>
      <c r="G3" s="160"/>
      <c r="H3" s="160"/>
      <c r="I3" s="160"/>
      <c r="J3" s="160"/>
      <c r="K3" s="160"/>
      <c r="L3" s="160"/>
      <c r="M3" s="160"/>
      <c r="N3" s="160"/>
    </row>
    <row r="4" spans="1:14" s="164" customFormat="1" ht="15" customHeight="1">
      <c r="A4" s="163" t="s">
        <v>210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4" s="164" customFormat="1" ht="15" customHeight="1">
      <c r="A5" s="165" t="s">
        <v>211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s="164" customFormat="1" ht="15" customHeight="1">
      <c r="A6" s="166" t="s">
        <v>212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4" s="164" customFormat="1" ht="15" customHeight="1">
      <c r="A7" s="163" t="s">
        <v>213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4" s="164" customFormat="1" ht="15" customHeight="1">
      <c r="A8" s="163" t="s">
        <v>214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4" s="164" customFormat="1" ht="15" customHeight="1">
      <c r="A9" s="165" t="s">
        <v>215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4" s="164" customFormat="1" ht="15" customHeight="1">
      <c r="A10" s="167" t="s">
        <v>216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4" s="164" customFormat="1" ht="15" customHeight="1">
      <c r="A11" s="168" t="s">
        <v>217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3" spans="1:14">
      <c r="B13" s="170"/>
      <c r="C13" s="171" t="s">
        <v>218</v>
      </c>
      <c r="D13" s="171"/>
      <c r="E13" s="171"/>
      <c r="F13" s="171"/>
      <c r="G13" s="171"/>
      <c r="H13" s="171"/>
      <c r="I13" s="171"/>
    </row>
    <row r="14" spans="1:14">
      <c r="B14" s="170"/>
      <c r="C14" s="172" t="s">
        <v>219</v>
      </c>
    </row>
    <row r="15" spans="1:14">
      <c r="B15" s="170"/>
      <c r="C15" s="172" t="s">
        <v>220</v>
      </c>
    </row>
    <row r="16" spans="1:14" ht="14">
      <c r="A16" s="933" t="s">
        <v>221</v>
      </c>
      <c r="B16" s="934"/>
      <c r="C16" s="934"/>
      <c r="D16" s="934"/>
      <c r="E16" s="934"/>
      <c r="F16" s="934"/>
      <c r="G16" s="934"/>
      <c r="H16" s="934"/>
      <c r="I16" s="169"/>
      <c r="J16" s="169" t="s">
        <v>222</v>
      </c>
      <c r="K16" s="169"/>
      <c r="L16" s="169"/>
    </row>
    <row r="17" spans="1:12">
      <c r="B17" s="175"/>
      <c r="C17" s="173" t="s">
        <v>22</v>
      </c>
      <c r="D17" s="176"/>
      <c r="E17" s="173"/>
      <c r="F17" s="176" t="s">
        <v>223</v>
      </c>
      <c r="G17" s="176"/>
      <c r="H17" s="176"/>
      <c r="I17" s="169"/>
      <c r="J17" s="169"/>
      <c r="K17" s="169"/>
      <c r="L17" s="169"/>
    </row>
    <row r="18" spans="1:12">
      <c r="A18" s="177"/>
      <c r="B18" s="178"/>
      <c r="C18" s="928" t="s">
        <v>224</v>
      </c>
      <c r="D18" s="929"/>
      <c r="E18" s="179" t="s">
        <v>225</v>
      </c>
      <c r="F18" s="928" t="s">
        <v>226</v>
      </c>
      <c r="G18" s="929"/>
      <c r="H18" s="179" t="s">
        <v>225</v>
      </c>
      <c r="I18" s="180"/>
      <c r="J18" s="923" t="s">
        <v>227</v>
      </c>
      <c r="L18" s="169"/>
    </row>
    <row r="19" spans="1:12">
      <c r="A19" s="181" t="s">
        <v>228</v>
      </c>
      <c r="B19" s="182"/>
      <c r="C19" s="928"/>
      <c r="D19" s="929"/>
      <c r="E19" s="179">
        <v>1</v>
      </c>
      <c r="F19" s="928"/>
      <c r="G19" s="929"/>
      <c r="H19" s="179">
        <v>2</v>
      </c>
      <c r="I19" s="169"/>
      <c r="J19" s="923"/>
      <c r="K19" s="169"/>
      <c r="L19" s="169"/>
    </row>
    <row r="20" spans="1:12">
      <c r="A20" s="183" t="s">
        <v>70</v>
      </c>
      <c r="B20" s="170"/>
      <c r="C20" s="184" t="s">
        <v>229</v>
      </c>
      <c r="D20" s="185" t="s">
        <v>230</v>
      </c>
      <c r="E20" s="186" t="s">
        <v>231</v>
      </c>
      <c r="F20" s="185" t="s">
        <v>229</v>
      </c>
      <c r="G20" s="185" t="s">
        <v>230</v>
      </c>
      <c r="H20" s="186" t="s">
        <v>231</v>
      </c>
      <c r="I20" s="187"/>
      <c r="J20" s="171" t="s">
        <v>232</v>
      </c>
      <c r="K20" s="188" t="s">
        <v>233</v>
      </c>
      <c r="L20" s="169"/>
    </row>
    <row r="21" spans="1:12">
      <c r="A21" s="189" t="s">
        <v>234</v>
      </c>
      <c r="B21" s="170"/>
      <c r="C21" s="190">
        <v>0.95833333333333337</v>
      </c>
      <c r="D21" s="191">
        <v>0.3125</v>
      </c>
      <c r="E21" s="192"/>
      <c r="F21" s="191">
        <v>0.95833333333333337</v>
      </c>
      <c r="G21" s="191">
        <v>0.27083333333333331</v>
      </c>
      <c r="H21" s="192"/>
      <c r="I21" s="193"/>
      <c r="J21" s="194"/>
      <c r="K21" s="194"/>
      <c r="L21" s="195" t="s">
        <v>235</v>
      </c>
    </row>
    <row r="22" spans="1:12">
      <c r="A22" s="196" t="s">
        <v>236</v>
      </c>
      <c r="B22" s="169"/>
      <c r="C22" s="924">
        <v>2.0833333333333332E-2</v>
      </c>
      <c r="D22" s="925"/>
      <c r="E22" s="197">
        <f>C22</f>
        <v>2.0833333333333332E-2</v>
      </c>
      <c r="F22" s="925">
        <v>2.0833333333333332E-2</v>
      </c>
      <c r="G22" s="925"/>
      <c r="H22" s="197">
        <f>F22</f>
        <v>2.0833333333333332E-2</v>
      </c>
      <c r="I22" s="193"/>
      <c r="J22" s="194"/>
      <c r="K22" s="172" t="s">
        <v>237</v>
      </c>
    </row>
    <row r="23" spans="1:12" ht="14" thickBot="1">
      <c r="A23" s="196" t="s">
        <v>238</v>
      </c>
      <c r="B23" s="169"/>
      <c r="C23" s="926">
        <v>1.0416666666666666E-2</v>
      </c>
      <c r="D23" s="927"/>
      <c r="E23" s="198">
        <f>C23</f>
        <v>1.0416666666666666E-2</v>
      </c>
      <c r="F23" s="927">
        <v>1.0416666666666666E-2</v>
      </c>
      <c r="G23" s="927"/>
      <c r="H23" s="198">
        <f>F23</f>
        <v>1.0416666666666666E-2</v>
      </c>
      <c r="I23" s="193"/>
      <c r="J23" s="171" t="s">
        <v>239</v>
      </c>
    </row>
    <row r="24" spans="1:12" ht="14" thickTop="1">
      <c r="A24" s="196" t="s">
        <v>240</v>
      </c>
      <c r="B24" s="182"/>
      <c r="C24" s="193"/>
      <c r="D24" s="193"/>
      <c r="E24" s="199"/>
      <c r="F24" s="193"/>
      <c r="G24" s="193"/>
      <c r="H24" s="199"/>
      <c r="I24" s="193"/>
    </row>
    <row r="26" spans="1:12" ht="16">
      <c r="A26" s="200" t="s">
        <v>241</v>
      </c>
    </row>
    <row r="28" spans="1:12" s="169" customFormat="1" ht="14">
      <c r="A28" s="930" t="s">
        <v>242</v>
      </c>
      <c r="B28" s="931"/>
      <c r="C28" s="931"/>
      <c r="D28" s="931"/>
      <c r="E28" s="931"/>
      <c r="F28" s="931"/>
      <c r="G28" s="931"/>
      <c r="H28" s="931"/>
    </row>
    <row r="29" spans="1:12" s="169" customFormat="1" ht="11">
      <c r="B29" s="175"/>
      <c r="C29" s="173" t="s">
        <v>78</v>
      </c>
      <c r="D29" s="173"/>
      <c r="E29" s="173"/>
      <c r="G29" s="173"/>
      <c r="H29" s="176"/>
      <c r="J29" s="169" t="s">
        <v>243</v>
      </c>
      <c r="L29" s="202"/>
    </row>
    <row r="30" spans="1:12" ht="15" customHeight="1">
      <c r="A30" s="177"/>
      <c r="B30" s="178"/>
      <c r="C30" s="928" t="s">
        <v>244</v>
      </c>
      <c r="D30" s="929"/>
      <c r="E30" s="203" t="s">
        <v>245</v>
      </c>
      <c r="F30" s="928" t="s">
        <v>226</v>
      </c>
      <c r="G30" s="929"/>
      <c r="H30" s="203" t="s">
        <v>245</v>
      </c>
      <c r="I30" s="180"/>
      <c r="J30" s="923" t="s">
        <v>227</v>
      </c>
      <c r="L30" s="169"/>
    </row>
    <row r="31" spans="1:12">
      <c r="A31" s="181" t="s">
        <v>228</v>
      </c>
      <c r="B31" s="182"/>
      <c r="C31" s="928"/>
      <c r="D31" s="929"/>
      <c r="E31" s="179">
        <v>1</v>
      </c>
      <c r="F31" s="928"/>
      <c r="G31" s="929"/>
      <c r="H31" s="179">
        <v>2</v>
      </c>
      <c r="I31" s="169"/>
      <c r="J31" s="923"/>
      <c r="K31" s="169"/>
      <c r="L31" s="169"/>
    </row>
    <row r="32" spans="1:12">
      <c r="A32" s="183" t="s">
        <v>70</v>
      </c>
      <c r="B32" s="170"/>
      <c r="C32" s="204" t="s">
        <v>229</v>
      </c>
      <c r="D32" s="205" t="s">
        <v>230</v>
      </c>
      <c r="E32" s="186" t="s">
        <v>231</v>
      </c>
      <c r="F32" s="205" t="s">
        <v>229</v>
      </c>
      <c r="G32" s="205" t="s">
        <v>230</v>
      </c>
      <c r="H32" s="186" t="s">
        <v>231</v>
      </c>
      <c r="I32" s="187"/>
      <c r="J32" s="171" t="s">
        <v>246</v>
      </c>
      <c r="K32" s="188"/>
      <c r="L32" s="169"/>
    </row>
    <row r="33" spans="1:17">
      <c r="A33" s="189" t="s">
        <v>234</v>
      </c>
      <c r="B33" s="170"/>
      <c r="C33" s="206">
        <v>0.95833333333333337</v>
      </c>
      <c r="D33" s="191">
        <v>0.3125</v>
      </c>
      <c r="E33" s="207">
        <f>24-C33+D33</f>
        <v>23.354166666666668</v>
      </c>
      <c r="F33" s="191">
        <v>0.95833333333333337</v>
      </c>
      <c r="G33" s="191">
        <v>0.27083333333333331</v>
      </c>
      <c r="H33" s="207">
        <f>IF(G33="","",IF(G33&lt;F33,24-F33+G33,G33-F33))</f>
        <v>23.3125</v>
      </c>
      <c r="I33" s="193"/>
      <c r="J33" s="208">
        <f>HOUR(E36+H36)</f>
        <v>14</v>
      </c>
      <c r="K33" s="209">
        <f>E36+H36</f>
        <v>46.604166666666671</v>
      </c>
      <c r="L33" s="195" t="s">
        <v>247</v>
      </c>
    </row>
    <row r="34" spans="1:17">
      <c r="A34" s="196" t="s">
        <v>236</v>
      </c>
      <c r="B34" s="169"/>
      <c r="C34" s="924">
        <v>2.0833333333333332E-2</v>
      </c>
      <c r="D34" s="925"/>
      <c r="E34" s="197">
        <f>C34</f>
        <v>2.0833333333333332E-2</v>
      </c>
      <c r="F34" s="925">
        <v>2.0833333333333332E-2</v>
      </c>
      <c r="G34" s="925"/>
      <c r="H34" s="197">
        <f>F34</f>
        <v>2.0833333333333332E-2</v>
      </c>
      <c r="I34" s="193"/>
      <c r="J34" s="208">
        <f>MINUTE(E36+H36)</f>
        <v>30</v>
      </c>
      <c r="K34" s="172" t="s">
        <v>248</v>
      </c>
    </row>
    <row r="35" spans="1:17" ht="14" thickBot="1">
      <c r="A35" s="196" t="s">
        <v>238</v>
      </c>
      <c r="B35" s="169"/>
      <c r="C35" s="926">
        <v>1.0416666666666666E-2</v>
      </c>
      <c r="D35" s="927"/>
      <c r="E35" s="198">
        <f>C35</f>
        <v>1.0416666666666666E-2</v>
      </c>
      <c r="F35" s="927">
        <v>1.0416666666666666E-2</v>
      </c>
      <c r="G35" s="927"/>
      <c r="H35" s="198">
        <f>F35</f>
        <v>1.0416666666666666E-2</v>
      </c>
      <c r="I35" s="193"/>
      <c r="J35" s="171" t="s">
        <v>249</v>
      </c>
      <c r="Q35" s="171"/>
    </row>
    <row r="36" spans="1:17" ht="14" thickTop="1">
      <c r="A36" s="196" t="s">
        <v>240</v>
      </c>
      <c r="B36" s="182"/>
      <c r="C36" s="193"/>
      <c r="D36" s="193"/>
      <c r="E36" s="210">
        <f>E33-E35-E34</f>
        <v>23.322916666666668</v>
      </c>
      <c r="F36" s="193"/>
      <c r="G36" s="193"/>
      <c r="H36" s="210">
        <f>H33-H35-H34</f>
        <v>23.28125</v>
      </c>
      <c r="I36" s="193"/>
    </row>
    <row r="37" spans="1:17">
      <c r="B37" s="170"/>
      <c r="D37" s="176"/>
      <c r="F37" s="172"/>
      <c r="G37" s="172"/>
    </row>
    <row r="38" spans="1:17">
      <c r="B38" s="170"/>
      <c r="D38" s="211"/>
    </row>
    <row r="48" spans="1:17">
      <c r="B48" s="170"/>
    </row>
    <row r="49" spans="2:2">
      <c r="B49" s="170"/>
    </row>
    <row r="50" spans="2:2">
      <c r="B50" s="170"/>
    </row>
    <row r="51" spans="2:2">
      <c r="B51" s="170"/>
    </row>
    <row r="52" spans="2:2">
      <c r="B52" s="170"/>
    </row>
    <row r="53" spans="2:2">
      <c r="B53" s="170"/>
    </row>
    <row r="54" spans="2:2">
      <c r="B54" s="170"/>
    </row>
    <row r="55" spans="2:2">
      <c r="B55" s="170"/>
    </row>
    <row r="56" spans="2:2">
      <c r="B56" s="170"/>
    </row>
    <row r="57" spans="2:2">
      <c r="B57" s="170"/>
    </row>
    <row r="58" spans="2:2">
      <c r="B58" s="170"/>
    </row>
    <row r="59" spans="2:2">
      <c r="B59" s="170"/>
    </row>
    <row r="60" spans="2:2">
      <c r="B60" s="170"/>
    </row>
    <row r="61" spans="2:2">
      <c r="B61" s="170"/>
    </row>
    <row r="62" spans="2:2">
      <c r="B62" s="170"/>
    </row>
    <row r="63" spans="2:2">
      <c r="B63" s="170"/>
    </row>
    <row r="64" spans="2:2">
      <c r="B64" s="170"/>
    </row>
    <row r="65" spans="2:2">
      <c r="B65" s="170"/>
    </row>
    <row r="66" spans="2:2">
      <c r="B66" s="170"/>
    </row>
    <row r="67" spans="2:2">
      <c r="B67" s="170"/>
    </row>
    <row r="68" spans="2:2">
      <c r="B68" s="170"/>
    </row>
    <row r="69" spans="2:2">
      <c r="B69" s="170"/>
    </row>
    <row r="70" spans="2:2">
      <c r="B70" s="170"/>
    </row>
    <row r="71" spans="2:2">
      <c r="B71" s="170"/>
    </row>
    <row r="72" spans="2:2">
      <c r="B72" s="170"/>
    </row>
    <row r="73" spans="2:2">
      <c r="B73" s="170"/>
    </row>
    <row r="74" spans="2:2">
      <c r="B74" s="170"/>
    </row>
    <row r="75" spans="2:2">
      <c r="B75" s="170"/>
    </row>
    <row r="76" spans="2:2">
      <c r="B76" s="170"/>
    </row>
    <row r="77" spans="2:2">
      <c r="B77" s="170"/>
    </row>
    <row r="78" spans="2:2">
      <c r="B78" s="170"/>
    </row>
    <row r="79" spans="2:2">
      <c r="B79" s="170"/>
    </row>
    <row r="80" spans="2:2">
      <c r="B80" s="170"/>
    </row>
    <row r="81" spans="2:2">
      <c r="B81" s="170"/>
    </row>
    <row r="82" spans="2:2">
      <c r="B82" s="170"/>
    </row>
    <row r="83" spans="2:2">
      <c r="B83" s="170"/>
    </row>
    <row r="84" spans="2:2">
      <c r="B84" s="170"/>
    </row>
    <row r="85" spans="2:2">
      <c r="B85" s="170"/>
    </row>
    <row r="86" spans="2:2">
      <c r="B86" s="170"/>
    </row>
    <row r="87" spans="2:2">
      <c r="B87" s="170"/>
    </row>
    <row r="88" spans="2:2">
      <c r="B88" s="170"/>
    </row>
    <row r="89" spans="2:2">
      <c r="B89" s="170"/>
    </row>
    <row r="90" spans="2:2">
      <c r="B90" s="170"/>
    </row>
    <row r="91" spans="2:2">
      <c r="B91" s="170"/>
    </row>
    <row r="92" spans="2:2">
      <c r="B92" s="170"/>
    </row>
    <row r="93" spans="2:2">
      <c r="B93" s="170"/>
    </row>
    <row r="94" spans="2:2">
      <c r="B94" s="170"/>
    </row>
    <row r="95" spans="2:2">
      <c r="B95" s="170"/>
    </row>
    <row r="96" spans="2:2">
      <c r="B96" s="170"/>
    </row>
    <row r="97" spans="2:2">
      <c r="B97" s="170"/>
    </row>
    <row r="98" spans="2:2">
      <c r="B98" s="170"/>
    </row>
    <row r="99" spans="2:2">
      <c r="B99" s="170"/>
    </row>
    <row r="100" spans="2:2">
      <c r="B100" s="170"/>
    </row>
    <row r="101" spans="2:2">
      <c r="B101" s="170"/>
    </row>
    <row r="102" spans="2:2">
      <c r="B102" s="170"/>
    </row>
    <row r="103" spans="2:2">
      <c r="B103" s="170"/>
    </row>
    <row r="104" spans="2:2">
      <c r="B104" s="170"/>
    </row>
    <row r="105" spans="2:2">
      <c r="B105" s="170"/>
    </row>
    <row r="106" spans="2:2">
      <c r="B106" s="170"/>
    </row>
    <row r="107" spans="2:2">
      <c r="B107" s="170"/>
    </row>
    <row r="108" spans="2:2">
      <c r="B108" s="170"/>
    </row>
    <row r="109" spans="2:2">
      <c r="B109" s="170"/>
    </row>
    <row r="110" spans="2:2">
      <c r="B110" s="170"/>
    </row>
    <row r="111" spans="2:2">
      <c r="B111" s="170"/>
    </row>
    <row r="112" spans="2:2">
      <c r="B112" s="170"/>
    </row>
    <row r="113" spans="2:2">
      <c r="B113" s="170"/>
    </row>
    <row r="114" spans="2:2">
      <c r="B114" s="170"/>
    </row>
    <row r="115" spans="2:2">
      <c r="B115" s="170"/>
    </row>
    <row r="116" spans="2:2">
      <c r="B116" s="170"/>
    </row>
    <row r="117" spans="2:2">
      <c r="B117" s="170"/>
    </row>
    <row r="118" spans="2:2">
      <c r="B118" s="170"/>
    </row>
    <row r="119" spans="2:2">
      <c r="B119" s="170"/>
    </row>
    <row r="120" spans="2:2">
      <c r="B120" s="170"/>
    </row>
    <row r="121" spans="2:2">
      <c r="B121" s="170"/>
    </row>
    <row r="122" spans="2:2">
      <c r="B122" s="170"/>
    </row>
    <row r="123" spans="2:2">
      <c r="B123" s="170"/>
    </row>
    <row r="124" spans="2:2">
      <c r="B124" s="170"/>
    </row>
    <row r="125" spans="2:2">
      <c r="B125" s="170"/>
    </row>
    <row r="126" spans="2:2">
      <c r="B126" s="170"/>
    </row>
    <row r="127" spans="2:2">
      <c r="B127" s="170"/>
    </row>
    <row r="128" spans="2:2">
      <c r="B128" s="170"/>
    </row>
    <row r="129" spans="2:2">
      <c r="B129" s="170"/>
    </row>
    <row r="130" spans="2:2">
      <c r="B130" s="170"/>
    </row>
    <row r="131" spans="2:2">
      <c r="B131" s="170"/>
    </row>
    <row r="132" spans="2:2">
      <c r="B132" s="170"/>
    </row>
    <row r="133" spans="2:2">
      <c r="B133" s="170"/>
    </row>
    <row r="134" spans="2:2">
      <c r="B134" s="170"/>
    </row>
    <row r="135" spans="2:2">
      <c r="B135" s="170"/>
    </row>
    <row r="136" spans="2:2">
      <c r="B136" s="170"/>
    </row>
    <row r="137" spans="2:2">
      <c r="B137" s="170"/>
    </row>
    <row r="138" spans="2:2">
      <c r="B138" s="170"/>
    </row>
    <row r="139" spans="2:2">
      <c r="B139" s="170"/>
    </row>
    <row r="140" spans="2:2">
      <c r="B140" s="170"/>
    </row>
    <row r="141" spans="2:2">
      <c r="B141" s="170"/>
    </row>
    <row r="142" spans="2:2">
      <c r="B142" s="170"/>
    </row>
    <row r="143" spans="2:2">
      <c r="B143" s="170"/>
    </row>
    <row r="144" spans="2:2">
      <c r="B144" s="170"/>
    </row>
    <row r="145" spans="2:2">
      <c r="B145" s="170"/>
    </row>
    <row r="146" spans="2:2">
      <c r="B146" s="170"/>
    </row>
    <row r="147" spans="2:2">
      <c r="B147" s="170"/>
    </row>
    <row r="148" spans="2:2">
      <c r="B148" s="170"/>
    </row>
    <row r="149" spans="2:2">
      <c r="B149" s="170"/>
    </row>
    <row r="150" spans="2:2">
      <c r="B150" s="170"/>
    </row>
  </sheetData>
  <mergeCells count="18">
    <mergeCell ref="A1:N1"/>
    <mergeCell ref="A2:H2"/>
    <mergeCell ref="A16:H16"/>
    <mergeCell ref="C18:D19"/>
    <mergeCell ref="F18:G19"/>
    <mergeCell ref="J18:J19"/>
    <mergeCell ref="C22:D22"/>
    <mergeCell ref="F22:G22"/>
    <mergeCell ref="C23:D23"/>
    <mergeCell ref="F23:G23"/>
    <mergeCell ref="A28:H28"/>
    <mergeCell ref="J30:J31"/>
    <mergeCell ref="C34:D34"/>
    <mergeCell ref="F34:G34"/>
    <mergeCell ref="C35:D35"/>
    <mergeCell ref="F35:G35"/>
    <mergeCell ref="C30:D31"/>
    <mergeCell ref="F30:G31"/>
  </mergeCells>
  <printOptions horizontalCentered="1"/>
  <pageMargins left="0.19685039370078741" right="0.19685039370078741" top="0.78740157480314965" bottom="0.59055118110236227" header="0.31496062992125984" footer="0.31496062992125984"/>
  <pageSetup paperSize="9" scale="89" orientation="landscape" horizontalDpi="4294967293" verticalDpi="4294967293" r:id="rId1"/>
  <headerFooter alignWithMargins="0">
    <oddHeader>&amp;C&amp;20Cursus Formules &amp; Functies gevorderd</oddHeader>
    <oddFooter>&amp;L®Computraining&amp;R&amp;D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35"/>
  <sheetViews>
    <sheetView showGridLines="0" showZeros="0" zoomScaleNormal="100" zoomScaleSheetLayoutView="100" workbookViewId="0">
      <selection activeCell="J1" sqref="J1"/>
    </sheetView>
  </sheetViews>
  <sheetFormatPr baseColWidth="10" defaultColWidth="9" defaultRowHeight="13"/>
  <cols>
    <col min="1" max="1" width="12.1640625" style="323" customWidth="1"/>
    <col min="2" max="2" width="11.5" style="323" customWidth="1"/>
    <col min="3" max="3" width="10.1640625" style="353" bestFit="1" customWidth="1"/>
    <col min="4" max="5" width="11.5" style="353" customWidth="1"/>
    <col min="6" max="6" width="11.5" style="323" customWidth="1"/>
    <col min="7" max="7" width="9.33203125" style="323" customWidth="1"/>
    <col min="8" max="8" width="10.33203125" style="323" customWidth="1"/>
    <col min="9" max="9" width="10.6640625" style="323" customWidth="1"/>
    <col min="10" max="11" width="11.5" style="323" customWidth="1"/>
    <col min="12" max="16384" width="9" style="323"/>
  </cols>
  <sheetData>
    <row r="1" spans="1:11" s="2" customFormat="1" ht="30" customHeight="1" thickBot="1">
      <c r="A1" s="872" t="s">
        <v>362</v>
      </c>
      <c r="B1" s="872"/>
      <c r="C1" s="872"/>
      <c r="D1" s="872"/>
      <c r="E1" s="872"/>
      <c r="F1" s="872"/>
      <c r="G1" s="872"/>
      <c r="H1" s="872"/>
      <c r="I1" s="872"/>
    </row>
    <row r="2" spans="1:11" customFormat="1" ht="29.5" hidden="1" customHeight="1" thickTop="1"/>
    <row r="3" spans="1:11" s="169" customFormat="1" ht="21.75" customHeight="1" thickTop="1">
      <c r="A3" s="805" t="s">
        <v>363</v>
      </c>
      <c r="B3" s="320"/>
      <c r="C3" s="320"/>
      <c r="D3" s="320"/>
      <c r="E3" s="320"/>
      <c r="F3" s="320"/>
      <c r="G3" s="320"/>
      <c r="H3" s="320"/>
      <c r="I3" s="320"/>
    </row>
    <row r="4" spans="1:11" ht="16">
      <c r="A4" s="321" t="s">
        <v>364</v>
      </c>
      <c r="B4" s="322"/>
      <c r="C4" s="322"/>
      <c r="D4" s="322"/>
      <c r="E4" s="322"/>
      <c r="F4" s="322"/>
      <c r="G4" s="322"/>
      <c r="H4" s="322"/>
      <c r="I4" s="322"/>
      <c r="J4" s="322"/>
      <c r="K4" s="322"/>
    </row>
    <row r="5" spans="1:11" ht="15" customHeight="1">
      <c r="A5" s="324" t="s">
        <v>365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</row>
    <row r="6" spans="1:11" ht="14.25" customHeight="1">
      <c r="A6" s="324" t="s">
        <v>366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</row>
    <row r="7" spans="1:11" ht="14.25" customHeight="1">
      <c r="A7" s="324" t="s">
        <v>367</v>
      </c>
      <c r="B7" s="322"/>
      <c r="C7" s="322"/>
      <c r="D7" s="322"/>
      <c r="E7" s="322"/>
      <c r="F7" s="322"/>
      <c r="G7" s="322"/>
      <c r="H7" s="322"/>
      <c r="I7" s="322"/>
      <c r="J7" s="322"/>
      <c r="K7" s="322"/>
    </row>
    <row r="8" spans="1:11" ht="14.25" customHeight="1">
      <c r="A8" s="325" t="s">
        <v>368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</row>
    <row r="9" spans="1:11" ht="14.25" customHeight="1">
      <c r="A9" s="325" t="s">
        <v>369</v>
      </c>
      <c r="B9" s="322"/>
      <c r="C9" s="322"/>
      <c r="D9" s="322"/>
      <c r="E9" s="322"/>
      <c r="F9" s="322"/>
      <c r="G9" s="322"/>
      <c r="H9" s="322"/>
      <c r="I9" s="322"/>
      <c r="J9" s="322"/>
      <c r="K9" s="322"/>
    </row>
    <row r="10" spans="1:11" ht="14.25" customHeight="1">
      <c r="A10" s="325" t="s">
        <v>370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</row>
    <row r="11" spans="1:11" ht="14.25" customHeight="1">
      <c r="A11" s="325" t="s">
        <v>371</v>
      </c>
      <c r="B11" s="322"/>
      <c r="C11" s="322"/>
      <c r="D11" s="322"/>
      <c r="E11" s="322"/>
      <c r="F11" s="322"/>
      <c r="G11" s="322"/>
      <c r="H11" s="322"/>
      <c r="I11" s="322"/>
      <c r="J11" s="322"/>
      <c r="K11" s="322"/>
    </row>
    <row r="12" spans="1:11" ht="14.25" customHeight="1">
      <c r="B12" s="326" t="s">
        <v>372</v>
      </c>
      <c r="C12" s="322"/>
      <c r="D12" s="322"/>
      <c r="E12" s="322"/>
      <c r="F12" s="322"/>
      <c r="G12" s="322"/>
      <c r="H12" s="322"/>
      <c r="I12" s="322"/>
      <c r="J12" s="322"/>
      <c r="K12" s="322"/>
    </row>
    <row r="13" spans="1:11" ht="14.25" customHeight="1">
      <c r="B13" s="327" t="s">
        <v>373</v>
      </c>
      <c r="C13" s="322"/>
      <c r="D13" s="322"/>
      <c r="E13" s="322"/>
      <c r="F13" s="322"/>
      <c r="G13" s="322"/>
      <c r="H13" s="322"/>
      <c r="I13" s="322"/>
      <c r="J13" s="322"/>
      <c r="K13" s="322"/>
    </row>
    <row r="14" spans="1:11" s="329" customFormat="1" ht="14.25" customHeight="1" thickBot="1">
      <c r="A14" s="328"/>
      <c r="C14" s="330"/>
      <c r="D14" s="330"/>
      <c r="E14" s="330"/>
    </row>
    <row r="15" spans="1:11" s="329" customFormat="1" ht="14.25" customHeight="1">
      <c r="A15" s="331" t="s">
        <v>66</v>
      </c>
      <c r="B15" s="332" t="s">
        <v>374</v>
      </c>
      <c r="C15" s="332" t="s">
        <v>375</v>
      </c>
      <c r="D15" s="332" t="s">
        <v>92</v>
      </c>
      <c r="E15" s="333" t="s">
        <v>376</v>
      </c>
    </row>
    <row r="16" spans="1:11" s="329" customFormat="1" ht="14.25" customHeight="1" thickBot="1">
      <c r="A16" s="334" t="s">
        <v>377</v>
      </c>
      <c r="B16" s="335">
        <f>VLOOKUP($A$16,$A$22:$I$35,7,0)</f>
        <v>57</v>
      </c>
      <c r="C16" s="335" t="str">
        <f>VLOOKUP($A$16,$A$22:$I$35,5,0)</f>
        <v>Baexem</v>
      </c>
      <c r="D16" s="336">
        <f>VLOOKUP($A$16,$A$22:$I$35,9,0)</f>
        <v>653718794</v>
      </c>
      <c r="E16" s="337">
        <f>VLOOKUP($A$16,$A$22:$I$35,3,0)</f>
        <v>12</v>
      </c>
    </row>
    <row r="17" spans="1:9" s="329" customFormat="1" ht="14.25" customHeight="1" thickBot="1">
      <c r="A17" s="338" t="s">
        <v>22</v>
      </c>
      <c r="C17" s="330"/>
      <c r="D17" s="330"/>
      <c r="E17" s="330"/>
    </row>
    <row r="18" spans="1:9" s="329" customFormat="1" ht="14.25" customHeight="1">
      <c r="A18" s="331" t="s">
        <v>66</v>
      </c>
      <c r="B18" s="332" t="s">
        <v>374</v>
      </c>
      <c r="C18" s="332" t="s">
        <v>375</v>
      </c>
      <c r="D18" s="332" t="s">
        <v>92</v>
      </c>
      <c r="E18" s="333" t="s">
        <v>376</v>
      </c>
    </row>
    <row r="19" spans="1:9" s="329" customFormat="1" ht="14.25" customHeight="1" thickBot="1">
      <c r="A19" s="339"/>
      <c r="B19" s="340"/>
      <c r="C19" s="340"/>
      <c r="D19" s="340"/>
      <c r="E19" s="341"/>
    </row>
    <row r="20" spans="1:9" s="329" customFormat="1" ht="14.25" customHeight="1">
      <c r="A20" s="342" t="s">
        <v>378</v>
      </c>
      <c r="C20" s="330"/>
      <c r="D20" s="330"/>
      <c r="E20" s="330"/>
    </row>
    <row r="21" spans="1:9" s="345" customFormat="1" ht="14.25" customHeight="1">
      <c r="A21" s="343" t="s">
        <v>66</v>
      </c>
      <c r="B21" s="343" t="s">
        <v>379</v>
      </c>
      <c r="C21" s="344" t="s">
        <v>376</v>
      </c>
      <c r="D21" s="344" t="s">
        <v>380</v>
      </c>
      <c r="E21" s="344" t="s">
        <v>375</v>
      </c>
      <c r="F21" s="343" t="s">
        <v>381</v>
      </c>
      <c r="G21" s="343" t="s">
        <v>374</v>
      </c>
      <c r="H21" s="343" t="s">
        <v>68</v>
      </c>
      <c r="I21" s="343" t="s">
        <v>92</v>
      </c>
    </row>
    <row r="22" spans="1:9" s="352" customFormat="1" ht="14.25" customHeight="1">
      <c r="A22" s="346" t="s">
        <v>382</v>
      </c>
      <c r="B22" s="347" t="s">
        <v>383</v>
      </c>
      <c r="C22" s="348">
        <v>6</v>
      </c>
      <c r="D22" s="347" t="s">
        <v>111</v>
      </c>
      <c r="E22" s="347" t="s">
        <v>95</v>
      </c>
      <c r="F22" s="349">
        <v>33752</v>
      </c>
      <c r="G22" s="350">
        <v>23</v>
      </c>
      <c r="H22" s="351">
        <v>475494084</v>
      </c>
      <c r="I22" s="351">
        <v>653718793</v>
      </c>
    </row>
    <row r="23" spans="1:9" s="352" customFormat="1" ht="14.25" customHeight="1">
      <c r="A23" s="346" t="s">
        <v>377</v>
      </c>
      <c r="B23" s="347" t="s">
        <v>108</v>
      </c>
      <c r="C23" s="348">
        <v>12</v>
      </c>
      <c r="D23" s="347" t="s">
        <v>125</v>
      </c>
      <c r="E23" s="347" t="s">
        <v>95</v>
      </c>
      <c r="F23" s="349">
        <v>21339</v>
      </c>
      <c r="G23" s="350">
        <v>57</v>
      </c>
      <c r="H23" s="351">
        <v>475494085</v>
      </c>
      <c r="I23" s="351">
        <v>653718794</v>
      </c>
    </row>
    <row r="24" spans="1:9" s="352" customFormat="1" ht="14.25" customHeight="1">
      <c r="A24" s="346" t="s">
        <v>384</v>
      </c>
      <c r="B24" s="347" t="s">
        <v>101</v>
      </c>
      <c r="C24" s="348">
        <v>23</v>
      </c>
      <c r="D24" s="347" t="s">
        <v>102</v>
      </c>
      <c r="E24" s="347" t="s">
        <v>97</v>
      </c>
      <c r="F24" s="349">
        <v>19524</v>
      </c>
      <c r="G24" s="350">
        <v>62</v>
      </c>
      <c r="H24" s="351">
        <v>475494082</v>
      </c>
      <c r="I24" s="351">
        <v>653718791</v>
      </c>
    </row>
    <row r="25" spans="1:9" s="352" customFormat="1" ht="14.25" customHeight="1">
      <c r="A25" s="346" t="s">
        <v>132</v>
      </c>
      <c r="B25" s="347" t="s">
        <v>385</v>
      </c>
      <c r="C25" s="348">
        <v>29</v>
      </c>
      <c r="D25" s="347" t="s">
        <v>133</v>
      </c>
      <c r="E25" s="347" t="s">
        <v>97</v>
      </c>
      <c r="F25" s="349">
        <v>21356</v>
      </c>
      <c r="G25" s="350">
        <v>57</v>
      </c>
      <c r="H25" s="351">
        <v>475494083</v>
      </c>
      <c r="I25" s="351">
        <v>653718792</v>
      </c>
    </row>
    <row r="26" spans="1:9" s="352" customFormat="1" ht="14.25" customHeight="1">
      <c r="A26" s="346" t="s">
        <v>386</v>
      </c>
      <c r="B26" s="347" t="s">
        <v>387</v>
      </c>
      <c r="C26" s="348">
        <v>6</v>
      </c>
      <c r="D26" s="347" t="s">
        <v>111</v>
      </c>
      <c r="E26" s="347" t="s">
        <v>95</v>
      </c>
      <c r="F26" s="349">
        <v>33752</v>
      </c>
      <c r="G26" s="350">
        <v>23</v>
      </c>
      <c r="H26" s="351">
        <v>475494084</v>
      </c>
      <c r="I26" s="351">
        <v>653718793</v>
      </c>
    </row>
    <row r="27" spans="1:9" s="352" customFormat="1" ht="14.25" customHeight="1">
      <c r="A27" s="346" t="s">
        <v>388</v>
      </c>
      <c r="B27" s="347" t="s">
        <v>389</v>
      </c>
      <c r="C27" s="348">
        <v>12</v>
      </c>
      <c r="D27" s="347" t="s">
        <v>125</v>
      </c>
      <c r="E27" s="347" t="s">
        <v>95</v>
      </c>
      <c r="F27" s="349">
        <v>21339</v>
      </c>
      <c r="G27" s="350">
        <v>57</v>
      </c>
      <c r="H27" s="351">
        <v>475494085</v>
      </c>
      <c r="I27" s="351">
        <v>653718794</v>
      </c>
    </row>
    <row r="28" spans="1:9" s="352" customFormat="1" ht="14.25" customHeight="1">
      <c r="A28" s="346" t="s">
        <v>121</v>
      </c>
      <c r="B28" s="347" t="s">
        <v>390</v>
      </c>
      <c r="C28" s="348">
        <v>18</v>
      </c>
      <c r="D28" s="347" t="s">
        <v>123</v>
      </c>
      <c r="E28" s="347" t="s">
        <v>115</v>
      </c>
      <c r="F28" s="349">
        <v>18788</v>
      </c>
      <c r="G28" s="350">
        <v>64</v>
      </c>
      <c r="H28" s="351">
        <v>475494086</v>
      </c>
      <c r="I28" s="351">
        <v>653718795</v>
      </c>
    </row>
    <row r="29" spans="1:9" s="352" customFormat="1" ht="14.25" customHeight="1">
      <c r="A29" s="346" t="s">
        <v>106</v>
      </c>
      <c r="B29" s="347" t="s">
        <v>391</v>
      </c>
      <c r="C29" s="348">
        <v>24</v>
      </c>
      <c r="D29" s="347" t="s">
        <v>109</v>
      </c>
      <c r="E29" s="347" t="s">
        <v>97</v>
      </c>
      <c r="F29" s="349">
        <v>21351</v>
      </c>
      <c r="G29" s="350">
        <v>57</v>
      </c>
      <c r="H29" s="351">
        <v>475494087</v>
      </c>
      <c r="I29" s="351">
        <v>653718796</v>
      </c>
    </row>
    <row r="30" spans="1:9" s="352" customFormat="1" ht="14.25" customHeight="1">
      <c r="A30" s="346" t="s">
        <v>392</v>
      </c>
      <c r="B30" s="347" t="s">
        <v>393</v>
      </c>
      <c r="C30" s="348">
        <v>30</v>
      </c>
      <c r="D30" s="347" t="s">
        <v>114</v>
      </c>
      <c r="E30" s="347" t="s">
        <v>97</v>
      </c>
      <c r="F30" s="349">
        <v>21357</v>
      </c>
      <c r="G30" s="350">
        <v>57</v>
      </c>
      <c r="H30" s="351">
        <v>475494088</v>
      </c>
      <c r="I30" s="351">
        <v>653718797</v>
      </c>
    </row>
    <row r="31" spans="1:9" s="352" customFormat="1" ht="14.25" customHeight="1">
      <c r="A31" s="346" t="s">
        <v>132</v>
      </c>
      <c r="B31" s="347" t="s">
        <v>104</v>
      </c>
      <c r="C31" s="348">
        <v>3</v>
      </c>
      <c r="D31" s="347" t="s">
        <v>134</v>
      </c>
      <c r="E31" s="347" t="s">
        <v>97</v>
      </c>
      <c r="F31" s="349">
        <v>21330</v>
      </c>
      <c r="G31" s="350">
        <v>57</v>
      </c>
      <c r="H31" s="351">
        <v>475494089</v>
      </c>
      <c r="I31" s="351">
        <v>653718798</v>
      </c>
    </row>
    <row r="32" spans="1:9" s="352" customFormat="1" ht="14.25" customHeight="1">
      <c r="A32" s="346" t="s">
        <v>77</v>
      </c>
      <c r="B32" s="347" t="s">
        <v>394</v>
      </c>
      <c r="C32" s="348">
        <v>9</v>
      </c>
      <c r="D32" s="347" t="s">
        <v>116</v>
      </c>
      <c r="E32" s="347" t="s">
        <v>117</v>
      </c>
      <c r="F32" s="349">
        <v>32294</v>
      </c>
      <c r="G32" s="350">
        <v>27</v>
      </c>
      <c r="H32" s="351">
        <v>475494090</v>
      </c>
      <c r="I32" s="351">
        <v>653718799</v>
      </c>
    </row>
    <row r="33" spans="1:9" s="352" customFormat="1" ht="14.25" customHeight="1">
      <c r="A33" s="346" t="s">
        <v>395</v>
      </c>
      <c r="B33" s="347" t="s">
        <v>396</v>
      </c>
      <c r="C33" s="348">
        <v>15</v>
      </c>
      <c r="D33" s="347" t="s">
        <v>120</v>
      </c>
      <c r="E33" s="347" t="s">
        <v>95</v>
      </c>
      <c r="F33" s="349">
        <v>21342</v>
      </c>
      <c r="G33" s="350">
        <v>57</v>
      </c>
      <c r="H33" s="351">
        <v>475494091</v>
      </c>
      <c r="I33" s="351">
        <v>653718800</v>
      </c>
    </row>
    <row r="34" spans="1:9" s="352" customFormat="1" ht="14.25" customHeight="1">
      <c r="A34" s="346" t="s">
        <v>127</v>
      </c>
      <c r="B34" s="347" t="s">
        <v>397</v>
      </c>
      <c r="C34" s="348">
        <v>21</v>
      </c>
      <c r="D34" s="347" t="s">
        <v>128</v>
      </c>
      <c r="E34" s="347" t="s">
        <v>95</v>
      </c>
      <c r="F34" s="349">
        <v>28653</v>
      </c>
      <c r="G34" s="350">
        <v>37</v>
      </c>
      <c r="H34" s="351">
        <v>475494092</v>
      </c>
      <c r="I34" s="351">
        <v>653718801</v>
      </c>
    </row>
    <row r="35" spans="1:9" s="352" customFormat="1" ht="14.25" customHeight="1">
      <c r="A35" s="346" t="s">
        <v>129</v>
      </c>
      <c r="B35" s="347" t="s">
        <v>398</v>
      </c>
      <c r="C35" s="348">
        <v>27</v>
      </c>
      <c r="D35" s="347" t="s">
        <v>130</v>
      </c>
      <c r="E35" s="347" t="s">
        <v>131</v>
      </c>
      <c r="F35" s="349">
        <v>21354</v>
      </c>
      <c r="G35" s="350">
        <v>57</v>
      </c>
      <c r="H35" s="351">
        <v>475494093</v>
      </c>
      <c r="I35" s="351">
        <v>653718802</v>
      </c>
    </row>
  </sheetData>
  <mergeCells count="1">
    <mergeCell ref="A1:I1"/>
  </mergeCells>
  <dataValidations count="2">
    <dataValidation type="list" errorStyle="information" allowBlank="1" showInputMessage="1" showErrorMessage="1" sqref="A23" xr:uid="{00000000-0002-0000-1500-000000000000}">
      <formula1>$A$27:$A$32</formula1>
    </dataValidation>
    <dataValidation type="list" allowBlank="1" showInputMessage="1" showErrorMessage="1" error="Alleen namen in de lijst kiezen" sqref="A16" xr:uid="{00000000-0002-0000-1500-000001000000}">
      <formula1>$A$22:$A$35</formula1>
    </dataValidation>
  </dataValidations>
  <printOptions horizontalCentered="1" gridLinesSet="0"/>
  <pageMargins left="0.23622047244094491" right="0.23622047244094491" top="1.1417322834645669" bottom="0.74803149606299213" header="0.51181102362204722" footer="0.31496062992125984"/>
  <pageSetup paperSize="9" orientation="portrait" horizontalDpi="4294967293" verticalDpi="4294967293" r:id="rId1"/>
  <headerFooter alignWithMargins="0">
    <oddHeader>&amp;C&amp;20Cursus Formules en Functies gevorderd</oddHeader>
    <oddFooter>&amp;L®Computraining&amp;R&amp;D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37"/>
  <sheetViews>
    <sheetView showGridLines="0" zoomScaleNormal="100" zoomScaleSheetLayoutView="100" workbookViewId="0">
      <selection activeCell="H1" sqref="H1"/>
    </sheetView>
  </sheetViews>
  <sheetFormatPr baseColWidth="10" defaultColWidth="9" defaultRowHeight="15"/>
  <cols>
    <col min="1" max="1" width="3.5" style="60" customWidth="1"/>
    <col min="2" max="2" width="17" customWidth="1"/>
    <col min="3" max="3" width="11.5" customWidth="1"/>
    <col min="4" max="4" width="23.5" customWidth="1"/>
    <col min="5" max="5" width="12.83203125" customWidth="1"/>
    <col min="6" max="6" width="19.83203125" customWidth="1"/>
    <col min="7" max="7" width="13.1640625" customWidth="1"/>
    <col min="255" max="255" width="3.5" customWidth="1"/>
    <col min="256" max="256" width="17" customWidth="1"/>
    <col min="257" max="257" width="11.5" customWidth="1"/>
    <col min="258" max="258" width="23.5" customWidth="1"/>
    <col min="259" max="259" width="12.83203125" customWidth="1"/>
    <col min="260" max="260" width="19.83203125" customWidth="1"/>
    <col min="511" max="511" width="3.5" customWidth="1"/>
    <col min="512" max="512" width="17" customWidth="1"/>
    <col min="513" max="513" width="11.5" customWidth="1"/>
    <col min="514" max="514" width="23.5" customWidth="1"/>
    <col min="515" max="515" width="12.83203125" customWidth="1"/>
    <col min="516" max="516" width="19.83203125" customWidth="1"/>
    <col min="767" max="767" width="3.5" customWidth="1"/>
    <col min="768" max="768" width="17" customWidth="1"/>
    <col min="769" max="769" width="11.5" customWidth="1"/>
    <col min="770" max="770" width="23.5" customWidth="1"/>
    <col min="771" max="771" width="12.83203125" customWidth="1"/>
    <col min="772" max="772" width="19.83203125" customWidth="1"/>
    <col min="1023" max="1023" width="3.5" customWidth="1"/>
    <col min="1024" max="1024" width="17" customWidth="1"/>
    <col min="1025" max="1025" width="11.5" customWidth="1"/>
    <col min="1026" max="1026" width="23.5" customWidth="1"/>
    <col min="1027" max="1027" width="12.83203125" customWidth="1"/>
    <col min="1028" max="1028" width="19.83203125" customWidth="1"/>
    <col min="1279" max="1279" width="3.5" customWidth="1"/>
    <col min="1280" max="1280" width="17" customWidth="1"/>
    <col min="1281" max="1281" width="11.5" customWidth="1"/>
    <col min="1282" max="1282" width="23.5" customWidth="1"/>
    <col min="1283" max="1283" width="12.83203125" customWidth="1"/>
    <col min="1284" max="1284" width="19.83203125" customWidth="1"/>
    <col min="1535" max="1535" width="3.5" customWidth="1"/>
    <col min="1536" max="1536" width="17" customWidth="1"/>
    <col min="1537" max="1537" width="11.5" customWidth="1"/>
    <col min="1538" max="1538" width="23.5" customWidth="1"/>
    <col min="1539" max="1539" width="12.83203125" customWidth="1"/>
    <col min="1540" max="1540" width="19.83203125" customWidth="1"/>
    <col min="1791" max="1791" width="3.5" customWidth="1"/>
    <col min="1792" max="1792" width="17" customWidth="1"/>
    <col min="1793" max="1793" width="11.5" customWidth="1"/>
    <col min="1794" max="1794" width="23.5" customWidth="1"/>
    <col min="1795" max="1795" width="12.83203125" customWidth="1"/>
    <col min="1796" max="1796" width="19.83203125" customWidth="1"/>
    <col min="2047" max="2047" width="3.5" customWidth="1"/>
    <col min="2048" max="2048" width="17" customWidth="1"/>
    <col min="2049" max="2049" width="11.5" customWidth="1"/>
    <col min="2050" max="2050" width="23.5" customWidth="1"/>
    <col min="2051" max="2051" width="12.83203125" customWidth="1"/>
    <col min="2052" max="2052" width="19.83203125" customWidth="1"/>
    <col min="2303" max="2303" width="3.5" customWidth="1"/>
    <col min="2304" max="2304" width="17" customWidth="1"/>
    <col min="2305" max="2305" width="11.5" customWidth="1"/>
    <col min="2306" max="2306" width="23.5" customWidth="1"/>
    <col min="2307" max="2307" width="12.83203125" customWidth="1"/>
    <col min="2308" max="2308" width="19.83203125" customWidth="1"/>
    <col min="2559" max="2559" width="3.5" customWidth="1"/>
    <col min="2560" max="2560" width="17" customWidth="1"/>
    <col min="2561" max="2561" width="11.5" customWidth="1"/>
    <col min="2562" max="2562" width="23.5" customWidth="1"/>
    <col min="2563" max="2563" width="12.83203125" customWidth="1"/>
    <col min="2564" max="2564" width="19.83203125" customWidth="1"/>
    <col min="2815" max="2815" width="3.5" customWidth="1"/>
    <col min="2816" max="2816" width="17" customWidth="1"/>
    <col min="2817" max="2817" width="11.5" customWidth="1"/>
    <col min="2818" max="2818" width="23.5" customWidth="1"/>
    <col min="2819" max="2819" width="12.83203125" customWidth="1"/>
    <col min="2820" max="2820" width="19.83203125" customWidth="1"/>
    <col min="3071" max="3071" width="3.5" customWidth="1"/>
    <col min="3072" max="3072" width="17" customWidth="1"/>
    <col min="3073" max="3073" width="11.5" customWidth="1"/>
    <col min="3074" max="3074" width="23.5" customWidth="1"/>
    <col min="3075" max="3075" width="12.83203125" customWidth="1"/>
    <col min="3076" max="3076" width="19.83203125" customWidth="1"/>
    <col min="3327" max="3327" width="3.5" customWidth="1"/>
    <col min="3328" max="3328" width="17" customWidth="1"/>
    <col min="3329" max="3329" width="11.5" customWidth="1"/>
    <col min="3330" max="3330" width="23.5" customWidth="1"/>
    <col min="3331" max="3331" width="12.83203125" customWidth="1"/>
    <col min="3332" max="3332" width="19.83203125" customWidth="1"/>
    <col min="3583" max="3583" width="3.5" customWidth="1"/>
    <col min="3584" max="3584" width="17" customWidth="1"/>
    <col min="3585" max="3585" width="11.5" customWidth="1"/>
    <col min="3586" max="3586" width="23.5" customWidth="1"/>
    <col min="3587" max="3587" width="12.83203125" customWidth="1"/>
    <col min="3588" max="3588" width="19.83203125" customWidth="1"/>
    <col min="3839" max="3839" width="3.5" customWidth="1"/>
    <col min="3840" max="3840" width="17" customWidth="1"/>
    <col min="3841" max="3841" width="11.5" customWidth="1"/>
    <col min="3842" max="3842" width="23.5" customWidth="1"/>
    <col min="3843" max="3843" width="12.83203125" customWidth="1"/>
    <col min="3844" max="3844" width="19.83203125" customWidth="1"/>
    <col min="4095" max="4095" width="3.5" customWidth="1"/>
    <col min="4096" max="4096" width="17" customWidth="1"/>
    <col min="4097" max="4097" width="11.5" customWidth="1"/>
    <col min="4098" max="4098" width="23.5" customWidth="1"/>
    <col min="4099" max="4099" width="12.83203125" customWidth="1"/>
    <col min="4100" max="4100" width="19.83203125" customWidth="1"/>
    <col min="4351" max="4351" width="3.5" customWidth="1"/>
    <col min="4352" max="4352" width="17" customWidth="1"/>
    <col min="4353" max="4353" width="11.5" customWidth="1"/>
    <col min="4354" max="4354" width="23.5" customWidth="1"/>
    <col min="4355" max="4355" width="12.83203125" customWidth="1"/>
    <col min="4356" max="4356" width="19.83203125" customWidth="1"/>
    <col min="4607" max="4607" width="3.5" customWidth="1"/>
    <col min="4608" max="4608" width="17" customWidth="1"/>
    <col min="4609" max="4609" width="11.5" customWidth="1"/>
    <col min="4610" max="4610" width="23.5" customWidth="1"/>
    <col min="4611" max="4611" width="12.83203125" customWidth="1"/>
    <col min="4612" max="4612" width="19.83203125" customWidth="1"/>
    <col min="4863" max="4863" width="3.5" customWidth="1"/>
    <col min="4864" max="4864" width="17" customWidth="1"/>
    <col min="4865" max="4865" width="11.5" customWidth="1"/>
    <col min="4866" max="4866" width="23.5" customWidth="1"/>
    <col min="4867" max="4867" width="12.83203125" customWidth="1"/>
    <col min="4868" max="4868" width="19.83203125" customWidth="1"/>
    <col min="5119" max="5119" width="3.5" customWidth="1"/>
    <col min="5120" max="5120" width="17" customWidth="1"/>
    <col min="5121" max="5121" width="11.5" customWidth="1"/>
    <col min="5122" max="5122" width="23.5" customWidth="1"/>
    <col min="5123" max="5123" width="12.83203125" customWidth="1"/>
    <col min="5124" max="5124" width="19.83203125" customWidth="1"/>
    <col min="5375" max="5375" width="3.5" customWidth="1"/>
    <col min="5376" max="5376" width="17" customWidth="1"/>
    <col min="5377" max="5377" width="11.5" customWidth="1"/>
    <col min="5378" max="5378" width="23.5" customWidth="1"/>
    <col min="5379" max="5379" width="12.83203125" customWidth="1"/>
    <col min="5380" max="5380" width="19.83203125" customWidth="1"/>
    <col min="5631" max="5631" width="3.5" customWidth="1"/>
    <col min="5632" max="5632" width="17" customWidth="1"/>
    <col min="5633" max="5633" width="11.5" customWidth="1"/>
    <col min="5634" max="5634" width="23.5" customWidth="1"/>
    <col min="5635" max="5635" width="12.83203125" customWidth="1"/>
    <col min="5636" max="5636" width="19.83203125" customWidth="1"/>
    <col min="5887" max="5887" width="3.5" customWidth="1"/>
    <col min="5888" max="5888" width="17" customWidth="1"/>
    <col min="5889" max="5889" width="11.5" customWidth="1"/>
    <col min="5890" max="5890" width="23.5" customWidth="1"/>
    <col min="5891" max="5891" width="12.83203125" customWidth="1"/>
    <col min="5892" max="5892" width="19.83203125" customWidth="1"/>
    <col min="6143" max="6143" width="3.5" customWidth="1"/>
    <col min="6144" max="6144" width="17" customWidth="1"/>
    <col min="6145" max="6145" width="11.5" customWidth="1"/>
    <col min="6146" max="6146" width="23.5" customWidth="1"/>
    <col min="6147" max="6147" width="12.83203125" customWidth="1"/>
    <col min="6148" max="6148" width="19.83203125" customWidth="1"/>
    <col min="6399" max="6399" width="3.5" customWidth="1"/>
    <col min="6400" max="6400" width="17" customWidth="1"/>
    <col min="6401" max="6401" width="11.5" customWidth="1"/>
    <col min="6402" max="6402" width="23.5" customWidth="1"/>
    <col min="6403" max="6403" width="12.83203125" customWidth="1"/>
    <col min="6404" max="6404" width="19.83203125" customWidth="1"/>
    <col min="6655" max="6655" width="3.5" customWidth="1"/>
    <col min="6656" max="6656" width="17" customWidth="1"/>
    <col min="6657" max="6657" width="11.5" customWidth="1"/>
    <col min="6658" max="6658" width="23.5" customWidth="1"/>
    <col min="6659" max="6659" width="12.83203125" customWidth="1"/>
    <col min="6660" max="6660" width="19.83203125" customWidth="1"/>
    <col min="6911" max="6911" width="3.5" customWidth="1"/>
    <col min="6912" max="6912" width="17" customWidth="1"/>
    <col min="6913" max="6913" width="11.5" customWidth="1"/>
    <col min="6914" max="6914" width="23.5" customWidth="1"/>
    <col min="6915" max="6915" width="12.83203125" customWidth="1"/>
    <col min="6916" max="6916" width="19.83203125" customWidth="1"/>
    <col min="7167" max="7167" width="3.5" customWidth="1"/>
    <col min="7168" max="7168" width="17" customWidth="1"/>
    <col min="7169" max="7169" width="11.5" customWidth="1"/>
    <col min="7170" max="7170" width="23.5" customWidth="1"/>
    <col min="7171" max="7171" width="12.83203125" customWidth="1"/>
    <col min="7172" max="7172" width="19.83203125" customWidth="1"/>
    <col min="7423" max="7423" width="3.5" customWidth="1"/>
    <col min="7424" max="7424" width="17" customWidth="1"/>
    <col min="7425" max="7425" width="11.5" customWidth="1"/>
    <col min="7426" max="7426" width="23.5" customWidth="1"/>
    <col min="7427" max="7427" width="12.83203125" customWidth="1"/>
    <col min="7428" max="7428" width="19.83203125" customWidth="1"/>
    <col min="7679" max="7679" width="3.5" customWidth="1"/>
    <col min="7680" max="7680" width="17" customWidth="1"/>
    <col min="7681" max="7681" width="11.5" customWidth="1"/>
    <col min="7682" max="7682" width="23.5" customWidth="1"/>
    <col min="7683" max="7683" width="12.83203125" customWidth="1"/>
    <col min="7684" max="7684" width="19.83203125" customWidth="1"/>
    <col min="7935" max="7935" width="3.5" customWidth="1"/>
    <col min="7936" max="7936" width="17" customWidth="1"/>
    <col min="7937" max="7937" width="11.5" customWidth="1"/>
    <col min="7938" max="7938" width="23.5" customWidth="1"/>
    <col min="7939" max="7939" width="12.83203125" customWidth="1"/>
    <col min="7940" max="7940" width="19.83203125" customWidth="1"/>
    <col min="8191" max="8191" width="3.5" customWidth="1"/>
    <col min="8192" max="8192" width="17" customWidth="1"/>
    <col min="8193" max="8193" width="11.5" customWidth="1"/>
    <col min="8194" max="8194" width="23.5" customWidth="1"/>
    <col min="8195" max="8195" width="12.83203125" customWidth="1"/>
    <col min="8196" max="8196" width="19.83203125" customWidth="1"/>
    <col min="8447" max="8447" width="3.5" customWidth="1"/>
    <col min="8448" max="8448" width="17" customWidth="1"/>
    <col min="8449" max="8449" width="11.5" customWidth="1"/>
    <col min="8450" max="8450" width="23.5" customWidth="1"/>
    <col min="8451" max="8451" width="12.83203125" customWidth="1"/>
    <col min="8452" max="8452" width="19.83203125" customWidth="1"/>
    <col min="8703" max="8703" width="3.5" customWidth="1"/>
    <col min="8704" max="8704" width="17" customWidth="1"/>
    <col min="8705" max="8705" width="11.5" customWidth="1"/>
    <col min="8706" max="8706" width="23.5" customWidth="1"/>
    <col min="8707" max="8707" width="12.83203125" customWidth="1"/>
    <col min="8708" max="8708" width="19.83203125" customWidth="1"/>
    <col min="8959" max="8959" width="3.5" customWidth="1"/>
    <col min="8960" max="8960" width="17" customWidth="1"/>
    <col min="8961" max="8961" width="11.5" customWidth="1"/>
    <col min="8962" max="8962" width="23.5" customWidth="1"/>
    <col min="8963" max="8963" width="12.83203125" customWidth="1"/>
    <col min="8964" max="8964" width="19.83203125" customWidth="1"/>
    <col min="9215" max="9215" width="3.5" customWidth="1"/>
    <col min="9216" max="9216" width="17" customWidth="1"/>
    <col min="9217" max="9217" width="11.5" customWidth="1"/>
    <col min="9218" max="9218" width="23.5" customWidth="1"/>
    <col min="9219" max="9219" width="12.83203125" customWidth="1"/>
    <col min="9220" max="9220" width="19.83203125" customWidth="1"/>
    <col min="9471" max="9471" width="3.5" customWidth="1"/>
    <col min="9472" max="9472" width="17" customWidth="1"/>
    <col min="9473" max="9473" width="11.5" customWidth="1"/>
    <col min="9474" max="9474" width="23.5" customWidth="1"/>
    <col min="9475" max="9475" width="12.83203125" customWidth="1"/>
    <col min="9476" max="9476" width="19.83203125" customWidth="1"/>
    <col min="9727" max="9727" width="3.5" customWidth="1"/>
    <col min="9728" max="9728" width="17" customWidth="1"/>
    <col min="9729" max="9729" width="11.5" customWidth="1"/>
    <col min="9730" max="9730" width="23.5" customWidth="1"/>
    <col min="9731" max="9731" width="12.83203125" customWidth="1"/>
    <col min="9732" max="9732" width="19.83203125" customWidth="1"/>
    <col min="9983" max="9983" width="3.5" customWidth="1"/>
    <col min="9984" max="9984" width="17" customWidth="1"/>
    <col min="9985" max="9985" width="11.5" customWidth="1"/>
    <col min="9986" max="9986" width="23.5" customWidth="1"/>
    <col min="9987" max="9987" width="12.83203125" customWidth="1"/>
    <col min="9988" max="9988" width="19.83203125" customWidth="1"/>
    <col min="10239" max="10239" width="3.5" customWidth="1"/>
    <col min="10240" max="10240" width="17" customWidth="1"/>
    <col min="10241" max="10241" width="11.5" customWidth="1"/>
    <col min="10242" max="10242" width="23.5" customWidth="1"/>
    <col min="10243" max="10243" width="12.83203125" customWidth="1"/>
    <col min="10244" max="10244" width="19.83203125" customWidth="1"/>
    <col min="10495" max="10495" width="3.5" customWidth="1"/>
    <col min="10496" max="10496" width="17" customWidth="1"/>
    <col min="10497" max="10497" width="11.5" customWidth="1"/>
    <col min="10498" max="10498" width="23.5" customWidth="1"/>
    <col min="10499" max="10499" width="12.83203125" customWidth="1"/>
    <col min="10500" max="10500" width="19.83203125" customWidth="1"/>
    <col min="10751" max="10751" width="3.5" customWidth="1"/>
    <col min="10752" max="10752" width="17" customWidth="1"/>
    <col min="10753" max="10753" width="11.5" customWidth="1"/>
    <col min="10754" max="10754" width="23.5" customWidth="1"/>
    <col min="10755" max="10755" width="12.83203125" customWidth="1"/>
    <col min="10756" max="10756" width="19.83203125" customWidth="1"/>
    <col min="11007" max="11007" width="3.5" customWidth="1"/>
    <col min="11008" max="11008" width="17" customWidth="1"/>
    <col min="11009" max="11009" width="11.5" customWidth="1"/>
    <col min="11010" max="11010" width="23.5" customWidth="1"/>
    <col min="11011" max="11011" width="12.83203125" customWidth="1"/>
    <col min="11012" max="11012" width="19.83203125" customWidth="1"/>
    <col min="11263" max="11263" width="3.5" customWidth="1"/>
    <col min="11264" max="11264" width="17" customWidth="1"/>
    <col min="11265" max="11265" width="11.5" customWidth="1"/>
    <col min="11266" max="11266" width="23.5" customWidth="1"/>
    <col min="11267" max="11267" width="12.83203125" customWidth="1"/>
    <col min="11268" max="11268" width="19.83203125" customWidth="1"/>
    <col min="11519" max="11519" width="3.5" customWidth="1"/>
    <col min="11520" max="11520" width="17" customWidth="1"/>
    <col min="11521" max="11521" width="11.5" customWidth="1"/>
    <col min="11522" max="11522" width="23.5" customWidth="1"/>
    <col min="11523" max="11523" width="12.83203125" customWidth="1"/>
    <col min="11524" max="11524" width="19.83203125" customWidth="1"/>
    <col min="11775" max="11775" width="3.5" customWidth="1"/>
    <col min="11776" max="11776" width="17" customWidth="1"/>
    <col min="11777" max="11777" width="11.5" customWidth="1"/>
    <col min="11778" max="11778" width="23.5" customWidth="1"/>
    <col min="11779" max="11779" width="12.83203125" customWidth="1"/>
    <col min="11780" max="11780" width="19.83203125" customWidth="1"/>
    <col min="12031" max="12031" width="3.5" customWidth="1"/>
    <col min="12032" max="12032" width="17" customWidth="1"/>
    <col min="12033" max="12033" width="11.5" customWidth="1"/>
    <col min="12034" max="12034" width="23.5" customWidth="1"/>
    <col min="12035" max="12035" width="12.83203125" customWidth="1"/>
    <col min="12036" max="12036" width="19.83203125" customWidth="1"/>
    <col min="12287" max="12287" width="3.5" customWidth="1"/>
    <col min="12288" max="12288" width="17" customWidth="1"/>
    <col min="12289" max="12289" width="11.5" customWidth="1"/>
    <col min="12290" max="12290" width="23.5" customWidth="1"/>
    <col min="12291" max="12291" width="12.83203125" customWidth="1"/>
    <col min="12292" max="12292" width="19.83203125" customWidth="1"/>
    <col min="12543" max="12543" width="3.5" customWidth="1"/>
    <col min="12544" max="12544" width="17" customWidth="1"/>
    <col min="12545" max="12545" width="11.5" customWidth="1"/>
    <col min="12546" max="12546" width="23.5" customWidth="1"/>
    <col min="12547" max="12547" width="12.83203125" customWidth="1"/>
    <col min="12548" max="12548" width="19.83203125" customWidth="1"/>
    <col min="12799" max="12799" width="3.5" customWidth="1"/>
    <col min="12800" max="12800" width="17" customWidth="1"/>
    <col min="12801" max="12801" width="11.5" customWidth="1"/>
    <col min="12802" max="12802" width="23.5" customWidth="1"/>
    <col min="12803" max="12803" width="12.83203125" customWidth="1"/>
    <col min="12804" max="12804" width="19.83203125" customWidth="1"/>
    <col min="13055" max="13055" width="3.5" customWidth="1"/>
    <col min="13056" max="13056" width="17" customWidth="1"/>
    <col min="13057" max="13057" width="11.5" customWidth="1"/>
    <col min="13058" max="13058" width="23.5" customWidth="1"/>
    <col min="13059" max="13059" width="12.83203125" customWidth="1"/>
    <col min="13060" max="13060" width="19.83203125" customWidth="1"/>
    <col min="13311" max="13311" width="3.5" customWidth="1"/>
    <col min="13312" max="13312" width="17" customWidth="1"/>
    <col min="13313" max="13313" width="11.5" customWidth="1"/>
    <col min="13314" max="13314" width="23.5" customWidth="1"/>
    <col min="13315" max="13315" width="12.83203125" customWidth="1"/>
    <col min="13316" max="13316" width="19.83203125" customWidth="1"/>
    <col min="13567" max="13567" width="3.5" customWidth="1"/>
    <col min="13568" max="13568" width="17" customWidth="1"/>
    <col min="13569" max="13569" width="11.5" customWidth="1"/>
    <col min="13570" max="13570" width="23.5" customWidth="1"/>
    <col min="13571" max="13571" width="12.83203125" customWidth="1"/>
    <col min="13572" max="13572" width="19.83203125" customWidth="1"/>
    <col min="13823" max="13823" width="3.5" customWidth="1"/>
    <col min="13824" max="13824" width="17" customWidth="1"/>
    <col min="13825" max="13825" width="11.5" customWidth="1"/>
    <col min="13826" max="13826" width="23.5" customWidth="1"/>
    <col min="13827" max="13827" width="12.83203125" customWidth="1"/>
    <col min="13828" max="13828" width="19.83203125" customWidth="1"/>
    <col min="14079" max="14079" width="3.5" customWidth="1"/>
    <col min="14080" max="14080" width="17" customWidth="1"/>
    <col min="14081" max="14081" width="11.5" customWidth="1"/>
    <col min="14082" max="14082" width="23.5" customWidth="1"/>
    <col min="14083" max="14083" width="12.83203125" customWidth="1"/>
    <col min="14084" max="14084" width="19.83203125" customWidth="1"/>
    <col min="14335" max="14335" width="3.5" customWidth="1"/>
    <col min="14336" max="14336" width="17" customWidth="1"/>
    <col min="14337" max="14337" width="11.5" customWidth="1"/>
    <col min="14338" max="14338" width="23.5" customWidth="1"/>
    <col min="14339" max="14339" width="12.83203125" customWidth="1"/>
    <col min="14340" max="14340" width="19.83203125" customWidth="1"/>
    <col min="14591" max="14591" width="3.5" customWidth="1"/>
    <col min="14592" max="14592" width="17" customWidth="1"/>
    <col min="14593" max="14593" width="11.5" customWidth="1"/>
    <col min="14594" max="14594" width="23.5" customWidth="1"/>
    <col min="14595" max="14595" width="12.83203125" customWidth="1"/>
    <col min="14596" max="14596" width="19.83203125" customWidth="1"/>
    <col min="14847" max="14847" width="3.5" customWidth="1"/>
    <col min="14848" max="14848" width="17" customWidth="1"/>
    <col min="14849" max="14849" width="11.5" customWidth="1"/>
    <col min="14850" max="14850" width="23.5" customWidth="1"/>
    <col min="14851" max="14851" width="12.83203125" customWidth="1"/>
    <col min="14852" max="14852" width="19.83203125" customWidth="1"/>
    <col min="15103" max="15103" width="3.5" customWidth="1"/>
    <col min="15104" max="15104" width="17" customWidth="1"/>
    <col min="15105" max="15105" width="11.5" customWidth="1"/>
    <col min="15106" max="15106" width="23.5" customWidth="1"/>
    <col min="15107" max="15107" width="12.83203125" customWidth="1"/>
    <col min="15108" max="15108" width="19.83203125" customWidth="1"/>
    <col min="15359" max="15359" width="3.5" customWidth="1"/>
    <col min="15360" max="15360" width="17" customWidth="1"/>
    <col min="15361" max="15361" width="11.5" customWidth="1"/>
    <col min="15362" max="15362" width="23.5" customWidth="1"/>
    <col min="15363" max="15363" width="12.83203125" customWidth="1"/>
    <col min="15364" max="15364" width="19.83203125" customWidth="1"/>
    <col min="15615" max="15615" width="3.5" customWidth="1"/>
    <col min="15616" max="15616" width="17" customWidth="1"/>
    <col min="15617" max="15617" width="11.5" customWidth="1"/>
    <col min="15618" max="15618" width="23.5" customWidth="1"/>
    <col min="15619" max="15619" width="12.83203125" customWidth="1"/>
    <col min="15620" max="15620" width="19.83203125" customWidth="1"/>
    <col min="15871" max="15871" width="3.5" customWidth="1"/>
    <col min="15872" max="15872" width="17" customWidth="1"/>
    <col min="15873" max="15873" width="11.5" customWidth="1"/>
    <col min="15874" max="15874" width="23.5" customWidth="1"/>
    <col min="15875" max="15875" width="12.83203125" customWidth="1"/>
    <col min="15876" max="15876" width="19.83203125" customWidth="1"/>
    <col min="16127" max="16127" width="3.5" customWidth="1"/>
    <col min="16128" max="16128" width="17" customWidth="1"/>
    <col min="16129" max="16129" width="11.5" customWidth="1"/>
    <col min="16130" max="16130" width="23.5" customWidth="1"/>
    <col min="16131" max="16131" width="12.83203125" customWidth="1"/>
    <col min="16132" max="16132" width="19.83203125" customWidth="1"/>
  </cols>
  <sheetData>
    <row r="1" spans="1:7" s="2" customFormat="1" ht="30" customHeight="1" thickBot="1">
      <c r="A1" s="935" t="s">
        <v>399</v>
      </c>
      <c r="B1" s="935"/>
      <c r="C1" s="935"/>
      <c r="D1" s="935"/>
      <c r="E1" s="935"/>
      <c r="F1" s="935"/>
      <c r="G1" s="935"/>
    </row>
    <row r="2" spans="1:7" s="6" customFormat="1" ht="19.5" customHeight="1" thickTop="1">
      <c r="A2" s="806" t="s">
        <v>400</v>
      </c>
      <c r="B2" s="354"/>
      <c r="C2" s="354"/>
      <c r="D2" s="354"/>
      <c r="E2" s="354"/>
      <c r="F2" s="354"/>
      <c r="G2" s="354"/>
    </row>
    <row r="3" spans="1:7" s="9" customFormat="1" ht="16">
      <c r="A3" s="355"/>
      <c r="B3" s="356" t="s">
        <v>401</v>
      </c>
      <c r="C3" s="357"/>
      <c r="D3" s="357"/>
      <c r="E3" s="357"/>
      <c r="F3" s="357"/>
      <c r="G3" s="358"/>
    </row>
    <row r="4" spans="1:7" s="362" customFormat="1">
      <c r="A4" s="355">
        <v>1</v>
      </c>
      <c r="B4" s="359" t="s">
        <v>402</v>
      </c>
      <c r="C4" s="360"/>
      <c r="D4" s="360"/>
      <c r="E4" s="360"/>
      <c r="F4" s="360"/>
      <c r="G4" s="361"/>
    </row>
    <row r="5" spans="1:7">
      <c r="A5" s="355">
        <v>2</v>
      </c>
      <c r="B5" s="363" t="s">
        <v>403</v>
      </c>
      <c r="C5" s="59"/>
      <c r="D5" s="59"/>
      <c r="E5" s="59"/>
      <c r="F5" s="59"/>
    </row>
    <row r="6" spans="1:7">
      <c r="A6" s="355">
        <v>3</v>
      </c>
      <c r="B6" s="363" t="s">
        <v>404</v>
      </c>
      <c r="C6" s="59"/>
      <c r="D6" s="59"/>
      <c r="E6" s="59"/>
      <c r="F6" s="59"/>
    </row>
    <row r="7" spans="1:7" s="12" customFormat="1">
      <c r="A7" s="355">
        <v>4</v>
      </c>
      <c r="B7" s="363" t="s">
        <v>405</v>
      </c>
      <c r="C7" s="59"/>
      <c r="D7" s="59"/>
      <c r="E7" s="59"/>
      <c r="F7" s="59"/>
      <c r="G7" s="359"/>
    </row>
    <row r="8" spans="1:7" s="12" customFormat="1">
      <c r="A8" s="355">
        <v>5</v>
      </c>
      <c r="B8" s="363" t="s">
        <v>406</v>
      </c>
      <c r="C8" s="59"/>
      <c r="D8" s="59"/>
      <c r="E8" s="59"/>
      <c r="F8" s="59"/>
      <c r="G8" s="359"/>
    </row>
    <row r="9" spans="1:7" s="12" customFormat="1">
      <c r="A9" s="355">
        <v>6</v>
      </c>
      <c r="B9" s="363" t="s">
        <v>407</v>
      </c>
      <c r="C9" s="59"/>
      <c r="D9" s="59"/>
      <c r="E9" s="59"/>
      <c r="F9" s="59"/>
      <c r="G9" s="359"/>
    </row>
    <row r="10" spans="1:7" s="12" customFormat="1">
      <c r="A10" s="355">
        <v>7</v>
      </c>
      <c r="B10" s="364" t="s">
        <v>408</v>
      </c>
      <c r="C10" s="59"/>
      <c r="D10" s="59"/>
      <c r="E10" s="59"/>
      <c r="F10" s="59"/>
      <c r="G10" s="359"/>
    </row>
    <row r="11" spans="1:7" s="12" customFormat="1">
      <c r="A11" s="355"/>
      <c r="B11" s="364"/>
      <c r="C11" s="59"/>
      <c r="D11" s="59"/>
      <c r="E11" s="59"/>
      <c r="F11" s="59"/>
      <c r="G11" s="359"/>
    </row>
    <row r="12" spans="1:7" ht="16" thickBot="1">
      <c r="B12" s="365" t="s">
        <v>409</v>
      </c>
      <c r="C12" s="366" t="s">
        <v>260</v>
      </c>
      <c r="D12" s="367"/>
    </row>
    <row r="13" spans="1:7">
      <c r="B13" s="368" t="s">
        <v>410</v>
      </c>
      <c r="C13" s="369" t="s">
        <v>411</v>
      </c>
      <c r="D13" s="370"/>
      <c r="E13" s="367"/>
      <c r="F13" s="367"/>
      <c r="G13" s="367"/>
    </row>
    <row r="14" spans="1:7">
      <c r="B14" s="371">
        <v>0</v>
      </c>
      <c r="C14" s="372">
        <v>0</v>
      </c>
    </row>
    <row r="15" spans="1:7">
      <c r="B15" s="371">
        <v>2000</v>
      </c>
      <c r="C15" s="372">
        <v>0.1</v>
      </c>
      <c r="D15" s="367"/>
      <c r="F15" s="373"/>
    </row>
    <row r="16" spans="1:7">
      <c r="B16" s="371">
        <v>5000</v>
      </c>
      <c r="C16" s="372">
        <v>0.15</v>
      </c>
      <c r="F16" s="373"/>
    </row>
    <row r="17" spans="2:5">
      <c r="B17" s="371">
        <v>7500</v>
      </c>
      <c r="C17" s="372">
        <v>0.2</v>
      </c>
    </row>
    <row r="18" spans="2:5">
      <c r="B18" s="371">
        <v>10000</v>
      </c>
      <c r="C18" s="372">
        <v>0.25</v>
      </c>
      <c r="D18" s="367"/>
    </row>
    <row r="19" spans="2:5" ht="16" thickBot="1">
      <c r="B19" s="374">
        <v>20000</v>
      </c>
      <c r="C19" s="375">
        <v>0.3</v>
      </c>
    </row>
    <row r="20" spans="2:5" ht="16" thickBot="1">
      <c r="C20" s="376"/>
      <c r="D20" s="376" t="s">
        <v>22</v>
      </c>
    </row>
    <row r="21" spans="2:5" ht="30">
      <c r="B21" s="377" t="s">
        <v>66</v>
      </c>
      <c r="C21" s="378" t="s">
        <v>412</v>
      </c>
      <c r="D21" s="379" t="s">
        <v>413</v>
      </c>
    </row>
    <row r="22" spans="2:5">
      <c r="B22" s="380" t="s">
        <v>414</v>
      </c>
      <c r="C22" s="381">
        <v>1750</v>
      </c>
      <c r="D22" s="382"/>
    </row>
    <row r="23" spans="2:5">
      <c r="B23" s="380" t="s">
        <v>415</v>
      </c>
      <c r="C23" s="381">
        <v>26000</v>
      </c>
      <c r="D23" s="382"/>
    </row>
    <row r="24" spans="2:5">
      <c r="B24" s="380" t="s">
        <v>416</v>
      </c>
      <c r="C24" s="381">
        <v>8000</v>
      </c>
      <c r="D24" s="383"/>
    </row>
    <row r="25" spans="2:5">
      <c r="B25" s="380" t="s">
        <v>417</v>
      </c>
      <c r="C25" s="381">
        <v>900</v>
      </c>
      <c r="D25" s="383"/>
    </row>
    <row r="26" spans="2:5" ht="16" thickBot="1">
      <c r="B26" s="384" t="s">
        <v>418</v>
      </c>
      <c r="C26" s="385">
        <v>5500</v>
      </c>
      <c r="D26" s="386"/>
    </row>
    <row r="27" spans="2:5">
      <c r="B27" s="365"/>
      <c r="C27" s="367"/>
      <c r="D27" s="387"/>
    </row>
    <row r="28" spans="2:5" s="367" customFormat="1" ht="16" thickBot="1">
      <c r="B28" s="936" t="s">
        <v>78</v>
      </c>
      <c r="C28" s="936"/>
      <c r="D28" s="936"/>
      <c r="E28"/>
    </row>
    <row r="29" spans="2:5" s="367" customFormat="1" ht="30">
      <c r="B29" s="388" t="s">
        <v>66</v>
      </c>
      <c r="C29" s="389" t="s">
        <v>412</v>
      </c>
      <c r="D29" s="390" t="s">
        <v>413</v>
      </c>
      <c r="E29"/>
    </row>
    <row r="30" spans="2:5" s="367" customFormat="1">
      <c r="B30" s="380" t="s">
        <v>414</v>
      </c>
      <c r="C30" s="381">
        <v>1750</v>
      </c>
      <c r="D30" s="391">
        <f>VLOOKUP(C30,$B$14:$C$19,2,1)</f>
        <v>0</v>
      </c>
      <c r="E30" s="392" t="s">
        <v>419</v>
      </c>
    </row>
    <row r="31" spans="2:5" s="367" customFormat="1">
      <c r="B31" s="380" t="s">
        <v>415</v>
      </c>
      <c r="C31" s="381">
        <v>26000</v>
      </c>
      <c r="D31" s="391" t="str">
        <f>IFERROR(VLOOKUP(C31,$B$14:$C$19,2,0),"")</f>
        <v/>
      </c>
      <c r="E31" s="392" t="s">
        <v>420</v>
      </c>
    </row>
    <row r="32" spans="2:5" s="367" customFormat="1">
      <c r="B32" s="380" t="s">
        <v>416</v>
      </c>
      <c r="C32" s="381">
        <v>8000</v>
      </c>
      <c r="D32" s="393">
        <f>VLOOKUP(C32,$B$14:$C$19,2,1)</f>
        <v>0.2</v>
      </c>
      <c r="E32"/>
    </row>
    <row r="33" spans="2:5" s="367" customFormat="1">
      <c r="B33" s="380" t="s">
        <v>417</v>
      </c>
      <c r="C33" s="381">
        <v>900</v>
      </c>
      <c r="D33" s="393">
        <f>VLOOKUP(C33,$B$14:$C$19,2,1)</f>
        <v>0</v>
      </c>
      <c r="E33"/>
    </row>
    <row r="34" spans="2:5" s="367" customFormat="1" ht="16" thickBot="1">
      <c r="B34" s="384" t="s">
        <v>418</v>
      </c>
      <c r="C34" s="385">
        <v>5500</v>
      </c>
      <c r="D34" s="393">
        <f>VLOOKUP(C34,$B$14:$C$19,2,1)</f>
        <v>0.15</v>
      </c>
      <c r="E34"/>
    </row>
    <row r="35" spans="2:5" s="367" customFormat="1">
      <c r="B35" s="365" t="s">
        <v>421</v>
      </c>
    </row>
    <row r="36" spans="2:5" s="367" customFormat="1">
      <c r="B36" s="365" t="s">
        <v>422</v>
      </c>
    </row>
    <row r="37" spans="2:5" s="367" customFormat="1"/>
  </sheetData>
  <mergeCells count="2">
    <mergeCell ref="A1:G1"/>
    <mergeCell ref="B28:D28"/>
  </mergeCells>
  <printOptions horizontalCentered="1"/>
  <pageMargins left="0.19685039370078741" right="0.19685039370078741" top="1.1811023622047245" bottom="0.98425196850393704" header="0.47244094488188981" footer="0.9055118110236221"/>
  <pageSetup paperSize="9" scale="99" orientation="portrait" r:id="rId1"/>
  <headerFooter alignWithMargins="0">
    <oddHeader>&amp;C&amp;20Cursus Formules en Functies gevorderd</oddHeader>
    <oddFooter>&amp;L®Computraining&amp;R&amp;D</oddFooter>
  </headerFooter>
  <drawing r:id="rId2"/>
  <legacyDrawing r:id="rId3"/>
  <oleObjects>
    <mc:AlternateContent xmlns:mc="http://schemas.openxmlformats.org/markup-compatibility/2006">
      <mc:Choice Requires="x14">
        <oleObject progId="PBrush" shapeId="18433" r:id="rId4">
          <objectPr defaultSize="0" autoPict="0" r:id="rId5">
            <anchor moveWithCells="1" sizeWithCells="1">
              <from>
                <xdr:col>4</xdr:col>
                <xdr:colOff>838200</xdr:colOff>
                <xdr:row>6</xdr:row>
                <xdr:rowOff>152400</xdr:rowOff>
              </from>
              <to>
                <xdr:col>4</xdr:col>
                <xdr:colOff>838200</xdr:colOff>
                <xdr:row>6</xdr:row>
                <xdr:rowOff>152400</xdr:rowOff>
              </to>
            </anchor>
          </objectPr>
        </oleObject>
      </mc:Choice>
      <mc:Fallback>
        <oleObject progId="PBrush" shapeId="18433" r:id="rId4"/>
      </mc:Fallback>
    </mc:AlternateContent>
    <mc:AlternateContent xmlns:mc="http://schemas.openxmlformats.org/markup-compatibility/2006">
      <mc:Choice Requires="x14">
        <oleObject progId="PBrush" shapeId="18434" r:id="rId6">
          <objectPr defaultSize="0" autoPict="0" r:id="rId5">
            <anchor moveWithCells="1" sizeWithCells="1">
              <from>
                <xdr:col>4</xdr:col>
                <xdr:colOff>838200</xdr:colOff>
                <xdr:row>6</xdr:row>
                <xdr:rowOff>152400</xdr:rowOff>
              </from>
              <to>
                <xdr:col>4</xdr:col>
                <xdr:colOff>838200</xdr:colOff>
                <xdr:row>6</xdr:row>
                <xdr:rowOff>152400</xdr:rowOff>
              </to>
            </anchor>
          </objectPr>
        </oleObject>
      </mc:Choice>
      <mc:Fallback>
        <oleObject progId="PBrush" shapeId="18434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 tint="0.79998168889431442"/>
  </sheetPr>
  <dimension ref="A1:F7143"/>
  <sheetViews>
    <sheetView showGridLines="0" zoomScaleNormal="100" workbookViewId="0">
      <selection activeCell="G1" sqref="G1"/>
    </sheetView>
  </sheetViews>
  <sheetFormatPr baseColWidth="10" defaultColWidth="9" defaultRowHeight="13"/>
  <cols>
    <col min="1" max="1" width="18.83203125" style="753" customWidth="1"/>
    <col min="2" max="2" width="13.5" style="754" customWidth="1"/>
    <col min="3" max="3" width="26.83203125" style="755" customWidth="1"/>
    <col min="4" max="4" width="17.6640625" style="755" customWidth="1"/>
    <col min="5" max="5" width="22.5" style="755" customWidth="1"/>
    <col min="6" max="6" width="15.83203125" style="755" customWidth="1"/>
    <col min="7" max="16384" width="9" style="753"/>
  </cols>
  <sheetData>
    <row r="1" spans="1:6" s="2" customFormat="1" ht="30" customHeight="1" thickBot="1">
      <c r="A1" s="937" t="s">
        <v>1899</v>
      </c>
      <c r="B1" s="937"/>
      <c r="C1" s="937"/>
      <c r="D1" s="937"/>
      <c r="E1" s="937"/>
      <c r="F1" s="937"/>
    </row>
    <row r="2" spans="1:6" s="738" customFormat="1" ht="19.5" customHeight="1" thickTop="1">
      <c r="A2" s="806" t="s">
        <v>1901</v>
      </c>
      <c r="B2" s="354"/>
      <c r="C2" s="354"/>
      <c r="D2" s="354"/>
      <c r="E2" s="354"/>
      <c r="F2" s="354"/>
    </row>
    <row r="3" spans="1:6" customFormat="1" ht="19.5" customHeight="1">
      <c r="A3" s="737" t="s">
        <v>1900</v>
      </c>
    </row>
    <row r="4" spans="1:6" s="737" customFormat="1" ht="15.75" customHeight="1">
      <c r="A4" s="739" t="s">
        <v>1902</v>
      </c>
      <c r="E4" s="740"/>
      <c r="F4" s="741"/>
    </row>
    <row r="5" spans="1:6" s="737" customFormat="1" ht="15.75" customHeight="1">
      <c r="A5" s="737" t="s">
        <v>1903</v>
      </c>
      <c r="B5" s="742"/>
      <c r="C5" s="743"/>
      <c r="E5" s="740"/>
      <c r="F5" s="741"/>
    </row>
    <row r="6" spans="1:6" s="737" customFormat="1" ht="15.75" customHeight="1">
      <c r="A6" s="737" t="s">
        <v>1904</v>
      </c>
      <c r="B6" s="742"/>
      <c r="C6" s="743"/>
      <c r="E6" s="740"/>
      <c r="F6" s="741"/>
    </row>
    <row r="7" spans="1:6" s="737" customFormat="1" ht="15.75" customHeight="1">
      <c r="A7" s="737" t="s">
        <v>1905</v>
      </c>
      <c r="B7" s="742"/>
      <c r="C7" s="743"/>
      <c r="E7" s="740"/>
      <c r="F7" s="741"/>
    </row>
    <row r="8" spans="1:6" s="737" customFormat="1" ht="15.75" customHeight="1">
      <c r="A8" s="737" t="s">
        <v>1906</v>
      </c>
      <c r="B8" s="742"/>
      <c r="C8" s="743"/>
      <c r="E8" s="740"/>
      <c r="F8" s="741"/>
    </row>
    <row r="9" spans="1:6" s="737" customFormat="1" ht="15.75" customHeight="1">
      <c r="A9" s="737" t="s">
        <v>1907</v>
      </c>
      <c r="B9" s="742"/>
      <c r="C9" s="743"/>
      <c r="E9" s="740"/>
      <c r="F9" s="741"/>
    </row>
    <row r="10" spans="1:6" s="737" customFormat="1" ht="15.75" customHeight="1">
      <c r="B10" s="742"/>
      <c r="C10" s="743"/>
      <c r="E10" s="740"/>
      <c r="F10" s="741"/>
    </row>
    <row r="11" spans="1:6" s="737" customFormat="1" ht="15.75" customHeight="1" thickBot="1">
      <c r="B11" s="742"/>
      <c r="C11" s="742" t="s">
        <v>1908</v>
      </c>
      <c r="E11" s="740"/>
      <c r="F11" s="741"/>
    </row>
    <row r="12" spans="1:6" s="737" customFormat="1" ht="15.75" customHeight="1" thickBot="1">
      <c r="B12" s="744" t="s">
        <v>1909</v>
      </c>
      <c r="C12" s="745">
        <v>3005</v>
      </c>
      <c r="D12" s="746" t="s">
        <v>1910</v>
      </c>
    </row>
    <row r="13" spans="1:6" s="737" customFormat="1" ht="15.75" customHeight="1">
      <c r="B13" s="742"/>
      <c r="C13" s="742" t="s">
        <v>1911</v>
      </c>
    </row>
    <row r="14" spans="1:6" s="737" customFormat="1" ht="15.75" customHeight="1">
      <c r="B14" s="747" t="s">
        <v>1912</v>
      </c>
      <c r="C14" s="748">
        <v>8092</v>
      </c>
    </row>
    <row r="15" spans="1:6" s="737" customFormat="1" ht="15.75" customHeight="1">
      <c r="B15" s="747" t="s">
        <v>1913</v>
      </c>
      <c r="C15" s="748" t="s">
        <v>4038</v>
      </c>
    </row>
    <row r="16" spans="1:6" s="737" customFormat="1" ht="15.75" customHeight="1">
      <c r="B16" s="747" t="s">
        <v>513</v>
      </c>
      <c r="C16" s="749">
        <v>175</v>
      </c>
    </row>
    <row r="17" spans="2:4" s="737" customFormat="1" ht="15.75" customHeight="1">
      <c r="B17" s="747"/>
    </row>
    <row r="18" spans="2:4" s="737" customFormat="1" ht="15.75" customHeight="1">
      <c r="B18" s="747"/>
      <c r="C18" s="742" t="s">
        <v>1914</v>
      </c>
    </row>
    <row r="19" spans="2:4" s="737" customFormat="1" ht="15.75" customHeight="1">
      <c r="B19" s="744" t="s">
        <v>1915</v>
      </c>
      <c r="C19" s="750"/>
      <c r="D19" s="746" t="s">
        <v>1916</v>
      </c>
    </row>
    <row r="20" spans="2:4" s="737" customFormat="1" ht="15.75" customHeight="1">
      <c r="B20" s="747"/>
      <c r="C20" s="751" t="s">
        <v>0</v>
      </c>
    </row>
    <row r="21" spans="2:4" s="737" customFormat="1" ht="15.75" customHeight="1">
      <c r="B21" s="747" t="s">
        <v>1912</v>
      </c>
      <c r="C21" s="750"/>
    </row>
    <row r="22" spans="2:4" s="737" customFormat="1" ht="15.75" customHeight="1">
      <c r="B22" s="747" t="s">
        <v>1913</v>
      </c>
      <c r="C22" s="750"/>
    </row>
    <row r="23" spans="2:4" s="737" customFormat="1" ht="15.75" customHeight="1">
      <c r="B23" s="747" t="s">
        <v>513</v>
      </c>
      <c r="C23" s="750"/>
    </row>
    <row r="24" spans="2:4" s="753" customFormat="1" ht="14.25" customHeight="1">
      <c r="B24" s="752"/>
    </row>
    <row r="25" spans="2:4" s="753" customFormat="1" ht="14.25" customHeight="1">
      <c r="B25" s="752"/>
    </row>
    <row r="26" spans="2:4" s="753" customFormat="1" ht="14.25" customHeight="1">
      <c r="B26" s="752"/>
    </row>
    <row r="27" spans="2:4" s="753" customFormat="1" ht="14.25" customHeight="1">
      <c r="B27" s="752"/>
    </row>
    <row r="28" spans="2:4" s="753" customFormat="1" ht="14.25" customHeight="1">
      <c r="B28" s="752"/>
    </row>
    <row r="29" spans="2:4" s="753" customFormat="1" ht="14.25" customHeight="1">
      <c r="B29" s="752"/>
    </row>
    <row r="30" spans="2:4" s="753" customFormat="1" ht="14.25" customHeight="1">
      <c r="B30" s="752"/>
    </row>
    <row r="31" spans="2:4" s="753" customFormat="1" ht="14.25" customHeight="1">
      <c r="B31" s="752"/>
    </row>
    <row r="32" spans="2:4" s="753" customFormat="1" ht="14.25" customHeight="1">
      <c r="B32" s="752"/>
    </row>
    <row r="33" spans="2:2" s="753" customFormat="1" ht="14.25" customHeight="1">
      <c r="B33" s="752"/>
    </row>
    <row r="34" spans="2:2" s="753" customFormat="1" ht="14.25" customHeight="1">
      <c r="B34" s="752"/>
    </row>
    <row r="35" spans="2:2" s="753" customFormat="1" ht="14.25" customHeight="1">
      <c r="B35" s="752"/>
    </row>
    <row r="36" spans="2:2" s="753" customFormat="1" ht="14.25" customHeight="1">
      <c r="B36" s="752"/>
    </row>
    <row r="37" spans="2:2" s="753" customFormat="1" ht="14.25" customHeight="1">
      <c r="B37" s="752"/>
    </row>
    <row r="38" spans="2:2" s="753" customFormat="1" ht="14.25" customHeight="1">
      <c r="B38" s="752"/>
    </row>
    <row r="39" spans="2:2" s="753" customFormat="1" ht="14.25" customHeight="1">
      <c r="B39" s="752"/>
    </row>
    <row r="40" spans="2:2" s="753" customFormat="1" ht="14.25" customHeight="1">
      <c r="B40" s="752"/>
    </row>
    <row r="41" spans="2:2" s="753" customFormat="1" ht="14.25" customHeight="1">
      <c r="B41" s="752"/>
    </row>
    <row r="42" spans="2:2" s="753" customFormat="1" ht="14.25" customHeight="1">
      <c r="B42" s="752"/>
    </row>
    <row r="43" spans="2:2" s="753" customFormat="1" ht="14.25" customHeight="1">
      <c r="B43" s="752"/>
    </row>
    <row r="44" spans="2:2" s="753" customFormat="1" ht="14.25" customHeight="1">
      <c r="B44" s="752"/>
    </row>
    <row r="45" spans="2:2" s="753" customFormat="1" ht="14.25" customHeight="1">
      <c r="B45" s="752"/>
    </row>
    <row r="46" spans="2:2" s="753" customFormat="1">
      <c r="B46" s="752"/>
    </row>
    <row r="47" spans="2:2" s="753" customFormat="1">
      <c r="B47" s="752"/>
    </row>
    <row r="48" spans="2:2" s="753" customFormat="1">
      <c r="B48" s="752"/>
    </row>
    <row r="49" spans="2:2" s="753" customFormat="1">
      <c r="B49" s="752"/>
    </row>
    <row r="50" spans="2:2" s="753" customFormat="1">
      <c r="B50" s="752"/>
    </row>
    <row r="51" spans="2:2" s="753" customFormat="1">
      <c r="B51" s="752"/>
    </row>
    <row r="52" spans="2:2" s="753" customFormat="1">
      <c r="B52" s="752"/>
    </row>
    <row r="53" spans="2:2" s="753" customFormat="1">
      <c r="B53" s="752"/>
    </row>
    <row r="54" spans="2:2" s="753" customFormat="1">
      <c r="B54" s="752"/>
    </row>
    <row r="55" spans="2:2" s="753" customFormat="1">
      <c r="B55" s="752"/>
    </row>
    <row r="56" spans="2:2" s="753" customFormat="1">
      <c r="B56" s="752"/>
    </row>
    <row r="57" spans="2:2" s="753" customFormat="1">
      <c r="B57" s="752"/>
    </row>
    <row r="58" spans="2:2" s="753" customFormat="1">
      <c r="B58" s="752"/>
    </row>
    <row r="59" spans="2:2" s="753" customFormat="1">
      <c r="B59" s="752"/>
    </row>
    <row r="60" spans="2:2" s="753" customFormat="1">
      <c r="B60" s="752"/>
    </row>
    <row r="61" spans="2:2" s="753" customFormat="1">
      <c r="B61" s="752"/>
    </row>
    <row r="62" spans="2:2" s="753" customFormat="1">
      <c r="B62" s="752"/>
    </row>
    <row r="63" spans="2:2" s="753" customFormat="1">
      <c r="B63" s="752"/>
    </row>
    <row r="64" spans="2:2" s="753" customFormat="1">
      <c r="B64" s="752"/>
    </row>
    <row r="65" spans="2:2" s="753" customFormat="1">
      <c r="B65" s="752"/>
    </row>
    <row r="66" spans="2:2" s="753" customFormat="1">
      <c r="B66" s="752"/>
    </row>
    <row r="67" spans="2:2" s="753" customFormat="1">
      <c r="B67" s="752"/>
    </row>
    <row r="68" spans="2:2" s="753" customFormat="1">
      <c r="B68" s="752"/>
    </row>
    <row r="69" spans="2:2" s="753" customFormat="1">
      <c r="B69" s="752"/>
    </row>
    <row r="70" spans="2:2" s="753" customFormat="1">
      <c r="B70" s="752"/>
    </row>
    <row r="71" spans="2:2" s="753" customFormat="1">
      <c r="B71" s="752"/>
    </row>
    <row r="72" spans="2:2" s="753" customFormat="1">
      <c r="B72" s="752"/>
    </row>
    <row r="73" spans="2:2" s="753" customFormat="1">
      <c r="B73" s="752"/>
    </row>
    <row r="74" spans="2:2" s="753" customFormat="1">
      <c r="B74" s="752"/>
    </row>
    <row r="75" spans="2:2" s="753" customFormat="1">
      <c r="B75" s="752"/>
    </row>
    <row r="76" spans="2:2" s="753" customFormat="1">
      <c r="B76" s="752"/>
    </row>
    <row r="77" spans="2:2" s="753" customFormat="1">
      <c r="B77" s="752"/>
    </row>
    <row r="78" spans="2:2" s="753" customFormat="1">
      <c r="B78" s="752"/>
    </row>
    <row r="79" spans="2:2" s="753" customFormat="1">
      <c r="B79" s="752"/>
    </row>
    <row r="80" spans="2:2" s="753" customFormat="1">
      <c r="B80" s="752"/>
    </row>
    <row r="81" spans="2:2" s="753" customFormat="1">
      <c r="B81" s="752"/>
    </row>
    <row r="82" spans="2:2" s="753" customFormat="1">
      <c r="B82" s="752"/>
    </row>
    <row r="83" spans="2:2" s="753" customFormat="1">
      <c r="B83" s="752"/>
    </row>
    <row r="84" spans="2:2" s="753" customFormat="1">
      <c r="B84" s="752"/>
    </row>
    <row r="85" spans="2:2" s="753" customFormat="1">
      <c r="B85" s="752"/>
    </row>
    <row r="86" spans="2:2" s="753" customFormat="1">
      <c r="B86" s="752"/>
    </row>
    <row r="87" spans="2:2" s="753" customFormat="1">
      <c r="B87" s="752"/>
    </row>
    <row r="88" spans="2:2" s="753" customFormat="1">
      <c r="B88" s="752"/>
    </row>
    <row r="89" spans="2:2" s="753" customFormat="1">
      <c r="B89" s="752"/>
    </row>
    <row r="90" spans="2:2" s="753" customFormat="1">
      <c r="B90" s="752"/>
    </row>
    <row r="91" spans="2:2" s="753" customFormat="1">
      <c r="B91" s="752"/>
    </row>
    <row r="92" spans="2:2" s="753" customFormat="1">
      <c r="B92" s="752"/>
    </row>
    <row r="93" spans="2:2" s="753" customFormat="1">
      <c r="B93" s="752"/>
    </row>
    <row r="94" spans="2:2" s="753" customFormat="1">
      <c r="B94" s="752"/>
    </row>
    <row r="95" spans="2:2" s="753" customFormat="1">
      <c r="B95" s="752"/>
    </row>
    <row r="96" spans="2:2" s="753" customFormat="1">
      <c r="B96" s="752"/>
    </row>
    <row r="97" spans="2:2" s="753" customFormat="1">
      <c r="B97" s="752"/>
    </row>
    <row r="98" spans="2:2" s="753" customFormat="1">
      <c r="B98" s="752"/>
    </row>
    <row r="99" spans="2:2" s="753" customFormat="1">
      <c r="B99" s="752"/>
    </row>
    <row r="100" spans="2:2" s="753" customFormat="1">
      <c r="B100" s="752"/>
    </row>
    <row r="101" spans="2:2" s="753" customFormat="1">
      <c r="B101" s="752"/>
    </row>
    <row r="102" spans="2:2" s="753" customFormat="1">
      <c r="B102" s="752"/>
    </row>
    <row r="103" spans="2:2" s="753" customFormat="1">
      <c r="B103" s="752"/>
    </row>
    <row r="104" spans="2:2" s="753" customFormat="1">
      <c r="B104" s="752"/>
    </row>
    <row r="105" spans="2:2" s="753" customFormat="1">
      <c r="B105" s="752"/>
    </row>
    <row r="106" spans="2:2" s="753" customFormat="1">
      <c r="B106" s="752"/>
    </row>
    <row r="107" spans="2:2" s="753" customFormat="1">
      <c r="B107" s="752"/>
    </row>
    <row r="108" spans="2:2" s="753" customFormat="1">
      <c r="B108" s="752"/>
    </row>
    <row r="109" spans="2:2" s="753" customFormat="1">
      <c r="B109" s="752"/>
    </row>
    <row r="110" spans="2:2" s="753" customFormat="1">
      <c r="B110" s="752"/>
    </row>
    <row r="111" spans="2:2" s="753" customFormat="1">
      <c r="B111" s="752"/>
    </row>
    <row r="112" spans="2:2" s="753" customFormat="1">
      <c r="B112" s="752"/>
    </row>
    <row r="113" spans="2:2" s="753" customFormat="1">
      <c r="B113" s="752"/>
    </row>
    <row r="114" spans="2:2" s="753" customFormat="1">
      <c r="B114" s="752"/>
    </row>
    <row r="115" spans="2:2" s="753" customFormat="1">
      <c r="B115" s="752"/>
    </row>
    <row r="116" spans="2:2" s="753" customFormat="1">
      <c r="B116" s="752"/>
    </row>
    <row r="117" spans="2:2" s="753" customFormat="1">
      <c r="B117" s="752"/>
    </row>
    <row r="118" spans="2:2" s="753" customFormat="1">
      <c r="B118" s="752"/>
    </row>
    <row r="119" spans="2:2" s="753" customFormat="1">
      <c r="B119" s="752"/>
    </row>
    <row r="120" spans="2:2" s="753" customFormat="1">
      <c r="B120" s="752"/>
    </row>
    <row r="121" spans="2:2" s="753" customFormat="1">
      <c r="B121" s="752"/>
    </row>
    <row r="122" spans="2:2" s="753" customFormat="1">
      <c r="B122" s="752"/>
    </row>
    <row r="123" spans="2:2" s="753" customFormat="1">
      <c r="B123" s="752"/>
    </row>
    <row r="124" spans="2:2" s="753" customFormat="1">
      <c r="B124" s="752"/>
    </row>
    <row r="125" spans="2:2" s="753" customFormat="1">
      <c r="B125" s="752"/>
    </row>
    <row r="126" spans="2:2" s="753" customFormat="1">
      <c r="B126" s="752"/>
    </row>
    <row r="127" spans="2:2" s="753" customFormat="1">
      <c r="B127" s="752"/>
    </row>
    <row r="128" spans="2:2" s="753" customFormat="1">
      <c r="B128" s="752"/>
    </row>
    <row r="129" spans="2:2" s="753" customFormat="1">
      <c r="B129" s="752"/>
    </row>
    <row r="130" spans="2:2" s="753" customFormat="1">
      <c r="B130" s="752"/>
    </row>
    <row r="131" spans="2:2" s="753" customFormat="1">
      <c r="B131" s="752"/>
    </row>
    <row r="132" spans="2:2" s="753" customFormat="1">
      <c r="B132" s="752"/>
    </row>
    <row r="133" spans="2:2" s="753" customFormat="1">
      <c r="B133" s="752"/>
    </row>
    <row r="134" spans="2:2" s="753" customFormat="1">
      <c r="B134" s="752"/>
    </row>
    <row r="135" spans="2:2" s="753" customFormat="1">
      <c r="B135" s="752"/>
    </row>
    <row r="136" spans="2:2" s="753" customFormat="1">
      <c r="B136" s="752"/>
    </row>
    <row r="137" spans="2:2" s="753" customFormat="1">
      <c r="B137" s="752"/>
    </row>
    <row r="138" spans="2:2" s="753" customFormat="1">
      <c r="B138" s="752"/>
    </row>
    <row r="139" spans="2:2" s="753" customFormat="1">
      <c r="B139" s="752"/>
    </row>
    <row r="140" spans="2:2" s="753" customFormat="1">
      <c r="B140" s="752"/>
    </row>
    <row r="141" spans="2:2" s="753" customFormat="1">
      <c r="B141" s="752"/>
    </row>
    <row r="142" spans="2:2" s="753" customFormat="1">
      <c r="B142" s="752"/>
    </row>
    <row r="143" spans="2:2" s="753" customFormat="1">
      <c r="B143" s="752"/>
    </row>
    <row r="144" spans="2:2" s="753" customFormat="1">
      <c r="B144" s="752"/>
    </row>
    <row r="145" spans="2:2" s="753" customFormat="1">
      <c r="B145" s="752"/>
    </row>
    <row r="146" spans="2:2" s="753" customFormat="1">
      <c r="B146" s="752"/>
    </row>
    <row r="147" spans="2:2" s="753" customFormat="1">
      <c r="B147" s="752"/>
    </row>
    <row r="148" spans="2:2" s="753" customFormat="1">
      <c r="B148" s="752"/>
    </row>
    <row r="149" spans="2:2" s="753" customFormat="1">
      <c r="B149" s="752"/>
    </row>
    <row r="150" spans="2:2" s="753" customFormat="1">
      <c r="B150" s="752"/>
    </row>
    <row r="151" spans="2:2" s="753" customFormat="1">
      <c r="B151" s="752"/>
    </row>
    <row r="152" spans="2:2" s="753" customFormat="1">
      <c r="B152" s="752"/>
    </row>
    <row r="153" spans="2:2" s="753" customFormat="1">
      <c r="B153" s="752"/>
    </row>
    <row r="154" spans="2:2" s="753" customFormat="1">
      <c r="B154" s="752"/>
    </row>
    <row r="155" spans="2:2" s="753" customFormat="1">
      <c r="B155" s="752"/>
    </row>
    <row r="156" spans="2:2" s="753" customFormat="1">
      <c r="B156" s="752"/>
    </row>
    <row r="157" spans="2:2" s="753" customFormat="1">
      <c r="B157" s="752"/>
    </row>
    <row r="158" spans="2:2" s="753" customFormat="1">
      <c r="B158" s="752"/>
    </row>
    <row r="159" spans="2:2" s="753" customFormat="1">
      <c r="B159" s="752"/>
    </row>
    <row r="160" spans="2:2" s="753" customFormat="1">
      <c r="B160" s="752"/>
    </row>
    <row r="161" spans="2:2" s="753" customFormat="1">
      <c r="B161" s="752"/>
    </row>
    <row r="162" spans="2:2" s="753" customFormat="1">
      <c r="B162" s="752"/>
    </row>
    <row r="163" spans="2:2" s="753" customFormat="1">
      <c r="B163" s="752"/>
    </row>
    <row r="164" spans="2:2" s="753" customFormat="1">
      <c r="B164" s="752"/>
    </row>
    <row r="165" spans="2:2" s="753" customFormat="1">
      <c r="B165" s="752"/>
    </row>
    <row r="166" spans="2:2" s="753" customFormat="1">
      <c r="B166" s="752"/>
    </row>
    <row r="167" spans="2:2" s="753" customFormat="1">
      <c r="B167" s="752"/>
    </row>
    <row r="168" spans="2:2" s="753" customFormat="1">
      <c r="B168" s="752"/>
    </row>
    <row r="169" spans="2:2" s="753" customFormat="1">
      <c r="B169" s="752"/>
    </row>
    <row r="170" spans="2:2" s="753" customFormat="1">
      <c r="B170" s="752"/>
    </row>
    <row r="171" spans="2:2" s="753" customFormat="1">
      <c r="B171" s="752"/>
    </row>
    <row r="172" spans="2:2" s="753" customFormat="1">
      <c r="B172" s="752"/>
    </row>
    <row r="173" spans="2:2" s="753" customFormat="1">
      <c r="B173" s="752"/>
    </row>
    <row r="174" spans="2:2" s="753" customFormat="1">
      <c r="B174" s="752"/>
    </row>
    <row r="175" spans="2:2" s="753" customFormat="1">
      <c r="B175" s="752"/>
    </row>
    <row r="176" spans="2:2" s="753" customFormat="1">
      <c r="B176" s="752"/>
    </row>
    <row r="177" spans="2:2" s="753" customFormat="1">
      <c r="B177" s="752"/>
    </row>
    <row r="178" spans="2:2" s="753" customFormat="1">
      <c r="B178" s="752"/>
    </row>
    <row r="179" spans="2:2" s="753" customFormat="1">
      <c r="B179" s="752"/>
    </row>
    <row r="180" spans="2:2" s="753" customFormat="1">
      <c r="B180" s="752"/>
    </row>
    <row r="181" spans="2:2" s="753" customFormat="1">
      <c r="B181" s="752"/>
    </row>
    <row r="182" spans="2:2" s="753" customFormat="1">
      <c r="B182" s="752"/>
    </row>
    <row r="183" spans="2:2" s="753" customFormat="1">
      <c r="B183" s="752"/>
    </row>
    <row r="184" spans="2:2" s="753" customFormat="1">
      <c r="B184" s="752"/>
    </row>
    <row r="185" spans="2:2" s="753" customFormat="1">
      <c r="B185" s="752"/>
    </row>
    <row r="186" spans="2:2" s="753" customFormat="1">
      <c r="B186" s="752"/>
    </row>
    <row r="187" spans="2:2" s="753" customFormat="1">
      <c r="B187" s="752"/>
    </row>
    <row r="188" spans="2:2" s="753" customFormat="1">
      <c r="B188" s="752"/>
    </row>
    <row r="189" spans="2:2" s="753" customFormat="1">
      <c r="B189" s="752"/>
    </row>
    <row r="190" spans="2:2" s="753" customFormat="1">
      <c r="B190" s="752"/>
    </row>
    <row r="191" spans="2:2" s="753" customFormat="1">
      <c r="B191" s="752"/>
    </row>
    <row r="192" spans="2:2" s="753" customFormat="1">
      <c r="B192" s="752"/>
    </row>
    <row r="193" spans="2:2" s="753" customFormat="1">
      <c r="B193" s="752"/>
    </row>
    <row r="194" spans="2:2" s="753" customFormat="1">
      <c r="B194" s="752"/>
    </row>
    <row r="195" spans="2:2" s="753" customFormat="1">
      <c r="B195" s="752"/>
    </row>
    <row r="196" spans="2:2" s="753" customFormat="1">
      <c r="B196" s="752"/>
    </row>
    <row r="197" spans="2:2" s="753" customFormat="1">
      <c r="B197" s="752"/>
    </row>
    <row r="198" spans="2:2" s="753" customFormat="1">
      <c r="B198" s="752"/>
    </row>
    <row r="199" spans="2:2" s="753" customFormat="1">
      <c r="B199" s="752"/>
    </row>
    <row r="200" spans="2:2" s="753" customFormat="1">
      <c r="B200" s="752"/>
    </row>
    <row r="201" spans="2:2" s="753" customFormat="1">
      <c r="B201" s="752"/>
    </row>
    <row r="202" spans="2:2" s="753" customFormat="1">
      <c r="B202" s="752"/>
    </row>
    <row r="203" spans="2:2" s="753" customFormat="1">
      <c r="B203" s="752"/>
    </row>
    <row r="204" spans="2:2" s="753" customFormat="1">
      <c r="B204" s="752"/>
    </row>
    <row r="205" spans="2:2" s="753" customFormat="1">
      <c r="B205" s="752"/>
    </row>
    <row r="206" spans="2:2" s="753" customFormat="1">
      <c r="B206" s="752"/>
    </row>
    <row r="207" spans="2:2" s="753" customFormat="1">
      <c r="B207" s="752"/>
    </row>
    <row r="208" spans="2:2" s="753" customFormat="1">
      <c r="B208" s="752"/>
    </row>
    <row r="209" spans="2:2" s="753" customFormat="1">
      <c r="B209" s="752"/>
    </row>
    <row r="210" spans="2:2" s="753" customFormat="1">
      <c r="B210" s="752"/>
    </row>
    <row r="211" spans="2:2" s="753" customFormat="1">
      <c r="B211" s="752"/>
    </row>
    <row r="212" spans="2:2" s="753" customFormat="1">
      <c r="B212" s="752"/>
    </row>
    <row r="213" spans="2:2" s="753" customFormat="1">
      <c r="B213" s="752"/>
    </row>
    <row r="214" spans="2:2" s="753" customFormat="1">
      <c r="B214" s="752"/>
    </row>
    <row r="215" spans="2:2" s="753" customFormat="1">
      <c r="B215" s="752"/>
    </row>
    <row r="216" spans="2:2" s="753" customFormat="1">
      <c r="B216" s="752"/>
    </row>
    <row r="217" spans="2:2" s="753" customFormat="1">
      <c r="B217" s="752"/>
    </row>
    <row r="218" spans="2:2" s="753" customFormat="1">
      <c r="B218" s="752"/>
    </row>
    <row r="219" spans="2:2" s="753" customFormat="1">
      <c r="B219" s="752"/>
    </row>
    <row r="220" spans="2:2" s="753" customFormat="1">
      <c r="B220" s="752"/>
    </row>
    <row r="221" spans="2:2" s="753" customFormat="1">
      <c r="B221" s="752"/>
    </row>
    <row r="222" spans="2:2" s="753" customFormat="1">
      <c r="B222" s="752"/>
    </row>
    <row r="223" spans="2:2" s="753" customFormat="1">
      <c r="B223" s="752"/>
    </row>
    <row r="224" spans="2:2" s="753" customFormat="1">
      <c r="B224" s="752"/>
    </row>
    <row r="225" spans="2:2" s="753" customFormat="1">
      <c r="B225" s="752"/>
    </row>
    <row r="226" spans="2:2" s="753" customFormat="1">
      <c r="B226" s="752"/>
    </row>
    <row r="227" spans="2:2" s="753" customFormat="1">
      <c r="B227" s="752"/>
    </row>
    <row r="228" spans="2:2" s="753" customFormat="1">
      <c r="B228" s="752"/>
    </row>
    <row r="229" spans="2:2" s="753" customFormat="1">
      <c r="B229" s="752"/>
    </row>
    <row r="230" spans="2:2" s="753" customFormat="1">
      <c r="B230" s="752"/>
    </row>
    <row r="231" spans="2:2" s="753" customFormat="1">
      <c r="B231" s="752"/>
    </row>
    <row r="232" spans="2:2" s="753" customFormat="1">
      <c r="B232" s="752"/>
    </row>
    <row r="233" spans="2:2" s="753" customFormat="1">
      <c r="B233" s="752"/>
    </row>
    <row r="234" spans="2:2" s="753" customFormat="1">
      <c r="B234" s="752"/>
    </row>
    <row r="235" spans="2:2" s="753" customFormat="1">
      <c r="B235" s="752"/>
    </row>
    <row r="236" spans="2:2" s="753" customFormat="1">
      <c r="B236" s="752"/>
    </row>
    <row r="237" spans="2:2" s="753" customFormat="1">
      <c r="B237" s="752"/>
    </row>
    <row r="238" spans="2:2" s="753" customFormat="1">
      <c r="B238" s="752"/>
    </row>
    <row r="239" spans="2:2" s="753" customFormat="1">
      <c r="B239" s="752"/>
    </row>
    <row r="240" spans="2:2" s="753" customFormat="1">
      <c r="B240" s="752"/>
    </row>
    <row r="241" spans="2:2" s="753" customFormat="1">
      <c r="B241" s="752"/>
    </row>
    <row r="242" spans="2:2" s="753" customFormat="1">
      <c r="B242" s="752"/>
    </row>
    <row r="243" spans="2:2" s="753" customFormat="1">
      <c r="B243" s="752"/>
    </row>
    <row r="244" spans="2:2" s="753" customFormat="1">
      <c r="B244" s="752"/>
    </row>
    <row r="245" spans="2:2" s="753" customFormat="1">
      <c r="B245" s="752"/>
    </row>
    <row r="246" spans="2:2" s="753" customFormat="1">
      <c r="B246" s="752"/>
    </row>
    <row r="247" spans="2:2" s="753" customFormat="1">
      <c r="B247" s="752"/>
    </row>
    <row r="248" spans="2:2" s="753" customFormat="1">
      <c r="B248" s="752"/>
    </row>
    <row r="249" spans="2:2" s="753" customFormat="1">
      <c r="B249" s="752"/>
    </row>
    <row r="250" spans="2:2" s="753" customFormat="1">
      <c r="B250" s="752"/>
    </row>
    <row r="251" spans="2:2" s="753" customFormat="1">
      <c r="B251" s="752"/>
    </row>
    <row r="252" spans="2:2" s="753" customFormat="1">
      <c r="B252" s="752"/>
    </row>
    <row r="253" spans="2:2" s="753" customFormat="1">
      <c r="B253" s="752"/>
    </row>
    <row r="254" spans="2:2" s="753" customFormat="1">
      <c r="B254" s="752"/>
    </row>
    <row r="255" spans="2:2" s="753" customFormat="1">
      <c r="B255" s="752"/>
    </row>
    <row r="256" spans="2:2" s="753" customFormat="1">
      <c r="B256" s="752"/>
    </row>
    <row r="257" spans="2:2" s="753" customFormat="1">
      <c r="B257" s="752"/>
    </row>
    <row r="258" spans="2:2" s="753" customFormat="1">
      <c r="B258" s="752"/>
    </row>
    <row r="259" spans="2:2" s="753" customFormat="1">
      <c r="B259" s="752"/>
    </row>
    <row r="260" spans="2:2" s="753" customFormat="1">
      <c r="B260" s="752"/>
    </row>
    <row r="261" spans="2:2" s="753" customFormat="1">
      <c r="B261" s="752"/>
    </row>
    <row r="262" spans="2:2" s="753" customFormat="1">
      <c r="B262" s="752"/>
    </row>
    <row r="263" spans="2:2" s="753" customFormat="1">
      <c r="B263" s="752"/>
    </row>
    <row r="264" spans="2:2" s="753" customFormat="1">
      <c r="B264" s="752"/>
    </row>
    <row r="265" spans="2:2" s="753" customFormat="1">
      <c r="B265" s="752"/>
    </row>
    <row r="266" spans="2:2" s="753" customFormat="1">
      <c r="B266" s="752"/>
    </row>
    <row r="267" spans="2:2" s="753" customFormat="1">
      <c r="B267" s="752"/>
    </row>
    <row r="268" spans="2:2" s="753" customFormat="1">
      <c r="B268" s="752"/>
    </row>
    <row r="269" spans="2:2" s="753" customFormat="1">
      <c r="B269" s="752"/>
    </row>
    <row r="270" spans="2:2" s="753" customFormat="1">
      <c r="B270" s="752"/>
    </row>
    <row r="271" spans="2:2" s="753" customFormat="1">
      <c r="B271" s="752"/>
    </row>
    <row r="272" spans="2:2" s="753" customFormat="1">
      <c r="B272" s="752"/>
    </row>
    <row r="273" spans="2:2" s="753" customFormat="1">
      <c r="B273" s="752"/>
    </row>
    <row r="274" spans="2:2" s="753" customFormat="1">
      <c r="B274" s="752"/>
    </row>
    <row r="275" spans="2:2" s="753" customFormat="1">
      <c r="B275" s="752"/>
    </row>
    <row r="276" spans="2:2" s="753" customFormat="1">
      <c r="B276" s="752"/>
    </row>
    <row r="277" spans="2:2" s="753" customFormat="1">
      <c r="B277" s="752"/>
    </row>
    <row r="278" spans="2:2" s="753" customFormat="1">
      <c r="B278" s="752"/>
    </row>
    <row r="279" spans="2:2" s="753" customFormat="1">
      <c r="B279" s="752"/>
    </row>
    <row r="280" spans="2:2" s="753" customFormat="1">
      <c r="B280" s="752"/>
    </row>
    <row r="281" spans="2:2" s="753" customFormat="1">
      <c r="B281" s="752"/>
    </row>
    <row r="282" spans="2:2" s="753" customFormat="1">
      <c r="B282" s="752"/>
    </row>
    <row r="283" spans="2:2" s="753" customFormat="1">
      <c r="B283" s="752"/>
    </row>
    <row r="284" spans="2:2" s="753" customFormat="1">
      <c r="B284" s="752"/>
    </row>
    <row r="285" spans="2:2" s="753" customFormat="1">
      <c r="B285" s="752"/>
    </row>
    <row r="286" spans="2:2" s="753" customFormat="1">
      <c r="B286" s="752"/>
    </row>
    <row r="287" spans="2:2" s="753" customFormat="1">
      <c r="B287" s="752"/>
    </row>
    <row r="288" spans="2:2" s="753" customFormat="1">
      <c r="B288" s="752"/>
    </row>
    <row r="289" spans="2:2" s="753" customFormat="1">
      <c r="B289" s="752"/>
    </row>
    <row r="290" spans="2:2" s="753" customFormat="1">
      <c r="B290" s="752"/>
    </row>
    <row r="291" spans="2:2" s="753" customFormat="1">
      <c r="B291" s="752"/>
    </row>
    <row r="292" spans="2:2" s="753" customFormat="1">
      <c r="B292" s="752"/>
    </row>
    <row r="293" spans="2:2" s="753" customFormat="1">
      <c r="B293" s="752"/>
    </row>
    <row r="294" spans="2:2" s="753" customFormat="1">
      <c r="B294" s="752"/>
    </row>
    <row r="295" spans="2:2" s="753" customFormat="1">
      <c r="B295" s="752"/>
    </row>
    <row r="296" spans="2:2" s="753" customFormat="1">
      <c r="B296" s="752"/>
    </row>
    <row r="297" spans="2:2" s="753" customFormat="1">
      <c r="B297" s="752"/>
    </row>
    <row r="298" spans="2:2" s="753" customFormat="1">
      <c r="B298" s="752"/>
    </row>
    <row r="299" spans="2:2" s="753" customFormat="1">
      <c r="B299" s="752"/>
    </row>
    <row r="300" spans="2:2" s="753" customFormat="1">
      <c r="B300" s="752"/>
    </row>
    <row r="301" spans="2:2" s="753" customFormat="1">
      <c r="B301" s="752"/>
    </row>
    <row r="302" spans="2:2" s="753" customFormat="1">
      <c r="B302" s="752"/>
    </row>
    <row r="303" spans="2:2" s="753" customFormat="1">
      <c r="B303" s="752"/>
    </row>
    <row r="304" spans="2:2" s="753" customFormat="1">
      <c r="B304" s="752"/>
    </row>
    <row r="305" spans="2:2" s="753" customFormat="1">
      <c r="B305" s="752"/>
    </row>
    <row r="306" spans="2:2" s="753" customFormat="1">
      <c r="B306" s="752"/>
    </row>
    <row r="307" spans="2:2" s="753" customFormat="1">
      <c r="B307" s="752"/>
    </row>
    <row r="308" spans="2:2" s="753" customFormat="1">
      <c r="B308" s="752"/>
    </row>
    <row r="309" spans="2:2" s="753" customFormat="1">
      <c r="B309" s="752"/>
    </row>
    <row r="310" spans="2:2" s="753" customFormat="1">
      <c r="B310" s="752"/>
    </row>
    <row r="311" spans="2:2" s="753" customFormat="1">
      <c r="B311" s="752"/>
    </row>
    <row r="312" spans="2:2" s="753" customFormat="1">
      <c r="B312" s="752"/>
    </row>
    <row r="313" spans="2:2" s="753" customFormat="1">
      <c r="B313" s="752"/>
    </row>
    <row r="314" spans="2:2" s="753" customFormat="1">
      <c r="B314" s="752"/>
    </row>
    <row r="315" spans="2:2" s="753" customFormat="1">
      <c r="B315" s="752"/>
    </row>
    <row r="316" spans="2:2" s="753" customFormat="1">
      <c r="B316" s="752"/>
    </row>
    <row r="317" spans="2:2" s="753" customFormat="1">
      <c r="B317" s="752"/>
    </row>
    <row r="318" spans="2:2" s="753" customFormat="1">
      <c r="B318" s="752"/>
    </row>
    <row r="319" spans="2:2" s="753" customFormat="1">
      <c r="B319" s="752"/>
    </row>
    <row r="320" spans="2:2" s="753" customFormat="1">
      <c r="B320" s="752"/>
    </row>
    <row r="321" spans="2:2" s="753" customFormat="1">
      <c r="B321" s="752"/>
    </row>
    <row r="322" spans="2:2" s="753" customFormat="1">
      <c r="B322" s="752"/>
    </row>
    <row r="323" spans="2:2" s="753" customFormat="1">
      <c r="B323" s="752"/>
    </row>
    <row r="324" spans="2:2" s="753" customFormat="1">
      <c r="B324" s="752"/>
    </row>
    <row r="325" spans="2:2" s="753" customFormat="1">
      <c r="B325" s="752"/>
    </row>
    <row r="326" spans="2:2" s="753" customFormat="1">
      <c r="B326" s="752"/>
    </row>
    <row r="327" spans="2:2" s="753" customFormat="1">
      <c r="B327" s="752"/>
    </row>
    <row r="328" spans="2:2" s="753" customFormat="1">
      <c r="B328" s="752"/>
    </row>
    <row r="329" spans="2:2" s="753" customFormat="1">
      <c r="B329" s="752"/>
    </row>
    <row r="330" spans="2:2" s="753" customFormat="1">
      <c r="B330" s="752"/>
    </row>
    <row r="331" spans="2:2" s="753" customFormat="1">
      <c r="B331" s="752"/>
    </row>
    <row r="332" spans="2:2" s="753" customFormat="1">
      <c r="B332" s="752"/>
    </row>
    <row r="333" spans="2:2" s="753" customFormat="1">
      <c r="B333" s="752"/>
    </row>
    <row r="334" spans="2:2" s="753" customFormat="1">
      <c r="B334" s="752"/>
    </row>
    <row r="335" spans="2:2" s="753" customFormat="1">
      <c r="B335" s="752"/>
    </row>
    <row r="336" spans="2:2" s="753" customFormat="1">
      <c r="B336" s="752"/>
    </row>
    <row r="337" spans="2:2" s="753" customFormat="1">
      <c r="B337" s="752"/>
    </row>
    <row r="338" spans="2:2" s="753" customFormat="1">
      <c r="B338" s="752"/>
    </row>
    <row r="339" spans="2:2" s="753" customFormat="1">
      <c r="B339" s="752"/>
    </row>
    <row r="340" spans="2:2" s="753" customFormat="1">
      <c r="B340" s="752"/>
    </row>
    <row r="341" spans="2:2" s="753" customFormat="1">
      <c r="B341" s="752"/>
    </row>
    <row r="342" spans="2:2" s="753" customFormat="1">
      <c r="B342" s="752"/>
    </row>
    <row r="343" spans="2:2" s="753" customFormat="1">
      <c r="B343" s="752"/>
    </row>
    <row r="344" spans="2:2" s="753" customFormat="1">
      <c r="B344" s="752"/>
    </row>
    <row r="345" spans="2:2" s="753" customFormat="1">
      <c r="B345" s="752"/>
    </row>
    <row r="346" spans="2:2" s="753" customFormat="1">
      <c r="B346" s="752"/>
    </row>
    <row r="347" spans="2:2" s="753" customFormat="1">
      <c r="B347" s="752"/>
    </row>
    <row r="348" spans="2:2" s="753" customFormat="1">
      <c r="B348" s="752"/>
    </row>
    <row r="349" spans="2:2" s="753" customFormat="1">
      <c r="B349" s="752"/>
    </row>
    <row r="350" spans="2:2" s="753" customFormat="1">
      <c r="B350" s="752"/>
    </row>
    <row r="351" spans="2:2" s="753" customFormat="1">
      <c r="B351" s="752"/>
    </row>
    <row r="352" spans="2:2" s="753" customFormat="1">
      <c r="B352" s="752"/>
    </row>
    <row r="353" spans="2:2" s="753" customFormat="1">
      <c r="B353" s="752"/>
    </row>
    <row r="354" spans="2:2" s="753" customFormat="1">
      <c r="B354" s="752"/>
    </row>
    <row r="355" spans="2:2" s="753" customFormat="1">
      <c r="B355" s="752"/>
    </row>
    <row r="356" spans="2:2" s="753" customFormat="1">
      <c r="B356" s="752"/>
    </row>
    <row r="357" spans="2:2" s="753" customFormat="1">
      <c r="B357" s="752"/>
    </row>
    <row r="358" spans="2:2" s="753" customFormat="1">
      <c r="B358" s="752"/>
    </row>
    <row r="359" spans="2:2" s="753" customFormat="1">
      <c r="B359" s="752"/>
    </row>
    <row r="360" spans="2:2" s="753" customFormat="1">
      <c r="B360" s="752"/>
    </row>
    <row r="361" spans="2:2" s="753" customFormat="1">
      <c r="B361" s="752"/>
    </row>
    <row r="362" spans="2:2" s="753" customFormat="1">
      <c r="B362" s="752"/>
    </row>
    <row r="363" spans="2:2" s="753" customFormat="1">
      <c r="B363" s="752"/>
    </row>
    <row r="364" spans="2:2" s="753" customFormat="1">
      <c r="B364" s="752"/>
    </row>
    <row r="365" spans="2:2" s="753" customFormat="1">
      <c r="B365" s="752"/>
    </row>
    <row r="366" spans="2:2" s="753" customFormat="1">
      <c r="B366" s="752"/>
    </row>
    <row r="367" spans="2:2" s="753" customFormat="1">
      <c r="B367" s="752"/>
    </row>
    <row r="368" spans="2:2" s="753" customFormat="1">
      <c r="B368" s="752"/>
    </row>
    <row r="369" spans="2:2" s="753" customFormat="1">
      <c r="B369" s="752"/>
    </row>
    <row r="370" spans="2:2" s="753" customFormat="1">
      <c r="B370" s="752"/>
    </row>
    <row r="371" spans="2:2" s="753" customFormat="1">
      <c r="B371" s="752"/>
    </row>
    <row r="372" spans="2:2" s="753" customFormat="1">
      <c r="B372" s="752"/>
    </row>
    <row r="373" spans="2:2" s="753" customFormat="1">
      <c r="B373" s="752"/>
    </row>
    <row r="374" spans="2:2" s="753" customFormat="1">
      <c r="B374" s="752"/>
    </row>
    <row r="375" spans="2:2" s="753" customFormat="1">
      <c r="B375" s="752"/>
    </row>
    <row r="376" spans="2:2" s="753" customFormat="1">
      <c r="B376" s="752"/>
    </row>
    <row r="377" spans="2:2" s="753" customFormat="1">
      <c r="B377" s="752"/>
    </row>
    <row r="378" spans="2:2" s="753" customFormat="1">
      <c r="B378" s="752"/>
    </row>
    <row r="379" spans="2:2" s="753" customFormat="1">
      <c r="B379" s="752"/>
    </row>
    <row r="380" spans="2:2" s="753" customFormat="1">
      <c r="B380" s="752"/>
    </row>
    <row r="381" spans="2:2" s="753" customFormat="1">
      <c r="B381" s="752"/>
    </row>
    <row r="382" spans="2:2" s="753" customFormat="1">
      <c r="B382" s="752"/>
    </row>
    <row r="383" spans="2:2" s="753" customFormat="1">
      <c r="B383" s="752"/>
    </row>
    <row r="384" spans="2:2" s="753" customFormat="1">
      <c r="B384" s="752"/>
    </row>
    <row r="385" spans="2:2" s="753" customFormat="1">
      <c r="B385" s="752"/>
    </row>
    <row r="386" spans="2:2" s="753" customFormat="1">
      <c r="B386" s="752"/>
    </row>
    <row r="387" spans="2:2" s="753" customFormat="1">
      <c r="B387" s="752"/>
    </row>
    <row r="388" spans="2:2" s="753" customFormat="1">
      <c r="B388" s="752"/>
    </row>
    <row r="389" spans="2:2" s="753" customFormat="1">
      <c r="B389" s="752"/>
    </row>
    <row r="390" spans="2:2" s="753" customFormat="1">
      <c r="B390" s="752"/>
    </row>
    <row r="391" spans="2:2" s="753" customFormat="1">
      <c r="B391" s="752"/>
    </row>
    <row r="392" spans="2:2" s="753" customFormat="1">
      <c r="B392" s="752"/>
    </row>
    <row r="393" spans="2:2" s="753" customFormat="1">
      <c r="B393" s="752"/>
    </row>
    <row r="394" spans="2:2" s="753" customFormat="1">
      <c r="B394" s="752"/>
    </row>
    <row r="395" spans="2:2" s="753" customFormat="1">
      <c r="B395" s="752"/>
    </row>
    <row r="396" spans="2:2" s="753" customFormat="1">
      <c r="B396" s="752"/>
    </row>
    <row r="397" spans="2:2" s="753" customFormat="1">
      <c r="B397" s="752"/>
    </row>
    <row r="398" spans="2:2" s="753" customFormat="1">
      <c r="B398" s="752"/>
    </row>
    <row r="399" spans="2:2" s="753" customFormat="1">
      <c r="B399" s="752"/>
    </row>
    <row r="400" spans="2:2" s="753" customFormat="1">
      <c r="B400" s="752"/>
    </row>
    <row r="401" spans="2:2" s="753" customFormat="1">
      <c r="B401" s="752"/>
    </row>
    <row r="402" spans="2:2" s="753" customFormat="1">
      <c r="B402" s="752"/>
    </row>
    <row r="403" spans="2:2" s="753" customFormat="1">
      <c r="B403" s="752"/>
    </row>
    <row r="404" spans="2:2" s="753" customFormat="1">
      <c r="B404" s="752"/>
    </row>
    <row r="405" spans="2:2" s="753" customFormat="1">
      <c r="B405" s="752"/>
    </row>
    <row r="406" spans="2:2" s="753" customFormat="1">
      <c r="B406" s="752"/>
    </row>
    <row r="407" spans="2:2" s="753" customFormat="1">
      <c r="B407" s="752"/>
    </row>
    <row r="408" spans="2:2" s="753" customFormat="1">
      <c r="B408" s="752"/>
    </row>
    <row r="409" spans="2:2" s="753" customFormat="1">
      <c r="B409" s="752"/>
    </row>
    <row r="410" spans="2:2" s="753" customFormat="1">
      <c r="B410" s="752"/>
    </row>
    <row r="411" spans="2:2" s="753" customFormat="1">
      <c r="B411" s="752"/>
    </row>
    <row r="412" spans="2:2" s="753" customFormat="1">
      <c r="B412" s="752"/>
    </row>
    <row r="413" spans="2:2" s="753" customFormat="1">
      <c r="B413" s="752"/>
    </row>
    <row r="414" spans="2:2" s="753" customFormat="1">
      <c r="B414" s="752"/>
    </row>
    <row r="415" spans="2:2" s="753" customFormat="1">
      <c r="B415" s="752"/>
    </row>
    <row r="416" spans="2:2" s="753" customFormat="1">
      <c r="B416" s="752"/>
    </row>
    <row r="417" spans="2:2" s="753" customFormat="1">
      <c r="B417" s="752"/>
    </row>
    <row r="418" spans="2:2" s="753" customFormat="1">
      <c r="B418" s="752"/>
    </row>
    <row r="419" spans="2:2" s="753" customFormat="1">
      <c r="B419" s="752"/>
    </row>
    <row r="420" spans="2:2" s="753" customFormat="1">
      <c r="B420" s="752"/>
    </row>
    <row r="421" spans="2:2" s="753" customFormat="1">
      <c r="B421" s="752"/>
    </row>
    <row r="422" spans="2:2" s="753" customFormat="1">
      <c r="B422" s="752"/>
    </row>
    <row r="423" spans="2:2" s="753" customFormat="1">
      <c r="B423" s="752"/>
    </row>
    <row r="424" spans="2:2" s="753" customFormat="1">
      <c r="B424" s="752"/>
    </row>
    <row r="425" spans="2:2" s="753" customFormat="1">
      <c r="B425" s="752"/>
    </row>
    <row r="426" spans="2:2" s="753" customFormat="1">
      <c r="B426" s="752"/>
    </row>
    <row r="427" spans="2:2" s="753" customFormat="1">
      <c r="B427" s="752"/>
    </row>
    <row r="428" spans="2:2" s="753" customFormat="1">
      <c r="B428" s="752"/>
    </row>
    <row r="429" spans="2:2" s="753" customFormat="1">
      <c r="B429" s="752"/>
    </row>
    <row r="430" spans="2:2" s="753" customFormat="1">
      <c r="B430" s="752"/>
    </row>
    <row r="431" spans="2:2" s="753" customFormat="1">
      <c r="B431" s="752"/>
    </row>
    <row r="432" spans="2:2" s="753" customFormat="1">
      <c r="B432" s="752"/>
    </row>
    <row r="433" spans="2:2" s="753" customFormat="1">
      <c r="B433" s="752"/>
    </row>
    <row r="434" spans="2:2" s="753" customFormat="1">
      <c r="B434" s="752"/>
    </row>
    <row r="435" spans="2:2" s="753" customFormat="1">
      <c r="B435" s="752"/>
    </row>
    <row r="436" spans="2:2" s="753" customFormat="1">
      <c r="B436" s="752"/>
    </row>
    <row r="437" spans="2:2" s="753" customFormat="1">
      <c r="B437" s="752"/>
    </row>
    <row r="438" spans="2:2" s="753" customFormat="1">
      <c r="B438" s="752"/>
    </row>
    <row r="439" spans="2:2" s="753" customFormat="1">
      <c r="B439" s="752"/>
    </row>
    <row r="440" spans="2:2" s="753" customFormat="1">
      <c r="B440" s="752"/>
    </row>
    <row r="441" spans="2:2" s="753" customFormat="1">
      <c r="B441" s="752"/>
    </row>
    <row r="442" spans="2:2" s="753" customFormat="1">
      <c r="B442" s="752"/>
    </row>
    <row r="443" spans="2:2" s="753" customFormat="1">
      <c r="B443" s="752"/>
    </row>
    <row r="444" spans="2:2" s="753" customFormat="1">
      <c r="B444" s="752"/>
    </row>
    <row r="445" spans="2:2" s="753" customFormat="1">
      <c r="B445" s="752"/>
    </row>
    <row r="446" spans="2:2" s="753" customFormat="1">
      <c r="B446" s="752"/>
    </row>
    <row r="447" spans="2:2" s="753" customFormat="1">
      <c r="B447" s="752"/>
    </row>
    <row r="448" spans="2:2" s="753" customFormat="1">
      <c r="B448" s="752"/>
    </row>
    <row r="449" spans="2:2" s="753" customFormat="1">
      <c r="B449" s="752"/>
    </row>
    <row r="450" spans="2:2" s="753" customFormat="1">
      <c r="B450" s="752"/>
    </row>
    <row r="451" spans="2:2" s="753" customFormat="1">
      <c r="B451" s="752"/>
    </row>
    <row r="452" spans="2:2" s="753" customFormat="1">
      <c r="B452" s="752"/>
    </row>
    <row r="453" spans="2:2" s="753" customFormat="1">
      <c r="B453" s="752"/>
    </row>
    <row r="454" spans="2:2" s="753" customFormat="1">
      <c r="B454" s="752"/>
    </row>
    <row r="455" spans="2:2" s="753" customFormat="1">
      <c r="B455" s="752"/>
    </row>
    <row r="456" spans="2:2" s="753" customFormat="1">
      <c r="B456" s="752"/>
    </row>
    <row r="457" spans="2:2" s="753" customFormat="1">
      <c r="B457" s="752"/>
    </row>
    <row r="458" spans="2:2" s="753" customFormat="1">
      <c r="B458" s="752"/>
    </row>
    <row r="459" spans="2:2" s="753" customFormat="1">
      <c r="B459" s="752"/>
    </row>
    <row r="460" spans="2:2" s="753" customFormat="1">
      <c r="B460" s="752"/>
    </row>
    <row r="461" spans="2:2" s="753" customFormat="1">
      <c r="B461" s="752"/>
    </row>
    <row r="462" spans="2:2" s="753" customFormat="1">
      <c r="B462" s="752"/>
    </row>
    <row r="463" spans="2:2" s="753" customFormat="1">
      <c r="B463" s="752"/>
    </row>
    <row r="464" spans="2:2" s="753" customFormat="1">
      <c r="B464" s="752"/>
    </row>
    <row r="465" spans="2:2" s="753" customFormat="1">
      <c r="B465" s="752"/>
    </row>
    <row r="466" spans="2:2" s="753" customFormat="1">
      <c r="B466" s="752"/>
    </row>
    <row r="467" spans="2:2" s="753" customFormat="1">
      <c r="B467" s="752"/>
    </row>
    <row r="468" spans="2:2" s="753" customFormat="1">
      <c r="B468" s="752"/>
    </row>
    <row r="469" spans="2:2" s="753" customFormat="1">
      <c r="B469" s="752"/>
    </row>
    <row r="470" spans="2:2" s="753" customFormat="1">
      <c r="B470" s="752"/>
    </row>
    <row r="471" spans="2:2" s="753" customFormat="1">
      <c r="B471" s="752"/>
    </row>
    <row r="472" spans="2:2" s="753" customFormat="1">
      <c r="B472" s="752"/>
    </row>
    <row r="473" spans="2:2" s="753" customFormat="1">
      <c r="B473" s="752"/>
    </row>
    <row r="474" spans="2:2" s="753" customFormat="1">
      <c r="B474" s="752"/>
    </row>
    <row r="475" spans="2:2" s="753" customFormat="1">
      <c r="B475" s="752"/>
    </row>
    <row r="476" spans="2:2" s="753" customFormat="1">
      <c r="B476" s="752"/>
    </row>
    <row r="477" spans="2:2" s="753" customFormat="1">
      <c r="B477" s="752"/>
    </row>
    <row r="478" spans="2:2" s="753" customFormat="1">
      <c r="B478" s="752"/>
    </row>
    <row r="479" spans="2:2" s="753" customFormat="1">
      <c r="B479" s="752"/>
    </row>
    <row r="480" spans="2:2" s="753" customFormat="1">
      <c r="B480" s="752"/>
    </row>
    <row r="481" spans="2:2" s="753" customFormat="1">
      <c r="B481" s="752"/>
    </row>
    <row r="482" spans="2:2" s="753" customFormat="1">
      <c r="B482" s="752"/>
    </row>
    <row r="483" spans="2:2" s="753" customFormat="1">
      <c r="B483" s="752"/>
    </row>
    <row r="484" spans="2:2" s="753" customFormat="1">
      <c r="B484" s="752"/>
    </row>
    <row r="485" spans="2:2" s="753" customFormat="1">
      <c r="B485" s="752"/>
    </row>
    <row r="486" spans="2:2" s="753" customFormat="1">
      <c r="B486" s="752"/>
    </row>
    <row r="487" spans="2:2" s="753" customFormat="1">
      <c r="B487" s="752"/>
    </row>
    <row r="488" spans="2:2" s="753" customFormat="1">
      <c r="B488" s="752"/>
    </row>
    <row r="489" spans="2:2" s="753" customFormat="1">
      <c r="B489" s="752"/>
    </row>
    <row r="490" spans="2:2" s="753" customFormat="1">
      <c r="B490" s="752"/>
    </row>
    <row r="491" spans="2:2" s="753" customFormat="1">
      <c r="B491" s="752"/>
    </row>
    <row r="492" spans="2:2" s="753" customFormat="1">
      <c r="B492" s="752"/>
    </row>
    <row r="493" spans="2:2" s="753" customFormat="1">
      <c r="B493" s="752"/>
    </row>
    <row r="494" spans="2:2" s="753" customFormat="1">
      <c r="B494" s="752"/>
    </row>
    <row r="495" spans="2:2" s="753" customFormat="1">
      <c r="B495" s="752"/>
    </row>
    <row r="496" spans="2:2" s="753" customFormat="1">
      <c r="B496" s="752"/>
    </row>
    <row r="497" spans="2:2" s="753" customFormat="1">
      <c r="B497" s="752"/>
    </row>
    <row r="498" spans="2:2" s="753" customFormat="1">
      <c r="B498" s="752"/>
    </row>
    <row r="499" spans="2:2" s="753" customFormat="1">
      <c r="B499" s="752"/>
    </row>
    <row r="500" spans="2:2" s="753" customFormat="1">
      <c r="B500" s="752"/>
    </row>
    <row r="501" spans="2:2" s="753" customFormat="1">
      <c r="B501" s="752"/>
    </row>
    <row r="502" spans="2:2" s="753" customFormat="1">
      <c r="B502" s="752"/>
    </row>
    <row r="503" spans="2:2" s="753" customFormat="1">
      <c r="B503" s="752"/>
    </row>
    <row r="504" spans="2:2" s="753" customFormat="1">
      <c r="B504" s="752"/>
    </row>
    <row r="505" spans="2:2" s="753" customFormat="1">
      <c r="B505" s="752"/>
    </row>
    <row r="506" spans="2:2" s="753" customFormat="1">
      <c r="B506" s="752"/>
    </row>
    <row r="507" spans="2:2" s="753" customFormat="1">
      <c r="B507" s="752"/>
    </row>
    <row r="508" spans="2:2" s="753" customFormat="1">
      <c r="B508" s="752"/>
    </row>
    <row r="509" spans="2:2" s="753" customFormat="1">
      <c r="B509" s="752"/>
    </row>
    <row r="510" spans="2:2" s="753" customFormat="1">
      <c r="B510" s="752"/>
    </row>
    <row r="511" spans="2:2" s="753" customFormat="1">
      <c r="B511" s="752"/>
    </row>
    <row r="512" spans="2:2" s="753" customFormat="1">
      <c r="B512" s="752"/>
    </row>
    <row r="513" spans="2:2" s="753" customFormat="1">
      <c r="B513" s="752"/>
    </row>
    <row r="514" spans="2:2" s="753" customFormat="1">
      <c r="B514" s="752"/>
    </row>
    <row r="515" spans="2:2" s="753" customFormat="1">
      <c r="B515" s="752"/>
    </row>
    <row r="516" spans="2:2" s="753" customFormat="1">
      <c r="B516" s="752"/>
    </row>
    <row r="517" spans="2:2" s="753" customFormat="1">
      <c r="B517" s="752"/>
    </row>
    <row r="518" spans="2:2" s="753" customFormat="1">
      <c r="B518" s="752"/>
    </row>
    <row r="519" spans="2:2" s="753" customFormat="1">
      <c r="B519" s="752"/>
    </row>
    <row r="520" spans="2:2" s="753" customFormat="1">
      <c r="B520" s="752"/>
    </row>
    <row r="521" spans="2:2" s="753" customFormat="1">
      <c r="B521" s="752"/>
    </row>
    <row r="522" spans="2:2" s="753" customFormat="1">
      <c r="B522" s="752"/>
    </row>
    <row r="523" spans="2:2" s="753" customFormat="1">
      <c r="B523" s="752"/>
    </row>
    <row r="524" spans="2:2" s="753" customFormat="1">
      <c r="B524" s="752"/>
    </row>
    <row r="525" spans="2:2" s="753" customFormat="1">
      <c r="B525" s="752"/>
    </row>
    <row r="526" spans="2:2" s="753" customFormat="1">
      <c r="B526" s="752"/>
    </row>
    <row r="527" spans="2:2" s="753" customFormat="1">
      <c r="B527" s="752"/>
    </row>
    <row r="528" spans="2:2" s="753" customFormat="1">
      <c r="B528" s="752"/>
    </row>
    <row r="529" spans="2:2" s="753" customFormat="1">
      <c r="B529" s="752"/>
    </row>
    <row r="530" spans="2:2" s="753" customFormat="1">
      <c r="B530" s="752"/>
    </row>
    <row r="531" spans="2:2" s="753" customFormat="1">
      <c r="B531" s="752"/>
    </row>
    <row r="532" spans="2:2" s="753" customFormat="1">
      <c r="B532" s="752"/>
    </row>
    <row r="533" spans="2:2" s="753" customFormat="1">
      <c r="B533" s="752"/>
    </row>
    <row r="534" spans="2:2" s="753" customFormat="1">
      <c r="B534" s="752"/>
    </row>
    <row r="535" spans="2:2" s="753" customFormat="1">
      <c r="B535" s="752"/>
    </row>
    <row r="536" spans="2:2" s="753" customFormat="1">
      <c r="B536" s="752"/>
    </row>
    <row r="537" spans="2:2" s="753" customFormat="1">
      <c r="B537" s="752"/>
    </row>
    <row r="538" spans="2:2" s="753" customFormat="1">
      <c r="B538" s="752"/>
    </row>
    <row r="539" spans="2:2" s="753" customFormat="1">
      <c r="B539" s="752"/>
    </row>
    <row r="540" spans="2:2" s="753" customFormat="1">
      <c r="B540" s="752"/>
    </row>
    <row r="541" spans="2:2" s="753" customFormat="1">
      <c r="B541" s="752"/>
    </row>
    <row r="542" spans="2:2" s="753" customFormat="1">
      <c r="B542" s="752"/>
    </row>
    <row r="543" spans="2:2" s="753" customFormat="1">
      <c r="B543" s="752"/>
    </row>
    <row r="544" spans="2:2" s="753" customFormat="1">
      <c r="B544" s="752"/>
    </row>
    <row r="545" spans="2:2" s="753" customFormat="1">
      <c r="B545" s="752"/>
    </row>
    <row r="546" spans="2:2" s="753" customFormat="1">
      <c r="B546" s="752"/>
    </row>
    <row r="547" spans="2:2" s="753" customFormat="1">
      <c r="B547" s="752"/>
    </row>
    <row r="548" spans="2:2" s="753" customFormat="1">
      <c r="B548" s="752"/>
    </row>
    <row r="549" spans="2:2" s="753" customFormat="1">
      <c r="B549" s="752"/>
    </row>
    <row r="550" spans="2:2" s="753" customFormat="1">
      <c r="B550" s="752"/>
    </row>
    <row r="551" spans="2:2" s="753" customFormat="1">
      <c r="B551" s="752"/>
    </row>
    <row r="552" spans="2:2" s="753" customFormat="1">
      <c r="B552" s="752"/>
    </row>
    <row r="553" spans="2:2" s="753" customFormat="1">
      <c r="B553" s="752"/>
    </row>
    <row r="554" spans="2:2" s="753" customFormat="1">
      <c r="B554" s="752"/>
    </row>
    <row r="555" spans="2:2" s="753" customFormat="1">
      <c r="B555" s="752"/>
    </row>
    <row r="556" spans="2:2" s="753" customFormat="1">
      <c r="B556" s="752"/>
    </row>
    <row r="557" spans="2:2" s="753" customFormat="1">
      <c r="B557" s="752"/>
    </row>
    <row r="558" spans="2:2" s="753" customFormat="1">
      <c r="B558" s="752"/>
    </row>
    <row r="559" spans="2:2" s="753" customFormat="1">
      <c r="B559" s="752"/>
    </row>
    <row r="560" spans="2:2" s="753" customFormat="1">
      <c r="B560" s="752"/>
    </row>
    <row r="561" spans="2:2" s="753" customFormat="1">
      <c r="B561" s="752"/>
    </row>
    <row r="562" spans="2:2" s="753" customFormat="1">
      <c r="B562" s="752"/>
    </row>
    <row r="563" spans="2:2" s="753" customFormat="1">
      <c r="B563" s="752"/>
    </row>
    <row r="564" spans="2:2" s="753" customFormat="1">
      <c r="B564" s="752"/>
    </row>
    <row r="565" spans="2:2" s="753" customFormat="1">
      <c r="B565" s="752"/>
    </row>
    <row r="566" spans="2:2" s="753" customFormat="1">
      <c r="B566" s="752"/>
    </row>
    <row r="567" spans="2:2" s="753" customFormat="1">
      <c r="B567" s="752"/>
    </row>
    <row r="568" spans="2:2" s="753" customFormat="1">
      <c r="B568" s="752"/>
    </row>
    <row r="569" spans="2:2" s="753" customFormat="1">
      <c r="B569" s="752"/>
    </row>
    <row r="570" spans="2:2" s="753" customFormat="1">
      <c r="B570" s="752"/>
    </row>
    <row r="571" spans="2:2" s="753" customFormat="1">
      <c r="B571" s="752"/>
    </row>
    <row r="572" spans="2:2" s="753" customFormat="1">
      <c r="B572" s="752"/>
    </row>
    <row r="573" spans="2:2" s="753" customFormat="1">
      <c r="B573" s="752"/>
    </row>
    <row r="574" spans="2:2" s="753" customFormat="1">
      <c r="B574" s="752"/>
    </row>
    <row r="575" spans="2:2" s="753" customFormat="1">
      <c r="B575" s="752"/>
    </row>
    <row r="576" spans="2:2" s="753" customFormat="1">
      <c r="B576" s="752"/>
    </row>
    <row r="577" spans="2:2" s="753" customFormat="1">
      <c r="B577" s="752"/>
    </row>
    <row r="578" spans="2:2" s="753" customFormat="1">
      <c r="B578" s="752"/>
    </row>
    <row r="579" spans="2:2" s="753" customFormat="1">
      <c r="B579" s="752"/>
    </row>
    <row r="580" spans="2:2" s="753" customFormat="1">
      <c r="B580" s="752"/>
    </row>
    <row r="581" spans="2:2" s="753" customFormat="1">
      <c r="B581" s="752"/>
    </row>
    <row r="582" spans="2:2" s="753" customFormat="1">
      <c r="B582" s="752"/>
    </row>
    <row r="583" spans="2:2" s="753" customFormat="1">
      <c r="B583" s="752"/>
    </row>
    <row r="584" spans="2:2" s="753" customFormat="1">
      <c r="B584" s="752"/>
    </row>
    <row r="585" spans="2:2" s="753" customFormat="1">
      <c r="B585" s="752"/>
    </row>
    <row r="586" spans="2:2" s="753" customFormat="1">
      <c r="B586" s="752"/>
    </row>
    <row r="587" spans="2:2" s="753" customFormat="1">
      <c r="B587" s="752"/>
    </row>
    <row r="588" spans="2:2" s="753" customFormat="1">
      <c r="B588" s="752"/>
    </row>
    <row r="589" spans="2:2" s="753" customFormat="1">
      <c r="B589" s="752"/>
    </row>
    <row r="590" spans="2:2" s="753" customFormat="1">
      <c r="B590" s="752"/>
    </row>
    <row r="591" spans="2:2" s="753" customFormat="1">
      <c r="B591" s="752"/>
    </row>
    <row r="592" spans="2:2" s="753" customFormat="1">
      <c r="B592" s="752"/>
    </row>
    <row r="593" spans="2:2" s="753" customFormat="1">
      <c r="B593" s="752"/>
    </row>
    <row r="594" spans="2:2" s="753" customFormat="1">
      <c r="B594" s="752"/>
    </row>
    <row r="595" spans="2:2" s="753" customFormat="1">
      <c r="B595" s="752"/>
    </row>
    <row r="596" spans="2:2" s="753" customFormat="1">
      <c r="B596" s="752"/>
    </row>
    <row r="597" spans="2:2" s="753" customFormat="1">
      <c r="B597" s="752"/>
    </row>
    <row r="598" spans="2:2" s="753" customFormat="1">
      <c r="B598" s="752"/>
    </row>
    <row r="599" spans="2:2" s="753" customFormat="1">
      <c r="B599" s="752"/>
    </row>
    <row r="600" spans="2:2" s="753" customFormat="1">
      <c r="B600" s="752"/>
    </row>
    <row r="601" spans="2:2" s="753" customFormat="1">
      <c r="B601" s="752"/>
    </row>
    <row r="602" spans="2:2" s="753" customFormat="1">
      <c r="B602" s="752"/>
    </row>
    <row r="603" spans="2:2" s="753" customFormat="1">
      <c r="B603" s="752"/>
    </row>
    <row r="604" spans="2:2" s="753" customFormat="1">
      <c r="B604" s="752"/>
    </row>
    <row r="605" spans="2:2" s="753" customFormat="1">
      <c r="B605" s="752"/>
    </row>
    <row r="606" spans="2:2" s="753" customFormat="1">
      <c r="B606" s="752"/>
    </row>
    <row r="607" spans="2:2" s="753" customFormat="1">
      <c r="B607" s="752"/>
    </row>
    <row r="608" spans="2:2" s="753" customFormat="1">
      <c r="B608" s="752"/>
    </row>
    <row r="609" spans="2:2" s="753" customFormat="1">
      <c r="B609" s="752"/>
    </row>
    <row r="610" spans="2:2" s="753" customFormat="1">
      <c r="B610" s="752"/>
    </row>
    <row r="611" spans="2:2" s="753" customFormat="1">
      <c r="B611" s="752"/>
    </row>
    <row r="612" spans="2:2" s="753" customFormat="1">
      <c r="B612" s="752"/>
    </row>
    <row r="613" spans="2:2" s="753" customFormat="1">
      <c r="B613" s="752"/>
    </row>
    <row r="614" spans="2:2" s="753" customFormat="1">
      <c r="B614" s="752"/>
    </row>
    <row r="615" spans="2:2" s="753" customFormat="1">
      <c r="B615" s="752"/>
    </row>
    <row r="616" spans="2:2" s="753" customFormat="1">
      <c r="B616" s="752"/>
    </row>
    <row r="617" spans="2:2" s="753" customFormat="1">
      <c r="B617" s="752"/>
    </row>
    <row r="618" spans="2:2" s="753" customFormat="1">
      <c r="B618" s="752"/>
    </row>
    <row r="619" spans="2:2" s="753" customFormat="1">
      <c r="B619" s="752"/>
    </row>
    <row r="620" spans="2:2" s="753" customFormat="1">
      <c r="B620" s="752"/>
    </row>
    <row r="621" spans="2:2" s="753" customFormat="1">
      <c r="B621" s="752"/>
    </row>
    <row r="622" spans="2:2" s="753" customFormat="1">
      <c r="B622" s="752"/>
    </row>
    <row r="623" spans="2:2" s="753" customFormat="1">
      <c r="B623" s="752"/>
    </row>
    <row r="624" spans="2:2" s="753" customFormat="1">
      <c r="B624" s="752"/>
    </row>
    <row r="625" spans="2:2" s="753" customFormat="1">
      <c r="B625" s="752"/>
    </row>
    <row r="626" spans="2:2" s="753" customFormat="1">
      <c r="B626" s="752"/>
    </row>
    <row r="627" spans="2:2" s="753" customFormat="1">
      <c r="B627" s="752"/>
    </row>
    <row r="628" spans="2:2" s="753" customFormat="1">
      <c r="B628" s="752"/>
    </row>
    <row r="629" spans="2:2" s="753" customFormat="1">
      <c r="B629" s="752"/>
    </row>
    <row r="630" spans="2:2" s="753" customFormat="1">
      <c r="B630" s="752"/>
    </row>
    <row r="631" spans="2:2" s="753" customFormat="1">
      <c r="B631" s="752"/>
    </row>
    <row r="632" spans="2:2" s="753" customFormat="1">
      <c r="B632" s="752"/>
    </row>
    <row r="633" spans="2:2" s="753" customFormat="1">
      <c r="B633" s="752"/>
    </row>
    <row r="634" spans="2:2" s="753" customFormat="1">
      <c r="B634" s="752"/>
    </row>
    <row r="635" spans="2:2" s="753" customFormat="1">
      <c r="B635" s="752"/>
    </row>
    <row r="636" spans="2:2" s="753" customFormat="1">
      <c r="B636" s="752"/>
    </row>
    <row r="637" spans="2:2" s="753" customFormat="1">
      <c r="B637" s="752"/>
    </row>
    <row r="638" spans="2:2" s="753" customFormat="1">
      <c r="B638" s="752"/>
    </row>
    <row r="639" spans="2:2" s="753" customFormat="1">
      <c r="B639" s="752"/>
    </row>
    <row r="640" spans="2:2" s="753" customFormat="1">
      <c r="B640" s="752"/>
    </row>
    <row r="641" spans="2:2" s="753" customFormat="1">
      <c r="B641" s="752"/>
    </row>
    <row r="642" spans="2:2" s="753" customFormat="1">
      <c r="B642" s="752"/>
    </row>
    <row r="643" spans="2:2" s="753" customFormat="1">
      <c r="B643" s="752"/>
    </row>
    <row r="644" spans="2:2" s="753" customFormat="1">
      <c r="B644" s="752"/>
    </row>
    <row r="645" spans="2:2" s="753" customFormat="1">
      <c r="B645" s="752"/>
    </row>
    <row r="646" spans="2:2" s="753" customFormat="1">
      <c r="B646" s="752"/>
    </row>
    <row r="647" spans="2:2" s="753" customFormat="1">
      <c r="B647" s="752"/>
    </row>
    <row r="648" spans="2:2" s="753" customFormat="1">
      <c r="B648" s="752"/>
    </row>
    <row r="649" spans="2:2" s="753" customFormat="1">
      <c r="B649" s="752"/>
    </row>
    <row r="650" spans="2:2" s="753" customFormat="1">
      <c r="B650" s="752"/>
    </row>
    <row r="651" spans="2:2" s="753" customFormat="1">
      <c r="B651" s="752"/>
    </row>
    <row r="652" spans="2:2" s="753" customFormat="1">
      <c r="B652" s="752"/>
    </row>
    <row r="653" spans="2:2" s="753" customFormat="1">
      <c r="B653" s="752"/>
    </row>
    <row r="654" spans="2:2" s="753" customFormat="1">
      <c r="B654" s="752"/>
    </row>
    <row r="655" spans="2:2" s="753" customFormat="1">
      <c r="B655" s="752"/>
    </row>
    <row r="656" spans="2:2" s="753" customFormat="1">
      <c r="B656" s="752"/>
    </row>
    <row r="657" spans="2:2" s="753" customFormat="1">
      <c r="B657" s="752"/>
    </row>
    <row r="658" spans="2:2" s="753" customFormat="1">
      <c r="B658" s="752"/>
    </row>
    <row r="659" spans="2:2" s="753" customFormat="1">
      <c r="B659" s="752"/>
    </row>
    <row r="660" spans="2:2" s="753" customFormat="1">
      <c r="B660" s="752"/>
    </row>
    <row r="661" spans="2:2" s="753" customFormat="1">
      <c r="B661" s="752"/>
    </row>
    <row r="662" spans="2:2" s="753" customFormat="1">
      <c r="B662" s="752"/>
    </row>
    <row r="663" spans="2:2" s="753" customFormat="1">
      <c r="B663" s="752"/>
    </row>
    <row r="664" spans="2:2" s="753" customFormat="1">
      <c r="B664" s="752"/>
    </row>
    <row r="665" spans="2:2" s="753" customFormat="1">
      <c r="B665" s="752"/>
    </row>
    <row r="666" spans="2:2" s="753" customFormat="1">
      <c r="B666" s="752"/>
    </row>
    <row r="667" spans="2:2" s="753" customFormat="1">
      <c r="B667" s="752"/>
    </row>
    <row r="668" spans="2:2" s="753" customFormat="1">
      <c r="B668" s="752"/>
    </row>
    <row r="669" spans="2:2" s="753" customFormat="1">
      <c r="B669" s="752"/>
    </row>
    <row r="670" spans="2:2" s="753" customFormat="1">
      <c r="B670" s="752"/>
    </row>
    <row r="671" spans="2:2" s="753" customFormat="1">
      <c r="B671" s="752"/>
    </row>
    <row r="672" spans="2:2" s="753" customFormat="1">
      <c r="B672" s="752"/>
    </row>
    <row r="673" spans="2:2" s="753" customFormat="1">
      <c r="B673" s="752"/>
    </row>
    <row r="674" spans="2:2" s="753" customFormat="1">
      <c r="B674" s="752"/>
    </row>
    <row r="675" spans="2:2" s="753" customFormat="1">
      <c r="B675" s="752"/>
    </row>
    <row r="676" spans="2:2" s="753" customFormat="1">
      <c r="B676" s="752"/>
    </row>
    <row r="677" spans="2:2" s="753" customFormat="1">
      <c r="B677" s="752"/>
    </row>
    <row r="678" spans="2:2" s="753" customFormat="1">
      <c r="B678" s="752"/>
    </row>
    <row r="679" spans="2:2" s="753" customFormat="1">
      <c r="B679" s="752"/>
    </row>
    <row r="680" spans="2:2" s="753" customFormat="1">
      <c r="B680" s="752"/>
    </row>
    <row r="681" spans="2:2" s="753" customFormat="1">
      <c r="B681" s="752"/>
    </row>
    <row r="682" spans="2:2" s="753" customFormat="1">
      <c r="B682" s="752"/>
    </row>
    <row r="683" spans="2:2" s="753" customFormat="1">
      <c r="B683" s="752"/>
    </row>
    <row r="684" spans="2:2" s="753" customFormat="1">
      <c r="B684" s="752"/>
    </row>
    <row r="685" spans="2:2" s="753" customFormat="1">
      <c r="B685" s="752"/>
    </row>
    <row r="686" spans="2:2" s="753" customFormat="1">
      <c r="B686" s="752"/>
    </row>
    <row r="687" spans="2:2" s="753" customFormat="1">
      <c r="B687" s="752"/>
    </row>
    <row r="688" spans="2:2" s="753" customFormat="1">
      <c r="B688" s="752"/>
    </row>
    <row r="689" spans="2:2" s="753" customFormat="1">
      <c r="B689" s="752"/>
    </row>
    <row r="690" spans="2:2" s="753" customFormat="1">
      <c r="B690" s="752"/>
    </row>
    <row r="691" spans="2:2" s="753" customFormat="1">
      <c r="B691" s="752"/>
    </row>
    <row r="692" spans="2:2" s="753" customFormat="1">
      <c r="B692" s="752"/>
    </row>
    <row r="693" spans="2:2" s="753" customFormat="1">
      <c r="B693" s="752"/>
    </row>
    <row r="694" spans="2:2" s="753" customFormat="1">
      <c r="B694" s="752"/>
    </row>
    <row r="695" spans="2:2" s="753" customFormat="1">
      <c r="B695" s="752"/>
    </row>
    <row r="696" spans="2:2" s="753" customFormat="1">
      <c r="B696" s="752"/>
    </row>
    <row r="697" spans="2:2" s="753" customFormat="1">
      <c r="B697" s="752"/>
    </row>
    <row r="698" spans="2:2" s="753" customFormat="1">
      <c r="B698" s="752"/>
    </row>
    <row r="699" spans="2:2" s="753" customFormat="1">
      <c r="B699" s="752"/>
    </row>
    <row r="700" spans="2:2" s="753" customFormat="1">
      <c r="B700" s="752"/>
    </row>
    <row r="701" spans="2:2" s="753" customFormat="1">
      <c r="B701" s="752"/>
    </row>
    <row r="702" spans="2:2" s="753" customFormat="1">
      <c r="B702" s="752"/>
    </row>
    <row r="703" spans="2:2" s="753" customFormat="1">
      <c r="B703" s="752"/>
    </row>
    <row r="704" spans="2:2" s="753" customFormat="1">
      <c r="B704" s="752"/>
    </row>
    <row r="705" spans="2:2" s="753" customFormat="1">
      <c r="B705" s="752"/>
    </row>
    <row r="706" spans="2:2" s="753" customFormat="1">
      <c r="B706" s="752"/>
    </row>
    <row r="707" spans="2:2" s="753" customFormat="1">
      <c r="B707" s="752"/>
    </row>
    <row r="708" spans="2:2" s="753" customFormat="1">
      <c r="B708" s="752"/>
    </row>
    <row r="709" spans="2:2" s="753" customFormat="1">
      <c r="B709" s="752"/>
    </row>
    <row r="710" spans="2:2" s="753" customFormat="1">
      <c r="B710" s="752"/>
    </row>
    <row r="711" spans="2:2" s="753" customFormat="1">
      <c r="B711" s="752"/>
    </row>
    <row r="712" spans="2:2" s="753" customFormat="1">
      <c r="B712" s="752"/>
    </row>
    <row r="713" spans="2:2" s="753" customFormat="1">
      <c r="B713" s="752"/>
    </row>
    <row r="714" spans="2:2" s="753" customFormat="1">
      <c r="B714" s="752"/>
    </row>
    <row r="715" spans="2:2" s="753" customFormat="1">
      <c r="B715" s="752"/>
    </row>
    <row r="716" spans="2:2" s="753" customFormat="1">
      <c r="B716" s="752"/>
    </row>
    <row r="717" spans="2:2" s="753" customFormat="1">
      <c r="B717" s="752"/>
    </row>
    <row r="718" spans="2:2" s="753" customFormat="1">
      <c r="B718" s="752"/>
    </row>
    <row r="719" spans="2:2" s="753" customFormat="1">
      <c r="B719" s="752"/>
    </row>
    <row r="720" spans="2:2" s="753" customFormat="1">
      <c r="B720" s="752"/>
    </row>
    <row r="721" spans="2:2" s="753" customFormat="1">
      <c r="B721" s="752"/>
    </row>
    <row r="722" spans="2:2" s="753" customFormat="1">
      <c r="B722" s="752"/>
    </row>
    <row r="723" spans="2:2" s="753" customFormat="1">
      <c r="B723" s="752"/>
    </row>
    <row r="724" spans="2:2" s="753" customFormat="1">
      <c r="B724" s="752"/>
    </row>
    <row r="725" spans="2:2" s="753" customFormat="1">
      <c r="B725" s="752"/>
    </row>
    <row r="726" spans="2:2" s="753" customFormat="1">
      <c r="B726" s="752"/>
    </row>
    <row r="727" spans="2:2" s="753" customFormat="1">
      <c r="B727" s="752"/>
    </row>
    <row r="728" spans="2:2" s="753" customFormat="1">
      <c r="B728" s="752"/>
    </row>
    <row r="729" spans="2:2" s="753" customFormat="1">
      <c r="B729" s="752"/>
    </row>
    <row r="730" spans="2:2" s="753" customFormat="1">
      <c r="B730" s="752"/>
    </row>
    <row r="731" spans="2:2" s="753" customFormat="1">
      <c r="B731" s="752"/>
    </row>
    <row r="732" spans="2:2" s="753" customFormat="1">
      <c r="B732" s="752"/>
    </row>
    <row r="733" spans="2:2" s="753" customFormat="1">
      <c r="B733" s="752"/>
    </row>
    <row r="734" spans="2:2" s="753" customFormat="1">
      <c r="B734" s="752"/>
    </row>
    <row r="735" spans="2:2" s="753" customFormat="1">
      <c r="B735" s="752"/>
    </row>
    <row r="736" spans="2:2" s="753" customFormat="1">
      <c r="B736" s="752"/>
    </row>
    <row r="737" spans="2:2" s="753" customFormat="1">
      <c r="B737" s="752"/>
    </row>
    <row r="738" spans="2:2" s="753" customFormat="1">
      <c r="B738" s="752"/>
    </row>
    <row r="739" spans="2:2" s="753" customFormat="1">
      <c r="B739" s="752"/>
    </row>
    <row r="740" spans="2:2" s="753" customFormat="1">
      <c r="B740" s="752"/>
    </row>
    <row r="741" spans="2:2" s="753" customFormat="1">
      <c r="B741" s="752"/>
    </row>
    <row r="742" spans="2:2" s="753" customFormat="1">
      <c r="B742" s="752"/>
    </row>
    <row r="743" spans="2:2" s="753" customFormat="1">
      <c r="B743" s="752"/>
    </row>
    <row r="744" spans="2:2" s="753" customFormat="1">
      <c r="B744" s="752"/>
    </row>
    <row r="745" spans="2:2" s="753" customFormat="1">
      <c r="B745" s="752"/>
    </row>
    <row r="746" spans="2:2" s="753" customFormat="1">
      <c r="B746" s="752"/>
    </row>
    <row r="747" spans="2:2" s="753" customFormat="1">
      <c r="B747" s="752"/>
    </row>
    <row r="748" spans="2:2" s="753" customFormat="1">
      <c r="B748" s="752"/>
    </row>
    <row r="749" spans="2:2" s="753" customFormat="1">
      <c r="B749" s="752"/>
    </row>
    <row r="750" spans="2:2" s="753" customFormat="1">
      <c r="B750" s="752"/>
    </row>
    <row r="751" spans="2:2" s="753" customFormat="1">
      <c r="B751" s="752"/>
    </row>
    <row r="752" spans="2:2" s="753" customFormat="1">
      <c r="B752" s="752"/>
    </row>
    <row r="753" spans="2:2" s="753" customFormat="1">
      <c r="B753" s="752"/>
    </row>
    <row r="754" spans="2:2" s="753" customFormat="1">
      <c r="B754" s="752"/>
    </row>
    <row r="755" spans="2:2" s="753" customFormat="1">
      <c r="B755" s="752"/>
    </row>
    <row r="756" spans="2:2" s="753" customFormat="1">
      <c r="B756" s="752"/>
    </row>
    <row r="757" spans="2:2" s="753" customFormat="1">
      <c r="B757" s="752"/>
    </row>
    <row r="758" spans="2:2" s="753" customFormat="1">
      <c r="B758" s="752"/>
    </row>
    <row r="759" spans="2:2" s="753" customFormat="1">
      <c r="B759" s="752"/>
    </row>
    <row r="760" spans="2:2" s="753" customFormat="1">
      <c r="B760" s="752"/>
    </row>
    <row r="761" spans="2:2" s="753" customFormat="1">
      <c r="B761" s="752"/>
    </row>
    <row r="762" spans="2:2" s="753" customFormat="1">
      <c r="B762" s="752"/>
    </row>
    <row r="763" spans="2:2" s="753" customFormat="1">
      <c r="B763" s="752"/>
    </row>
    <row r="764" spans="2:2" s="753" customFormat="1">
      <c r="B764" s="752"/>
    </row>
    <row r="765" spans="2:2" s="753" customFormat="1">
      <c r="B765" s="752"/>
    </row>
    <row r="766" spans="2:2" s="753" customFormat="1">
      <c r="B766" s="752"/>
    </row>
    <row r="767" spans="2:2" s="753" customFormat="1">
      <c r="B767" s="752"/>
    </row>
    <row r="768" spans="2:2" s="753" customFormat="1">
      <c r="B768" s="752"/>
    </row>
    <row r="769" spans="2:2" s="753" customFormat="1">
      <c r="B769" s="752"/>
    </row>
    <row r="770" spans="2:2" s="753" customFormat="1">
      <c r="B770" s="752"/>
    </row>
    <row r="771" spans="2:2" s="753" customFormat="1">
      <c r="B771" s="752"/>
    </row>
    <row r="772" spans="2:2" s="753" customFormat="1">
      <c r="B772" s="752"/>
    </row>
    <row r="773" spans="2:2" s="753" customFormat="1">
      <c r="B773" s="752"/>
    </row>
    <row r="774" spans="2:2" s="753" customFormat="1">
      <c r="B774" s="752"/>
    </row>
    <row r="775" spans="2:2" s="753" customFormat="1">
      <c r="B775" s="752"/>
    </row>
    <row r="776" spans="2:2" s="753" customFormat="1">
      <c r="B776" s="752"/>
    </row>
    <row r="777" spans="2:2" s="753" customFormat="1">
      <c r="B777" s="752"/>
    </row>
    <row r="778" spans="2:2" s="753" customFormat="1">
      <c r="B778" s="752"/>
    </row>
    <row r="779" spans="2:2" s="753" customFormat="1">
      <c r="B779" s="752"/>
    </row>
    <row r="780" spans="2:2" s="753" customFormat="1">
      <c r="B780" s="752"/>
    </row>
    <row r="781" spans="2:2" s="753" customFormat="1">
      <c r="B781" s="752"/>
    </row>
    <row r="782" spans="2:2" s="753" customFormat="1">
      <c r="B782" s="752"/>
    </row>
    <row r="783" spans="2:2" s="753" customFormat="1">
      <c r="B783" s="752"/>
    </row>
    <row r="784" spans="2:2" s="753" customFormat="1">
      <c r="B784" s="752"/>
    </row>
    <row r="785" spans="2:2" s="753" customFormat="1">
      <c r="B785" s="752"/>
    </row>
    <row r="786" spans="2:2" s="753" customFormat="1">
      <c r="B786" s="752"/>
    </row>
    <row r="787" spans="2:2" s="753" customFormat="1">
      <c r="B787" s="752"/>
    </row>
    <row r="788" spans="2:2" s="753" customFormat="1">
      <c r="B788" s="752"/>
    </row>
    <row r="789" spans="2:2" s="753" customFormat="1">
      <c r="B789" s="752"/>
    </row>
    <row r="790" spans="2:2" s="753" customFormat="1">
      <c r="B790" s="752"/>
    </row>
    <row r="791" spans="2:2" s="753" customFormat="1">
      <c r="B791" s="752"/>
    </row>
    <row r="792" spans="2:2" s="753" customFormat="1">
      <c r="B792" s="752"/>
    </row>
    <row r="793" spans="2:2" s="753" customFormat="1">
      <c r="B793" s="752"/>
    </row>
    <row r="794" spans="2:2" s="753" customFormat="1">
      <c r="B794" s="752"/>
    </row>
    <row r="795" spans="2:2" s="753" customFormat="1">
      <c r="B795" s="752"/>
    </row>
    <row r="796" spans="2:2" s="753" customFormat="1">
      <c r="B796" s="752"/>
    </row>
    <row r="797" spans="2:2" s="753" customFormat="1">
      <c r="B797" s="752"/>
    </row>
    <row r="798" spans="2:2" s="753" customFormat="1">
      <c r="B798" s="752"/>
    </row>
    <row r="799" spans="2:2" s="753" customFormat="1">
      <c r="B799" s="752"/>
    </row>
    <row r="800" spans="2:2" s="753" customFormat="1">
      <c r="B800" s="752"/>
    </row>
    <row r="801" spans="2:2" s="753" customFormat="1">
      <c r="B801" s="752"/>
    </row>
    <row r="802" spans="2:2" s="753" customFormat="1">
      <c r="B802" s="752"/>
    </row>
    <row r="803" spans="2:2" s="753" customFormat="1">
      <c r="B803" s="752"/>
    </row>
    <row r="804" spans="2:2" s="753" customFormat="1">
      <c r="B804" s="752"/>
    </row>
    <row r="805" spans="2:2" s="753" customFormat="1">
      <c r="B805" s="752"/>
    </row>
    <row r="806" spans="2:2" s="753" customFormat="1">
      <c r="B806" s="752"/>
    </row>
    <row r="807" spans="2:2" s="753" customFormat="1">
      <c r="B807" s="752"/>
    </row>
    <row r="808" spans="2:2" s="753" customFormat="1">
      <c r="B808" s="752"/>
    </row>
    <row r="809" spans="2:2" s="753" customFormat="1">
      <c r="B809" s="752"/>
    </row>
    <row r="810" spans="2:2" s="753" customFormat="1">
      <c r="B810" s="752"/>
    </row>
    <row r="811" spans="2:2" s="753" customFormat="1">
      <c r="B811" s="752"/>
    </row>
    <row r="812" spans="2:2" s="753" customFormat="1">
      <c r="B812" s="752"/>
    </row>
    <row r="813" spans="2:2" s="753" customFormat="1">
      <c r="B813" s="752"/>
    </row>
    <row r="814" spans="2:2" s="753" customFormat="1">
      <c r="B814" s="752"/>
    </row>
    <row r="815" spans="2:2" s="753" customFormat="1">
      <c r="B815" s="752"/>
    </row>
    <row r="816" spans="2:2" s="753" customFormat="1">
      <c r="B816" s="752"/>
    </row>
    <row r="817" spans="2:2" s="753" customFormat="1">
      <c r="B817" s="752"/>
    </row>
    <row r="818" spans="2:2" s="753" customFormat="1">
      <c r="B818" s="752"/>
    </row>
    <row r="819" spans="2:2" s="753" customFormat="1">
      <c r="B819" s="752"/>
    </row>
    <row r="820" spans="2:2" s="753" customFormat="1">
      <c r="B820" s="752"/>
    </row>
    <row r="821" spans="2:2" s="753" customFormat="1">
      <c r="B821" s="752"/>
    </row>
    <row r="822" spans="2:2" s="753" customFormat="1">
      <c r="B822" s="752"/>
    </row>
    <row r="823" spans="2:2" s="753" customFormat="1">
      <c r="B823" s="752"/>
    </row>
    <row r="824" spans="2:2" s="753" customFormat="1">
      <c r="B824" s="752"/>
    </row>
    <row r="825" spans="2:2" s="753" customFormat="1">
      <c r="B825" s="752"/>
    </row>
    <row r="826" spans="2:2" s="753" customFormat="1">
      <c r="B826" s="752"/>
    </row>
    <row r="827" spans="2:2" s="753" customFormat="1">
      <c r="B827" s="752"/>
    </row>
    <row r="828" spans="2:2" s="753" customFormat="1">
      <c r="B828" s="752"/>
    </row>
    <row r="829" spans="2:2" s="753" customFormat="1">
      <c r="B829" s="752"/>
    </row>
    <row r="830" spans="2:2" s="753" customFormat="1">
      <c r="B830" s="752"/>
    </row>
    <row r="831" spans="2:2" s="753" customFormat="1">
      <c r="B831" s="752"/>
    </row>
    <row r="832" spans="2:2" s="753" customFormat="1">
      <c r="B832" s="752"/>
    </row>
    <row r="833" spans="2:2" s="753" customFormat="1">
      <c r="B833" s="752"/>
    </row>
    <row r="834" spans="2:2" s="753" customFormat="1">
      <c r="B834" s="752"/>
    </row>
    <row r="835" spans="2:2" s="753" customFormat="1">
      <c r="B835" s="752"/>
    </row>
    <row r="836" spans="2:2" s="753" customFormat="1">
      <c r="B836" s="752"/>
    </row>
    <row r="837" spans="2:2" s="753" customFormat="1">
      <c r="B837" s="752"/>
    </row>
    <row r="838" spans="2:2" s="753" customFormat="1">
      <c r="B838" s="752"/>
    </row>
    <row r="839" spans="2:2" s="753" customFormat="1">
      <c r="B839" s="752"/>
    </row>
    <row r="840" spans="2:2" s="753" customFormat="1">
      <c r="B840" s="752"/>
    </row>
    <row r="841" spans="2:2" s="753" customFormat="1">
      <c r="B841" s="752"/>
    </row>
    <row r="842" spans="2:2" s="753" customFormat="1">
      <c r="B842" s="752"/>
    </row>
    <row r="843" spans="2:2" s="753" customFormat="1">
      <c r="B843" s="752"/>
    </row>
    <row r="844" spans="2:2" s="753" customFormat="1">
      <c r="B844" s="752"/>
    </row>
    <row r="845" spans="2:2" s="753" customFormat="1">
      <c r="B845" s="752"/>
    </row>
    <row r="846" spans="2:2" s="753" customFormat="1">
      <c r="B846" s="752"/>
    </row>
    <row r="847" spans="2:2" s="753" customFormat="1">
      <c r="B847" s="752"/>
    </row>
    <row r="848" spans="2:2" s="753" customFormat="1">
      <c r="B848" s="752"/>
    </row>
    <row r="849" spans="2:2" s="753" customFormat="1">
      <c r="B849" s="752"/>
    </row>
    <row r="850" spans="2:2" s="753" customFormat="1">
      <c r="B850" s="752"/>
    </row>
    <row r="851" spans="2:2" s="753" customFormat="1">
      <c r="B851" s="752"/>
    </row>
    <row r="852" spans="2:2" s="753" customFormat="1">
      <c r="B852" s="752"/>
    </row>
    <row r="853" spans="2:2" s="753" customFormat="1">
      <c r="B853" s="752"/>
    </row>
    <row r="854" spans="2:2" s="753" customFormat="1">
      <c r="B854" s="752"/>
    </row>
    <row r="855" spans="2:2" s="753" customFormat="1">
      <c r="B855" s="752"/>
    </row>
    <row r="856" spans="2:2" s="753" customFormat="1">
      <c r="B856" s="752"/>
    </row>
    <row r="857" spans="2:2" s="753" customFormat="1">
      <c r="B857" s="752"/>
    </row>
    <row r="858" spans="2:2" s="753" customFormat="1">
      <c r="B858" s="752"/>
    </row>
    <row r="859" spans="2:2" s="753" customFormat="1">
      <c r="B859" s="752"/>
    </row>
    <row r="860" spans="2:2" s="753" customFormat="1">
      <c r="B860" s="752"/>
    </row>
    <row r="861" spans="2:2" s="753" customFormat="1">
      <c r="B861" s="752"/>
    </row>
    <row r="862" spans="2:2" s="753" customFormat="1">
      <c r="B862" s="752"/>
    </row>
    <row r="863" spans="2:2" s="753" customFormat="1">
      <c r="B863" s="752"/>
    </row>
    <row r="864" spans="2:2" s="753" customFormat="1">
      <c r="B864" s="752"/>
    </row>
    <row r="865" spans="2:2" s="753" customFormat="1">
      <c r="B865" s="752"/>
    </row>
    <row r="866" spans="2:2" s="753" customFormat="1">
      <c r="B866" s="752"/>
    </row>
    <row r="867" spans="2:2" s="753" customFormat="1">
      <c r="B867" s="752"/>
    </row>
    <row r="868" spans="2:2" s="753" customFormat="1">
      <c r="B868" s="752"/>
    </row>
    <row r="869" spans="2:2" s="753" customFormat="1">
      <c r="B869" s="752"/>
    </row>
    <row r="870" spans="2:2" s="753" customFormat="1">
      <c r="B870" s="752"/>
    </row>
    <row r="871" spans="2:2" s="753" customFormat="1">
      <c r="B871" s="752"/>
    </row>
    <row r="872" spans="2:2" s="753" customFormat="1">
      <c r="B872" s="752"/>
    </row>
    <row r="873" spans="2:2" s="753" customFormat="1">
      <c r="B873" s="752"/>
    </row>
    <row r="874" spans="2:2" s="753" customFormat="1">
      <c r="B874" s="752"/>
    </row>
    <row r="875" spans="2:2" s="753" customFormat="1">
      <c r="B875" s="752"/>
    </row>
    <row r="876" spans="2:2" s="753" customFormat="1">
      <c r="B876" s="752"/>
    </row>
    <row r="877" spans="2:2" s="753" customFormat="1">
      <c r="B877" s="752"/>
    </row>
    <row r="878" spans="2:2" s="753" customFormat="1">
      <c r="B878" s="752"/>
    </row>
    <row r="879" spans="2:2" s="753" customFormat="1">
      <c r="B879" s="752"/>
    </row>
    <row r="880" spans="2:2" s="753" customFormat="1">
      <c r="B880" s="752"/>
    </row>
    <row r="881" spans="2:2" s="753" customFormat="1">
      <c r="B881" s="752"/>
    </row>
    <row r="882" spans="2:2" s="753" customFormat="1">
      <c r="B882" s="752"/>
    </row>
    <row r="883" spans="2:2" s="753" customFormat="1">
      <c r="B883" s="752"/>
    </row>
    <row r="884" spans="2:2" s="753" customFormat="1">
      <c r="B884" s="752"/>
    </row>
    <row r="885" spans="2:2" s="753" customFormat="1">
      <c r="B885" s="752"/>
    </row>
    <row r="886" spans="2:2" s="753" customFormat="1">
      <c r="B886" s="752"/>
    </row>
    <row r="887" spans="2:2" s="753" customFormat="1">
      <c r="B887" s="752"/>
    </row>
    <row r="888" spans="2:2" s="753" customFormat="1">
      <c r="B888" s="752"/>
    </row>
    <row r="889" spans="2:2" s="753" customFormat="1">
      <c r="B889" s="752"/>
    </row>
    <row r="890" spans="2:2" s="753" customFormat="1">
      <c r="B890" s="752"/>
    </row>
    <row r="891" spans="2:2" s="753" customFormat="1">
      <c r="B891" s="752"/>
    </row>
    <row r="892" spans="2:2" s="753" customFormat="1">
      <c r="B892" s="752"/>
    </row>
    <row r="893" spans="2:2" s="753" customFormat="1">
      <c r="B893" s="752"/>
    </row>
    <row r="894" spans="2:2" s="753" customFormat="1">
      <c r="B894" s="752"/>
    </row>
    <row r="895" spans="2:2" s="753" customFormat="1">
      <c r="B895" s="752"/>
    </row>
    <row r="896" spans="2:2" s="753" customFormat="1">
      <c r="B896" s="752"/>
    </row>
    <row r="897" spans="2:2" s="753" customFormat="1">
      <c r="B897" s="752"/>
    </row>
    <row r="898" spans="2:2" s="753" customFormat="1">
      <c r="B898" s="752"/>
    </row>
    <row r="899" spans="2:2" s="753" customFormat="1">
      <c r="B899" s="752"/>
    </row>
    <row r="900" spans="2:2" s="753" customFormat="1">
      <c r="B900" s="752"/>
    </row>
    <row r="901" spans="2:2" s="753" customFormat="1">
      <c r="B901" s="752"/>
    </row>
    <row r="902" spans="2:2" s="753" customFormat="1">
      <c r="B902" s="752"/>
    </row>
    <row r="903" spans="2:2" s="753" customFormat="1">
      <c r="B903" s="752"/>
    </row>
    <row r="904" spans="2:2" s="753" customFormat="1">
      <c r="B904" s="752"/>
    </row>
    <row r="905" spans="2:2" s="753" customFormat="1">
      <c r="B905" s="752"/>
    </row>
    <row r="906" spans="2:2" s="753" customFormat="1">
      <c r="B906" s="752"/>
    </row>
    <row r="907" spans="2:2" s="753" customFormat="1">
      <c r="B907" s="752"/>
    </row>
    <row r="908" spans="2:2" s="753" customFormat="1">
      <c r="B908" s="752"/>
    </row>
    <row r="909" spans="2:2" s="753" customFormat="1">
      <c r="B909" s="752"/>
    </row>
    <row r="910" spans="2:2" s="753" customFormat="1">
      <c r="B910" s="752"/>
    </row>
    <row r="911" spans="2:2" s="753" customFormat="1">
      <c r="B911" s="752"/>
    </row>
    <row r="912" spans="2:2" s="753" customFormat="1">
      <c r="B912" s="752"/>
    </row>
    <row r="913" spans="2:2" s="753" customFormat="1">
      <c r="B913" s="752"/>
    </row>
    <row r="914" spans="2:2" s="753" customFormat="1">
      <c r="B914" s="752"/>
    </row>
    <row r="915" spans="2:2" s="753" customFormat="1">
      <c r="B915" s="752"/>
    </row>
    <row r="916" spans="2:2" s="753" customFormat="1">
      <c r="B916" s="752"/>
    </row>
    <row r="917" spans="2:2" s="753" customFormat="1">
      <c r="B917" s="752"/>
    </row>
    <row r="918" spans="2:2" s="753" customFormat="1">
      <c r="B918" s="752"/>
    </row>
    <row r="919" spans="2:2" s="753" customFormat="1">
      <c r="B919" s="752"/>
    </row>
    <row r="920" spans="2:2" s="753" customFormat="1">
      <c r="B920" s="752"/>
    </row>
    <row r="921" spans="2:2" s="753" customFormat="1">
      <c r="B921" s="752"/>
    </row>
    <row r="922" spans="2:2" s="753" customFormat="1">
      <c r="B922" s="752"/>
    </row>
    <row r="923" spans="2:2" s="753" customFormat="1">
      <c r="B923" s="752"/>
    </row>
    <row r="924" spans="2:2" s="753" customFormat="1">
      <c r="B924" s="752"/>
    </row>
    <row r="925" spans="2:2" s="753" customFormat="1">
      <c r="B925" s="752"/>
    </row>
    <row r="926" spans="2:2" s="753" customFormat="1">
      <c r="B926" s="752"/>
    </row>
    <row r="927" spans="2:2" s="753" customFormat="1">
      <c r="B927" s="752"/>
    </row>
    <row r="928" spans="2:2" s="753" customFormat="1">
      <c r="B928" s="752"/>
    </row>
    <row r="929" spans="2:2" s="753" customFormat="1">
      <c r="B929" s="752"/>
    </row>
    <row r="930" spans="2:2" s="753" customFormat="1">
      <c r="B930" s="752"/>
    </row>
    <row r="931" spans="2:2" s="753" customFormat="1">
      <c r="B931" s="752"/>
    </row>
    <row r="932" spans="2:2" s="753" customFormat="1">
      <c r="B932" s="752"/>
    </row>
    <row r="933" spans="2:2" s="753" customFormat="1">
      <c r="B933" s="752"/>
    </row>
    <row r="934" spans="2:2" s="753" customFormat="1">
      <c r="B934" s="752"/>
    </row>
    <row r="935" spans="2:2" s="753" customFormat="1">
      <c r="B935" s="752"/>
    </row>
    <row r="936" spans="2:2" s="753" customFormat="1">
      <c r="B936" s="752"/>
    </row>
    <row r="937" spans="2:2" s="753" customFormat="1">
      <c r="B937" s="752"/>
    </row>
    <row r="938" spans="2:2" s="753" customFormat="1">
      <c r="B938" s="752"/>
    </row>
    <row r="939" spans="2:2" s="753" customFormat="1">
      <c r="B939" s="752"/>
    </row>
    <row r="940" spans="2:2" s="753" customFormat="1">
      <c r="B940" s="752"/>
    </row>
    <row r="941" spans="2:2" s="753" customFormat="1">
      <c r="B941" s="752"/>
    </row>
    <row r="942" spans="2:2" s="753" customFormat="1">
      <c r="B942" s="752"/>
    </row>
    <row r="943" spans="2:2" s="753" customFormat="1">
      <c r="B943" s="752"/>
    </row>
    <row r="944" spans="2:2" s="753" customFormat="1">
      <c r="B944" s="752"/>
    </row>
    <row r="945" spans="2:2" s="753" customFormat="1">
      <c r="B945" s="752"/>
    </row>
    <row r="946" spans="2:2" s="753" customFormat="1">
      <c r="B946" s="752"/>
    </row>
    <row r="947" spans="2:2" s="753" customFormat="1">
      <c r="B947" s="752"/>
    </row>
    <row r="948" spans="2:2" s="753" customFormat="1">
      <c r="B948" s="752"/>
    </row>
    <row r="949" spans="2:2" s="753" customFormat="1">
      <c r="B949" s="752"/>
    </row>
    <row r="950" spans="2:2" s="753" customFormat="1">
      <c r="B950" s="752"/>
    </row>
    <row r="951" spans="2:2" s="753" customFormat="1">
      <c r="B951" s="752"/>
    </row>
    <row r="952" spans="2:2" s="753" customFormat="1">
      <c r="B952" s="752"/>
    </row>
    <row r="953" spans="2:2" s="753" customFormat="1">
      <c r="B953" s="752"/>
    </row>
    <row r="954" spans="2:2" s="753" customFormat="1">
      <c r="B954" s="752"/>
    </row>
    <row r="955" spans="2:2" s="753" customFormat="1">
      <c r="B955" s="752"/>
    </row>
    <row r="956" spans="2:2" s="753" customFormat="1">
      <c r="B956" s="752"/>
    </row>
    <row r="957" spans="2:2" s="753" customFormat="1">
      <c r="B957" s="752"/>
    </row>
    <row r="958" spans="2:2" s="753" customFormat="1">
      <c r="B958" s="752"/>
    </row>
    <row r="959" spans="2:2" s="753" customFormat="1">
      <c r="B959" s="752"/>
    </row>
    <row r="960" spans="2:2" s="753" customFormat="1">
      <c r="B960" s="752"/>
    </row>
    <row r="961" spans="2:2" s="753" customFormat="1">
      <c r="B961" s="752"/>
    </row>
    <row r="962" spans="2:2" s="753" customFormat="1">
      <c r="B962" s="752"/>
    </row>
    <row r="963" spans="2:2" s="753" customFormat="1">
      <c r="B963" s="752"/>
    </row>
    <row r="964" spans="2:2" s="753" customFormat="1">
      <c r="B964" s="752"/>
    </row>
    <row r="965" spans="2:2" s="753" customFormat="1">
      <c r="B965" s="752"/>
    </row>
    <row r="966" spans="2:2" s="753" customFormat="1">
      <c r="B966" s="752"/>
    </row>
    <row r="967" spans="2:2" s="753" customFormat="1">
      <c r="B967" s="752"/>
    </row>
    <row r="968" spans="2:2" s="753" customFormat="1">
      <c r="B968" s="752"/>
    </row>
    <row r="969" spans="2:2" s="753" customFormat="1">
      <c r="B969" s="752"/>
    </row>
    <row r="970" spans="2:2" s="753" customFormat="1">
      <c r="B970" s="752"/>
    </row>
    <row r="971" spans="2:2" s="753" customFormat="1">
      <c r="B971" s="752"/>
    </row>
    <row r="972" spans="2:2" s="753" customFormat="1">
      <c r="B972" s="752"/>
    </row>
    <row r="973" spans="2:2" s="753" customFormat="1">
      <c r="B973" s="752"/>
    </row>
    <row r="974" spans="2:2" s="753" customFormat="1">
      <c r="B974" s="752"/>
    </row>
    <row r="975" spans="2:2" s="753" customFormat="1">
      <c r="B975" s="752"/>
    </row>
    <row r="976" spans="2:2" s="753" customFormat="1">
      <c r="B976" s="752"/>
    </row>
    <row r="977" spans="2:2" s="753" customFormat="1">
      <c r="B977" s="752"/>
    </row>
    <row r="978" spans="2:2" s="753" customFormat="1">
      <c r="B978" s="752"/>
    </row>
    <row r="979" spans="2:2" s="753" customFormat="1">
      <c r="B979" s="752"/>
    </row>
    <row r="980" spans="2:2" s="753" customFormat="1">
      <c r="B980" s="752"/>
    </row>
    <row r="981" spans="2:2" s="753" customFormat="1">
      <c r="B981" s="752"/>
    </row>
    <row r="982" spans="2:2" s="753" customFormat="1">
      <c r="B982" s="752"/>
    </row>
    <row r="983" spans="2:2" s="753" customFormat="1">
      <c r="B983" s="752"/>
    </row>
    <row r="984" spans="2:2" s="753" customFormat="1">
      <c r="B984" s="752"/>
    </row>
    <row r="985" spans="2:2" s="753" customFormat="1">
      <c r="B985" s="752"/>
    </row>
    <row r="986" spans="2:2" s="753" customFormat="1">
      <c r="B986" s="752"/>
    </row>
    <row r="987" spans="2:2" s="753" customFormat="1">
      <c r="B987" s="752"/>
    </row>
    <row r="988" spans="2:2" s="753" customFormat="1">
      <c r="B988" s="752"/>
    </row>
    <row r="989" spans="2:2" s="753" customFormat="1">
      <c r="B989" s="752"/>
    </row>
    <row r="990" spans="2:2" s="753" customFormat="1">
      <c r="B990" s="752"/>
    </row>
    <row r="991" spans="2:2" s="753" customFormat="1">
      <c r="B991" s="752"/>
    </row>
    <row r="992" spans="2:2" s="753" customFormat="1">
      <c r="B992" s="752"/>
    </row>
    <row r="993" spans="2:2" s="753" customFormat="1">
      <c r="B993" s="752"/>
    </row>
    <row r="994" spans="2:2" s="753" customFormat="1">
      <c r="B994" s="752"/>
    </row>
    <row r="995" spans="2:2" s="753" customFormat="1">
      <c r="B995" s="752"/>
    </row>
    <row r="996" spans="2:2" s="753" customFormat="1">
      <c r="B996" s="752"/>
    </row>
    <row r="997" spans="2:2" s="753" customFormat="1">
      <c r="B997" s="752"/>
    </row>
    <row r="998" spans="2:2" s="753" customFormat="1">
      <c r="B998" s="752"/>
    </row>
    <row r="999" spans="2:2" s="753" customFormat="1">
      <c r="B999" s="752"/>
    </row>
    <row r="1000" spans="2:2" s="753" customFormat="1">
      <c r="B1000" s="752"/>
    </row>
    <row r="1001" spans="2:2" s="753" customFormat="1">
      <c r="B1001" s="752"/>
    </row>
    <row r="1002" spans="2:2" s="753" customFormat="1">
      <c r="B1002" s="752"/>
    </row>
    <row r="1003" spans="2:2" s="753" customFormat="1">
      <c r="B1003" s="752"/>
    </row>
    <row r="1004" spans="2:2" s="753" customFormat="1">
      <c r="B1004" s="752"/>
    </row>
    <row r="1005" spans="2:2" s="753" customFormat="1">
      <c r="B1005" s="752"/>
    </row>
    <row r="1006" spans="2:2" s="753" customFormat="1">
      <c r="B1006" s="752"/>
    </row>
    <row r="1007" spans="2:2" s="753" customFormat="1">
      <c r="B1007" s="752"/>
    </row>
    <row r="1008" spans="2:2" s="753" customFormat="1">
      <c r="B1008" s="752"/>
    </row>
    <row r="1009" spans="2:2" s="753" customFormat="1">
      <c r="B1009" s="752"/>
    </row>
    <row r="1010" spans="2:2" s="753" customFormat="1">
      <c r="B1010" s="752"/>
    </row>
    <row r="1011" spans="2:2" s="753" customFormat="1">
      <c r="B1011" s="752"/>
    </row>
    <row r="1012" spans="2:2" s="753" customFormat="1">
      <c r="B1012" s="752"/>
    </row>
    <row r="1013" spans="2:2" s="753" customFormat="1">
      <c r="B1013" s="752"/>
    </row>
    <row r="1014" spans="2:2" s="753" customFormat="1">
      <c r="B1014" s="752"/>
    </row>
    <row r="1015" spans="2:2" s="753" customFormat="1">
      <c r="B1015" s="752"/>
    </row>
    <row r="1016" spans="2:2" s="753" customFormat="1">
      <c r="B1016" s="752"/>
    </row>
    <row r="1017" spans="2:2" s="753" customFormat="1">
      <c r="B1017" s="752"/>
    </row>
    <row r="1018" spans="2:2" s="753" customFormat="1">
      <c r="B1018" s="752"/>
    </row>
    <row r="1019" spans="2:2" s="753" customFormat="1">
      <c r="B1019" s="752"/>
    </row>
    <row r="1020" spans="2:2" s="753" customFormat="1">
      <c r="B1020" s="752"/>
    </row>
    <row r="1021" spans="2:2" s="753" customFormat="1">
      <c r="B1021" s="752"/>
    </row>
    <row r="1022" spans="2:2" s="753" customFormat="1">
      <c r="B1022" s="752"/>
    </row>
    <row r="1023" spans="2:2" s="753" customFormat="1">
      <c r="B1023" s="752"/>
    </row>
    <row r="1024" spans="2:2" s="753" customFormat="1">
      <c r="B1024" s="752"/>
    </row>
    <row r="1025" spans="2:2" s="753" customFormat="1">
      <c r="B1025" s="752"/>
    </row>
    <row r="1026" spans="2:2" s="753" customFormat="1">
      <c r="B1026" s="752"/>
    </row>
    <row r="1027" spans="2:2" s="753" customFormat="1">
      <c r="B1027" s="752"/>
    </row>
    <row r="1028" spans="2:2" s="753" customFormat="1">
      <c r="B1028" s="752"/>
    </row>
    <row r="1029" spans="2:2" s="753" customFormat="1">
      <c r="B1029" s="752"/>
    </row>
    <row r="1030" spans="2:2" s="753" customFormat="1">
      <c r="B1030" s="752"/>
    </row>
    <row r="1031" spans="2:2" s="753" customFormat="1">
      <c r="B1031" s="752"/>
    </row>
    <row r="1032" spans="2:2" s="753" customFormat="1">
      <c r="B1032" s="752"/>
    </row>
    <row r="1033" spans="2:2" s="753" customFormat="1">
      <c r="B1033" s="752"/>
    </row>
    <row r="1034" spans="2:2" s="753" customFormat="1">
      <c r="B1034" s="752"/>
    </row>
    <row r="1035" spans="2:2" s="753" customFormat="1">
      <c r="B1035" s="752"/>
    </row>
    <row r="1036" spans="2:2" s="753" customFormat="1">
      <c r="B1036" s="752"/>
    </row>
    <row r="1037" spans="2:2" s="753" customFormat="1">
      <c r="B1037" s="752"/>
    </row>
    <row r="1038" spans="2:2" s="753" customFormat="1">
      <c r="B1038" s="752"/>
    </row>
    <row r="1039" spans="2:2" s="753" customFormat="1">
      <c r="B1039" s="752"/>
    </row>
    <row r="1040" spans="2:2" s="753" customFormat="1">
      <c r="B1040" s="752"/>
    </row>
    <row r="1041" spans="2:2" s="753" customFormat="1">
      <c r="B1041" s="752"/>
    </row>
    <row r="1042" spans="2:2" s="753" customFormat="1">
      <c r="B1042" s="752"/>
    </row>
    <row r="1043" spans="2:2" s="753" customFormat="1">
      <c r="B1043" s="752"/>
    </row>
    <row r="1044" spans="2:2" s="753" customFormat="1">
      <c r="B1044" s="752"/>
    </row>
    <row r="1045" spans="2:2" s="753" customFormat="1">
      <c r="B1045" s="752"/>
    </row>
    <row r="1046" spans="2:2" s="753" customFormat="1">
      <c r="B1046" s="752"/>
    </row>
    <row r="1047" spans="2:2" s="753" customFormat="1">
      <c r="B1047" s="752"/>
    </row>
    <row r="1048" spans="2:2" s="753" customFormat="1">
      <c r="B1048" s="752"/>
    </row>
    <row r="1049" spans="2:2" s="753" customFormat="1">
      <c r="B1049" s="752"/>
    </row>
    <row r="1050" spans="2:2" s="753" customFormat="1">
      <c r="B1050" s="752"/>
    </row>
    <row r="1051" spans="2:2" s="753" customFormat="1">
      <c r="B1051" s="752"/>
    </row>
    <row r="1052" spans="2:2" s="753" customFormat="1">
      <c r="B1052" s="752"/>
    </row>
    <row r="1053" spans="2:2" s="753" customFormat="1">
      <c r="B1053" s="752"/>
    </row>
    <row r="1054" spans="2:2" s="753" customFormat="1">
      <c r="B1054" s="752"/>
    </row>
    <row r="1055" spans="2:2" s="753" customFormat="1">
      <c r="B1055" s="752"/>
    </row>
    <row r="1056" spans="2:2" s="753" customFormat="1">
      <c r="B1056" s="752"/>
    </row>
    <row r="1057" spans="2:2" s="753" customFormat="1">
      <c r="B1057" s="752"/>
    </row>
    <row r="1058" spans="2:2" s="753" customFormat="1">
      <c r="B1058" s="752"/>
    </row>
    <row r="1059" spans="2:2" s="753" customFormat="1">
      <c r="B1059" s="752"/>
    </row>
    <row r="1060" spans="2:2" s="753" customFormat="1">
      <c r="B1060" s="752"/>
    </row>
    <row r="1061" spans="2:2" s="753" customFormat="1">
      <c r="B1061" s="752"/>
    </row>
    <row r="1062" spans="2:2" s="753" customFormat="1">
      <c r="B1062" s="752"/>
    </row>
    <row r="1063" spans="2:2" s="753" customFormat="1">
      <c r="B1063" s="752"/>
    </row>
    <row r="1064" spans="2:2" s="753" customFormat="1">
      <c r="B1064" s="752"/>
    </row>
    <row r="1065" spans="2:2" s="753" customFormat="1">
      <c r="B1065" s="752"/>
    </row>
    <row r="1066" spans="2:2" s="753" customFormat="1">
      <c r="B1066" s="752"/>
    </row>
    <row r="1067" spans="2:2" s="753" customFormat="1">
      <c r="B1067" s="752"/>
    </row>
    <row r="1068" spans="2:2" s="753" customFormat="1">
      <c r="B1068" s="752"/>
    </row>
    <row r="1069" spans="2:2" s="753" customFormat="1">
      <c r="B1069" s="752"/>
    </row>
    <row r="1070" spans="2:2" s="753" customFormat="1">
      <c r="B1070" s="752"/>
    </row>
    <row r="1071" spans="2:2" s="753" customFormat="1">
      <c r="B1071" s="752"/>
    </row>
    <row r="1072" spans="2:2" s="753" customFormat="1">
      <c r="B1072" s="752"/>
    </row>
    <row r="1073" spans="2:2" s="753" customFormat="1">
      <c r="B1073" s="752"/>
    </row>
    <row r="1074" spans="2:2" s="753" customFormat="1">
      <c r="B1074" s="752"/>
    </row>
    <row r="1075" spans="2:2" s="753" customFormat="1">
      <c r="B1075" s="752"/>
    </row>
    <row r="1076" spans="2:2" s="753" customFormat="1">
      <c r="B1076" s="752"/>
    </row>
    <row r="1077" spans="2:2" s="753" customFormat="1">
      <c r="B1077" s="752"/>
    </row>
    <row r="1078" spans="2:2" s="753" customFormat="1">
      <c r="B1078" s="752"/>
    </row>
    <row r="1079" spans="2:2" s="753" customFormat="1">
      <c r="B1079" s="752"/>
    </row>
    <row r="1080" spans="2:2" s="753" customFormat="1">
      <c r="B1080" s="752"/>
    </row>
    <row r="1081" spans="2:2" s="753" customFormat="1">
      <c r="B1081" s="752"/>
    </row>
    <row r="1082" spans="2:2" s="753" customFormat="1">
      <c r="B1082" s="752"/>
    </row>
    <row r="1083" spans="2:2" s="753" customFormat="1">
      <c r="B1083" s="752"/>
    </row>
    <row r="1084" spans="2:2" s="753" customFormat="1">
      <c r="B1084" s="752"/>
    </row>
    <row r="1085" spans="2:2" s="753" customFormat="1">
      <c r="B1085" s="752"/>
    </row>
    <row r="1086" spans="2:2" s="753" customFormat="1">
      <c r="B1086" s="752"/>
    </row>
    <row r="1087" spans="2:2" s="753" customFormat="1">
      <c r="B1087" s="752"/>
    </row>
    <row r="1088" spans="2:2" s="753" customFormat="1">
      <c r="B1088" s="752"/>
    </row>
    <row r="1089" spans="2:2" s="753" customFormat="1">
      <c r="B1089" s="752"/>
    </row>
    <row r="1090" spans="2:2" s="753" customFormat="1">
      <c r="B1090" s="752"/>
    </row>
    <row r="1091" spans="2:2" s="753" customFormat="1">
      <c r="B1091" s="752"/>
    </row>
    <row r="1092" spans="2:2" s="753" customFormat="1">
      <c r="B1092" s="752"/>
    </row>
    <row r="1093" spans="2:2" s="753" customFormat="1">
      <c r="B1093" s="752"/>
    </row>
    <row r="1094" spans="2:2" s="753" customFormat="1">
      <c r="B1094" s="752"/>
    </row>
    <row r="1095" spans="2:2" s="753" customFormat="1">
      <c r="B1095" s="752"/>
    </row>
    <row r="1096" spans="2:2" s="753" customFormat="1">
      <c r="B1096" s="752"/>
    </row>
    <row r="1097" spans="2:2" s="753" customFormat="1">
      <c r="B1097" s="752"/>
    </row>
    <row r="1098" spans="2:2" s="753" customFormat="1">
      <c r="B1098" s="752"/>
    </row>
    <row r="1099" spans="2:2" s="753" customFormat="1">
      <c r="B1099" s="752"/>
    </row>
    <row r="1100" spans="2:2" s="753" customFormat="1">
      <c r="B1100" s="752"/>
    </row>
    <row r="1101" spans="2:2" s="753" customFormat="1">
      <c r="B1101" s="752"/>
    </row>
    <row r="1102" spans="2:2" s="753" customFormat="1">
      <c r="B1102" s="752"/>
    </row>
    <row r="1103" spans="2:2" s="753" customFormat="1">
      <c r="B1103" s="752"/>
    </row>
    <row r="1104" spans="2:2" s="753" customFormat="1">
      <c r="B1104" s="752"/>
    </row>
    <row r="1105" spans="2:2" s="753" customFormat="1">
      <c r="B1105" s="752"/>
    </row>
    <row r="1106" spans="2:2" s="753" customFormat="1">
      <c r="B1106" s="752"/>
    </row>
    <row r="1107" spans="2:2" s="753" customFormat="1">
      <c r="B1107" s="752"/>
    </row>
    <row r="1108" spans="2:2" s="753" customFormat="1">
      <c r="B1108" s="752"/>
    </row>
    <row r="1109" spans="2:2" s="753" customFormat="1">
      <c r="B1109" s="752"/>
    </row>
    <row r="1110" spans="2:2" s="753" customFormat="1">
      <c r="B1110" s="752"/>
    </row>
    <row r="1111" spans="2:2" s="753" customFormat="1">
      <c r="B1111" s="752"/>
    </row>
    <row r="1112" spans="2:2" s="753" customFormat="1">
      <c r="B1112" s="752"/>
    </row>
    <row r="1113" spans="2:2" s="753" customFormat="1">
      <c r="B1113" s="752"/>
    </row>
    <row r="1114" spans="2:2" s="753" customFormat="1">
      <c r="B1114" s="752"/>
    </row>
    <row r="1115" spans="2:2" s="753" customFormat="1">
      <c r="B1115" s="752"/>
    </row>
    <row r="1116" spans="2:2" s="753" customFormat="1">
      <c r="B1116" s="752"/>
    </row>
    <row r="1117" spans="2:2" s="753" customFormat="1">
      <c r="B1117" s="752"/>
    </row>
    <row r="1118" spans="2:2" s="753" customFormat="1">
      <c r="B1118" s="752"/>
    </row>
    <row r="1119" spans="2:2" s="753" customFormat="1">
      <c r="B1119" s="752"/>
    </row>
    <row r="1120" spans="2:2" s="753" customFormat="1">
      <c r="B1120" s="752"/>
    </row>
    <row r="1121" spans="2:2" s="753" customFormat="1">
      <c r="B1121" s="752"/>
    </row>
    <row r="1122" spans="2:2" s="753" customFormat="1">
      <c r="B1122" s="752"/>
    </row>
    <row r="1123" spans="2:2" s="753" customFormat="1">
      <c r="B1123" s="752"/>
    </row>
    <row r="1124" spans="2:2" s="753" customFormat="1">
      <c r="B1124" s="752"/>
    </row>
    <row r="1125" spans="2:2" s="753" customFormat="1">
      <c r="B1125" s="752"/>
    </row>
    <row r="1126" spans="2:2" s="753" customFormat="1">
      <c r="B1126" s="752"/>
    </row>
    <row r="1127" spans="2:2" s="753" customFormat="1">
      <c r="B1127" s="752"/>
    </row>
    <row r="1128" spans="2:2" s="753" customFormat="1">
      <c r="B1128" s="752"/>
    </row>
    <row r="1129" spans="2:2" s="753" customFormat="1">
      <c r="B1129" s="752"/>
    </row>
    <row r="1130" spans="2:2" s="753" customFormat="1">
      <c r="B1130" s="752"/>
    </row>
    <row r="1131" spans="2:2" s="753" customFormat="1">
      <c r="B1131" s="752"/>
    </row>
    <row r="1132" spans="2:2" s="753" customFormat="1">
      <c r="B1132" s="752"/>
    </row>
    <row r="1133" spans="2:2" s="753" customFormat="1">
      <c r="B1133" s="752"/>
    </row>
    <row r="1134" spans="2:2" s="753" customFormat="1">
      <c r="B1134" s="752"/>
    </row>
    <row r="1135" spans="2:2" s="753" customFormat="1">
      <c r="B1135" s="752"/>
    </row>
    <row r="1136" spans="2:2" s="753" customFormat="1">
      <c r="B1136" s="752"/>
    </row>
    <row r="1137" spans="2:2" s="753" customFormat="1">
      <c r="B1137" s="752"/>
    </row>
    <row r="1138" spans="2:2" s="753" customFormat="1">
      <c r="B1138" s="752"/>
    </row>
    <row r="1139" spans="2:2" s="753" customFormat="1">
      <c r="B1139" s="752"/>
    </row>
    <row r="1140" spans="2:2" s="753" customFormat="1">
      <c r="B1140" s="752"/>
    </row>
    <row r="1141" spans="2:2" s="753" customFormat="1">
      <c r="B1141" s="752"/>
    </row>
    <row r="1142" spans="2:2" s="753" customFormat="1">
      <c r="B1142" s="752"/>
    </row>
    <row r="1143" spans="2:2" s="753" customFormat="1">
      <c r="B1143" s="752"/>
    </row>
    <row r="1144" spans="2:2" s="753" customFormat="1">
      <c r="B1144" s="752"/>
    </row>
    <row r="1145" spans="2:2" s="753" customFormat="1">
      <c r="B1145" s="752"/>
    </row>
    <row r="1146" spans="2:2" s="753" customFormat="1">
      <c r="B1146" s="752"/>
    </row>
    <row r="1147" spans="2:2" s="753" customFormat="1">
      <c r="B1147" s="752"/>
    </row>
    <row r="1148" spans="2:2" s="753" customFormat="1">
      <c r="B1148" s="752"/>
    </row>
    <row r="1149" spans="2:2" s="753" customFormat="1">
      <c r="B1149" s="752"/>
    </row>
    <row r="1150" spans="2:2" s="753" customFormat="1">
      <c r="B1150" s="752"/>
    </row>
    <row r="1151" spans="2:2" s="753" customFormat="1">
      <c r="B1151" s="752"/>
    </row>
    <row r="1152" spans="2:2" s="753" customFormat="1">
      <c r="B1152" s="752"/>
    </row>
    <row r="1153" spans="2:2" s="753" customFormat="1">
      <c r="B1153" s="752"/>
    </row>
    <row r="1154" spans="2:2" s="753" customFormat="1">
      <c r="B1154" s="752"/>
    </row>
    <row r="1155" spans="2:2" s="753" customFormat="1">
      <c r="B1155" s="752"/>
    </row>
    <row r="1156" spans="2:2" s="753" customFormat="1">
      <c r="B1156" s="752"/>
    </row>
    <row r="1157" spans="2:2" s="753" customFormat="1">
      <c r="B1157" s="752"/>
    </row>
    <row r="1158" spans="2:2" s="753" customFormat="1">
      <c r="B1158" s="752"/>
    </row>
    <row r="1159" spans="2:2" s="753" customFormat="1">
      <c r="B1159" s="752"/>
    </row>
    <row r="1160" spans="2:2" s="753" customFormat="1">
      <c r="B1160" s="752"/>
    </row>
    <row r="1161" spans="2:2" s="753" customFormat="1">
      <c r="B1161" s="752"/>
    </row>
    <row r="1162" spans="2:2" s="753" customFormat="1">
      <c r="B1162" s="752"/>
    </row>
    <row r="1163" spans="2:2" s="753" customFormat="1">
      <c r="B1163" s="752"/>
    </row>
    <row r="1164" spans="2:2" s="753" customFormat="1">
      <c r="B1164" s="752"/>
    </row>
    <row r="1165" spans="2:2" s="753" customFormat="1">
      <c r="B1165" s="752"/>
    </row>
    <row r="1166" spans="2:2" s="753" customFormat="1">
      <c r="B1166" s="752"/>
    </row>
    <row r="1167" spans="2:2" s="753" customFormat="1">
      <c r="B1167" s="752"/>
    </row>
    <row r="1168" spans="2:2" s="753" customFormat="1">
      <c r="B1168" s="752"/>
    </row>
    <row r="1169" spans="2:2" s="753" customFormat="1">
      <c r="B1169" s="752"/>
    </row>
    <row r="1170" spans="2:2" s="753" customFormat="1">
      <c r="B1170" s="752"/>
    </row>
    <row r="1171" spans="2:2" s="753" customFormat="1">
      <c r="B1171" s="752"/>
    </row>
    <row r="1172" spans="2:2" s="753" customFormat="1">
      <c r="B1172" s="752"/>
    </row>
    <row r="1173" spans="2:2" s="753" customFormat="1">
      <c r="B1173" s="752"/>
    </row>
    <row r="1174" spans="2:2" s="753" customFormat="1">
      <c r="B1174" s="752"/>
    </row>
    <row r="1175" spans="2:2" s="753" customFormat="1">
      <c r="B1175" s="752"/>
    </row>
    <row r="1176" spans="2:2" s="753" customFormat="1">
      <c r="B1176" s="752"/>
    </row>
    <row r="1177" spans="2:2" s="753" customFormat="1">
      <c r="B1177" s="752"/>
    </row>
    <row r="1178" spans="2:2" s="753" customFormat="1">
      <c r="B1178" s="752"/>
    </row>
    <row r="1179" spans="2:2" s="753" customFormat="1">
      <c r="B1179" s="752"/>
    </row>
    <row r="1180" spans="2:2" s="753" customFormat="1">
      <c r="B1180" s="752"/>
    </row>
    <row r="1181" spans="2:2" s="753" customFormat="1">
      <c r="B1181" s="752"/>
    </row>
    <row r="1182" spans="2:2" s="753" customFormat="1">
      <c r="B1182" s="752"/>
    </row>
    <row r="1183" spans="2:2" s="753" customFormat="1">
      <c r="B1183" s="752"/>
    </row>
    <row r="1184" spans="2:2" s="753" customFormat="1">
      <c r="B1184" s="752"/>
    </row>
    <row r="1185" spans="2:2" s="753" customFormat="1">
      <c r="B1185" s="752"/>
    </row>
    <row r="1186" spans="2:2" s="753" customFormat="1">
      <c r="B1186" s="752"/>
    </row>
    <row r="1187" spans="2:2" s="753" customFormat="1">
      <c r="B1187" s="752"/>
    </row>
    <row r="1188" spans="2:2" s="753" customFormat="1">
      <c r="B1188" s="752"/>
    </row>
    <row r="1189" spans="2:2" s="753" customFormat="1">
      <c r="B1189" s="752"/>
    </row>
    <row r="1190" spans="2:2" s="753" customFormat="1">
      <c r="B1190" s="752"/>
    </row>
    <row r="1191" spans="2:2" s="753" customFormat="1">
      <c r="B1191" s="752"/>
    </row>
    <row r="1192" spans="2:2" s="753" customFormat="1">
      <c r="B1192" s="752"/>
    </row>
    <row r="1193" spans="2:2" s="753" customFormat="1">
      <c r="B1193" s="752"/>
    </row>
    <row r="1194" spans="2:2" s="753" customFormat="1">
      <c r="B1194" s="752"/>
    </row>
    <row r="1195" spans="2:2" s="753" customFormat="1">
      <c r="B1195" s="752"/>
    </row>
    <row r="1196" spans="2:2" s="753" customFormat="1">
      <c r="B1196" s="752"/>
    </row>
    <row r="1197" spans="2:2" s="753" customFormat="1">
      <c r="B1197" s="752"/>
    </row>
    <row r="1198" spans="2:2" s="753" customFormat="1">
      <c r="B1198" s="752"/>
    </row>
    <row r="1199" spans="2:2" s="753" customFormat="1">
      <c r="B1199" s="752"/>
    </row>
    <row r="1200" spans="2:2" s="753" customFormat="1">
      <c r="B1200" s="752"/>
    </row>
    <row r="1201" spans="2:2" s="753" customFormat="1">
      <c r="B1201" s="752"/>
    </row>
    <row r="1202" spans="2:2" s="753" customFormat="1">
      <c r="B1202" s="752"/>
    </row>
    <row r="1203" spans="2:2" s="753" customFormat="1">
      <c r="B1203" s="752"/>
    </row>
    <row r="1204" spans="2:2" s="753" customFormat="1">
      <c r="B1204" s="752"/>
    </row>
    <row r="1205" spans="2:2" s="753" customFormat="1">
      <c r="B1205" s="752"/>
    </row>
    <row r="1206" spans="2:2" s="753" customFormat="1">
      <c r="B1206" s="752"/>
    </row>
    <row r="1207" spans="2:2" s="753" customFormat="1">
      <c r="B1207" s="752"/>
    </row>
    <row r="1208" spans="2:2" s="753" customFormat="1">
      <c r="B1208" s="752"/>
    </row>
    <row r="1209" spans="2:2" s="753" customFormat="1">
      <c r="B1209" s="752"/>
    </row>
    <row r="1210" spans="2:2" s="753" customFormat="1">
      <c r="B1210" s="752"/>
    </row>
    <row r="1211" spans="2:2" s="753" customFormat="1">
      <c r="B1211" s="752"/>
    </row>
    <row r="1212" spans="2:2" s="753" customFormat="1">
      <c r="B1212" s="752"/>
    </row>
    <row r="1213" spans="2:2" s="753" customFormat="1">
      <c r="B1213" s="752"/>
    </row>
    <row r="1214" spans="2:2" s="753" customFormat="1">
      <c r="B1214" s="752"/>
    </row>
    <row r="1215" spans="2:2" s="753" customFormat="1">
      <c r="B1215" s="752"/>
    </row>
    <row r="1216" spans="2:2" s="753" customFormat="1">
      <c r="B1216" s="752"/>
    </row>
    <row r="1217" spans="2:2" s="753" customFormat="1">
      <c r="B1217" s="752"/>
    </row>
    <row r="1218" spans="2:2" s="753" customFormat="1">
      <c r="B1218" s="752"/>
    </row>
    <row r="1219" spans="2:2" s="753" customFormat="1">
      <c r="B1219" s="752"/>
    </row>
    <row r="1220" spans="2:2" s="753" customFormat="1">
      <c r="B1220" s="752"/>
    </row>
    <row r="1221" spans="2:2" s="753" customFormat="1">
      <c r="B1221" s="752"/>
    </row>
    <row r="1222" spans="2:2" s="753" customFormat="1">
      <c r="B1222" s="752"/>
    </row>
    <row r="1223" spans="2:2" s="753" customFormat="1">
      <c r="B1223" s="752"/>
    </row>
    <row r="1224" spans="2:2" s="753" customFormat="1">
      <c r="B1224" s="752"/>
    </row>
    <row r="1225" spans="2:2" s="753" customFormat="1">
      <c r="B1225" s="752"/>
    </row>
    <row r="1226" spans="2:2" s="753" customFormat="1">
      <c r="B1226" s="752"/>
    </row>
    <row r="1227" spans="2:2" s="753" customFormat="1">
      <c r="B1227" s="752"/>
    </row>
    <row r="1228" spans="2:2" s="753" customFormat="1">
      <c r="B1228" s="752"/>
    </row>
    <row r="1229" spans="2:2" s="753" customFormat="1">
      <c r="B1229" s="752"/>
    </row>
    <row r="1230" spans="2:2" s="753" customFormat="1">
      <c r="B1230" s="752"/>
    </row>
    <row r="1231" spans="2:2" s="753" customFormat="1">
      <c r="B1231" s="752"/>
    </row>
    <row r="1232" spans="2:2" s="753" customFormat="1">
      <c r="B1232" s="752"/>
    </row>
    <row r="1233" spans="2:2" s="753" customFormat="1">
      <c r="B1233" s="752"/>
    </row>
    <row r="1234" spans="2:2" s="753" customFormat="1">
      <c r="B1234" s="752"/>
    </row>
    <row r="1235" spans="2:2" s="753" customFormat="1">
      <c r="B1235" s="752"/>
    </row>
    <row r="1236" spans="2:2" s="753" customFormat="1">
      <c r="B1236" s="752"/>
    </row>
    <row r="1237" spans="2:2" s="753" customFormat="1">
      <c r="B1237" s="752"/>
    </row>
    <row r="1238" spans="2:2" s="753" customFormat="1">
      <c r="B1238" s="752"/>
    </row>
    <row r="1239" spans="2:2" s="753" customFormat="1">
      <c r="B1239" s="752"/>
    </row>
    <row r="1240" spans="2:2" s="753" customFormat="1">
      <c r="B1240" s="752"/>
    </row>
    <row r="1241" spans="2:2" s="753" customFormat="1">
      <c r="B1241" s="752"/>
    </row>
    <row r="1242" spans="2:2" s="753" customFormat="1">
      <c r="B1242" s="752"/>
    </row>
    <row r="1243" spans="2:2" s="753" customFormat="1">
      <c r="B1243" s="752"/>
    </row>
    <row r="1244" spans="2:2" s="753" customFormat="1">
      <c r="B1244" s="752"/>
    </row>
    <row r="1245" spans="2:2" s="753" customFormat="1">
      <c r="B1245" s="752"/>
    </row>
    <row r="1246" spans="2:2" s="753" customFormat="1">
      <c r="B1246" s="752"/>
    </row>
    <row r="1247" spans="2:2" s="753" customFormat="1">
      <c r="B1247" s="752"/>
    </row>
    <row r="1248" spans="2:2" s="753" customFormat="1">
      <c r="B1248" s="752"/>
    </row>
    <row r="1249" spans="2:2" s="753" customFormat="1">
      <c r="B1249" s="752"/>
    </row>
    <row r="1250" spans="2:2" s="753" customFormat="1">
      <c r="B1250" s="752"/>
    </row>
    <row r="1251" spans="2:2" s="753" customFormat="1">
      <c r="B1251" s="752"/>
    </row>
    <row r="1252" spans="2:2" s="753" customFormat="1">
      <c r="B1252" s="752"/>
    </row>
    <row r="1253" spans="2:2" s="753" customFormat="1">
      <c r="B1253" s="752"/>
    </row>
    <row r="1254" spans="2:2" s="753" customFormat="1">
      <c r="B1254" s="752"/>
    </row>
    <row r="1255" spans="2:2" s="753" customFormat="1">
      <c r="B1255" s="752"/>
    </row>
    <row r="1256" spans="2:2" s="753" customFormat="1">
      <c r="B1256" s="752"/>
    </row>
    <row r="1257" spans="2:2" s="753" customFormat="1">
      <c r="B1257" s="752"/>
    </row>
    <row r="1258" spans="2:2" s="753" customFormat="1">
      <c r="B1258" s="752"/>
    </row>
    <row r="1259" spans="2:2" s="753" customFormat="1">
      <c r="B1259" s="752"/>
    </row>
    <row r="1260" spans="2:2" s="753" customFormat="1">
      <c r="B1260" s="752"/>
    </row>
    <row r="1261" spans="2:2" s="753" customFormat="1">
      <c r="B1261" s="752"/>
    </row>
    <row r="1262" spans="2:2" s="753" customFormat="1">
      <c r="B1262" s="752"/>
    </row>
    <row r="1263" spans="2:2" s="753" customFormat="1">
      <c r="B1263" s="752"/>
    </row>
    <row r="1264" spans="2:2" s="753" customFormat="1">
      <c r="B1264" s="752"/>
    </row>
    <row r="1265" spans="2:2" s="753" customFormat="1">
      <c r="B1265" s="752"/>
    </row>
    <row r="1266" spans="2:2" s="753" customFormat="1">
      <c r="B1266" s="752"/>
    </row>
    <row r="1267" spans="2:2" s="753" customFormat="1">
      <c r="B1267" s="752"/>
    </row>
    <row r="1268" spans="2:2" s="753" customFormat="1">
      <c r="B1268" s="752"/>
    </row>
    <row r="1269" spans="2:2" s="753" customFormat="1">
      <c r="B1269" s="752"/>
    </row>
    <row r="1270" spans="2:2" s="753" customFormat="1">
      <c r="B1270" s="752"/>
    </row>
    <row r="1271" spans="2:2" s="753" customFormat="1">
      <c r="B1271" s="752"/>
    </row>
    <row r="1272" spans="2:2" s="753" customFormat="1">
      <c r="B1272" s="752"/>
    </row>
    <row r="1273" spans="2:2" s="753" customFormat="1">
      <c r="B1273" s="752"/>
    </row>
    <row r="1274" spans="2:2" s="753" customFormat="1">
      <c r="B1274" s="752"/>
    </row>
    <row r="1275" spans="2:2" s="753" customFormat="1">
      <c r="B1275" s="752"/>
    </row>
    <row r="1276" spans="2:2" s="753" customFormat="1">
      <c r="B1276" s="752"/>
    </row>
    <row r="1277" spans="2:2" s="753" customFormat="1">
      <c r="B1277" s="752"/>
    </row>
    <row r="1278" spans="2:2" s="753" customFormat="1">
      <c r="B1278" s="752"/>
    </row>
    <row r="1279" spans="2:2" s="753" customFormat="1">
      <c r="B1279" s="752"/>
    </row>
    <row r="1280" spans="2:2" s="753" customFormat="1">
      <c r="B1280" s="752"/>
    </row>
    <row r="1281" spans="2:2" s="753" customFormat="1">
      <c r="B1281" s="752"/>
    </row>
    <row r="1282" spans="2:2" s="753" customFormat="1">
      <c r="B1282" s="752"/>
    </row>
    <row r="1283" spans="2:2" s="753" customFormat="1">
      <c r="B1283" s="752"/>
    </row>
    <row r="1284" spans="2:2" s="753" customFormat="1">
      <c r="B1284" s="752"/>
    </row>
    <row r="1285" spans="2:2" s="753" customFormat="1">
      <c r="B1285" s="752"/>
    </row>
    <row r="1286" spans="2:2" s="753" customFormat="1">
      <c r="B1286" s="752"/>
    </row>
    <row r="1287" spans="2:2" s="753" customFormat="1">
      <c r="B1287" s="752"/>
    </row>
    <row r="1288" spans="2:2" s="753" customFormat="1">
      <c r="B1288" s="752"/>
    </row>
    <row r="1289" spans="2:2" s="753" customFormat="1">
      <c r="B1289" s="752"/>
    </row>
    <row r="1290" spans="2:2" s="753" customFormat="1">
      <c r="B1290" s="752"/>
    </row>
    <row r="1291" spans="2:2" s="753" customFormat="1">
      <c r="B1291" s="752"/>
    </row>
    <row r="1292" spans="2:2" s="753" customFormat="1">
      <c r="B1292" s="752"/>
    </row>
    <row r="1293" spans="2:2" s="753" customFormat="1">
      <c r="B1293" s="752"/>
    </row>
    <row r="1294" spans="2:2" s="753" customFormat="1">
      <c r="B1294" s="752"/>
    </row>
    <row r="1295" spans="2:2" s="753" customFormat="1">
      <c r="B1295" s="752"/>
    </row>
    <row r="1296" spans="2:2" s="753" customFormat="1">
      <c r="B1296" s="752"/>
    </row>
    <row r="1297" spans="2:2" s="753" customFormat="1">
      <c r="B1297" s="752"/>
    </row>
    <row r="1298" spans="2:2" s="753" customFormat="1">
      <c r="B1298" s="752"/>
    </row>
    <row r="1299" spans="2:2" s="753" customFormat="1">
      <c r="B1299" s="752"/>
    </row>
    <row r="1300" spans="2:2" s="753" customFormat="1">
      <c r="B1300" s="752"/>
    </row>
    <row r="1301" spans="2:2" s="753" customFormat="1">
      <c r="B1301" s="752"/>
    </row>
    <row r="1302" spans="2:2" s="753" customFormat="1">
      <c r="B1302" s="752"/>
    </row>
    <row r="1303" spans="2:2" s="753" customFormat="1">
      <c r="B1303" s="752"/>
    </row>
    <row r="1304" spans="2:2" s="753" customFormat="1">
      <c r="B1304" s="752"/>
    </row>
    <row r="1305" spans="2:2" s="753" customFormat="1">
      <c r="B1305" s="752"/>
    </row>
    <row r="1306" spans="2:2" s="753" customFormat="1">
      <c r="B1306" s="752"/>
    </row>
    <row r="1307" spans="2:2" s="753" customFormat="1">
      <c r="B1307" s="752"/>
    </row>
    <row r="1308" spans="2:2" s="753" customFormat="1">
      <c r="B1308" s="752"/>
    </row>
    <row r="1309" spans="2:2" s="753" customFormat="1">
      <c r="B1309" s="752"/>
    </row>
    <row r="1310" spans="2:2" s="753" customFormat="1">
      <c r="B1310" s="752"/>
    </row>
    <row r="1311" spans="2:2" s="753" customFormat="1">
      <c r="B1311" s="752"/>
    </row>
    <row r="1312" spans="2:2" s="753" customFormat="1">
      <c r="B1312" s="752"/>
    </row>
    <row r="1313" spans="2:2" s="753" customFormat="1">
      <c r="B1313" s="752"/>
    </row>
    <row r="1314" spans="2:2" s="753" customFormat="1">
      <c r="B1314" s="752"/>
    </row>
    <row r="1315" spans="2:2" s="753" customFormat="1">
      <c r="B1315" s="752"/>
    </row>
    <row r="1316" spans="2:2" s="753" customFormat="1">
      <c r="B1316" s="752"/>
    </row>
    <row r="1317" spans="2:2" s="753" customFormat="1">
      <c r="B1317" s="752"/>
    </row>
    <row r="1318" spans="2:2" s="753" customFormat="1">
      <c r="B1318" s="752"/>
    </row>
    <row r="1319" spans="2:2" s="753" customFormat="1">
      <c r="B1319" s="752"/>
    </row>
    <row r="1320" spans="2:2" s="753" customFormat="1">
      <c r="B1320" s="752"/>
    </row>
    <row r="1321" spans="2:2" s="753" customFormat="1">
      <c r="B1321" s="752"/>
    </row>
    <row r="1322" spans="2:2" s="753" customFormat="1">
      <c r="B1322" s="752"/>
    </row>
    <row r="1323" spans="2:2" s="753" customFormat="1">
      <c r="B1323" s="752"/>
    </row>
    <row r="1324" spans="2:2" s="753" customFormat="1">
      <c r="B1324" s="752"/>
    </row>
    <row r="1325" spans="2:2" s="753" customFormat="1">
      <c r="B1325" s="752"/>
    </row>
    <row r="1326" spans="2:2" s="753" customFormat="1">
      <c r="B1326" s="752"/>
    </row>
    <row r="1327" spans="2:2" s="753" customFormat="1">
      <c r="B1327" s="752"/>
    </row>
    <row r="1328" spans="2:2" s="753" customFormat="1">
      <c r="B1328" s="752"/>
    </row>
    <row r="1329" spans="2:2" s="753" customFormat="1">
      <c r="B1329" s="752"/>
    </row>
    <row r="1330" spans="2:2" s="753" customFormat="1">
      <c r="B1330" s="752"/>
    </row>
    <row r="1331" spans="2:2" s="753" customFormat="1">
      <c r="B1331" s="752"/>
    </row>
    <row r="1332" spans="2:2" s="753" customFormat="1">
      <c r="B1332" s="752"/>
    </row>
    <row r="1333" spans="2:2" s="753" customFormat="1">
      <c r="B1333" s="752"/>
    </row>
    <row r="1334" spans="2:2" s="753" customFormat="1">
      <c r="B1334" s="752"/>
    </row>
    <row r="1335" spans="2:2" s="753" customFormat="1">
      <c r="B1335" s="752"/>
    </row>
    <row r="1336" spans="2:2" s="753" customFormat="1">
      <c r="B1336" s="752"/>
    </row>
    <row r="1337" spans="2:2" s="753" customFormat="1">
      <c r="B1337" s="752"/>
    </row>
    <row r="1338" spans="2:2" s="753" customFormat="1">
      <c r="B1338" s="752"/>
    </row>
    <row r="1339" spans="2:2" s="753" customFormat="1">
      <c r="B1339" s="752"/>
    </row>
    <row r="1340" spans="2:2" s="753" customFormat="1">
      <c r="B1340" s="752"/>
    </row>
    <row r="1341" spans="2:2" s="753" customFormat="1">
      <c r="B1341" s="752"/>
    </row>
    <row r="1342" spans="2:2" s="753" customFormat="1">
      <c r="B1342" s="752"/>
    </row>
    <row r="1343" spans="2:2" s="753" customFormat="1">
      <c r="B1343" s="752"/>
    </row>
    <row r="1344" spans="2:2" s="753" customFormat="1">
      <c r="B1344" s="752"/>
    </row>
    <row r="1345" spans="2:2" s="753" customFormat="1">
      <c r="B1345" s="752"/>
    </row>
    <row r="1346" spans="2:2" s="753" customFormat="1">
      <c r="B1346" s="752"/>
    </row>
    <row r="1347" spans="2:2" s="753" customFormat="1">
      <c r="B1347" s="752"/>
    </row>
    <row r="1348" spans="2:2" s="753" customFormat="1">
      <c r="B1348" s="752"/>
    </row>
    <row r="1349" spans="2:2" s="753" customFormat="1">
      <c r="B1349" s="752"/>
    </row>
    <row r="1350" spans="2:2" s="753" customFormat="1">
      <c r="B1350" s="752"/>
    </row>
    <row r="1351" spans="2:2" s="753" customFormat="1">
      <c r="B1351" s="752"/>
    </row>
    <row r="1352" spans="2:2" s="753" customFormat="1">
      <c r="B1352" s="752"/>
    </row>
    <row r="1353" spans="2:2" s="753" customFormat="1">
      <c r="B1353" s="752"/>
    </row>
    <row r="1354" spans="2:2" s="753" customFormat="1">
      <c r="B1354" s="752"/>
    </row>
    <row r="1355" spans="2:2" s="753" customFormat="1">
      <c r="B1355" s="752"/>
    </row>
    <row r="1356" spans="2:2" s="753" customFormat="1">
      <c r="B1356" s="752"/>
    </row>
    <row r="1357" spans="2:2" s="753" customFormat="1">
      <c r="B1357" s="752"/>
    </row>
    <row r="1358" spans="2:2" s="753" customFormat="1">
      <c r="B1358" s="752"/>
    </row>
    <row r="1359" spans="2:2" s="753" customFormat="1">
      <c r="B1359" s="752"/>
    </row>
    <row r="1360" spans="2:2" s="753" customFormat="1">
      <c r="B1360" s="752"/>
    </row>
    <row r="1361" spans="2:2" s="753" customFormat="1">
      <c r="B1361" s="752"/>
    </row>
    <row r="1362" spans="2:2" s="753" customFormat="1">
      <c r="B1362" s="752"/>
    </row>
    <row r="1363" spans="2:2" s="753" customFormat="1">
      <c r="B1363" s="752"/>
    </row>
    <row r="1364" spans="2:2" s="753" customFormat="1">
      <c r="B1364" s="752"/>
    </row>
    <row r="1365" spans="2:2" s="753" customFormat="1">
      <c r="B1365" s="752"/>
    </row>
    <row r="1366" spans="2:2" s="753" customFormat="1">
      <c r="B1366" s="752"/>
    </row>
    <row r="1367" spans="2:2" s="753" customFormat="1">
      <c r="B1367" s="752"/>
    </row>
    <row r="1368" spans="2:2" s="753" customFormat="1">
      <c r="B1368" s="752"/>
    </row>
    <row r="1369" spans="2:2" s="753" customFormat="1">
      <c r="B1369" s="752"/>
    </row>
    <row r="1370" spans="2:2" s="753" customFormat="1">
      <c r="B1370" s="752"/>
    </row>
    <row r="1371" spans="2:2" s="753" customFormat="1">
      <c r="B1371" s="752"/>
    </row>
    <row r="1372" spans="2:2" s="753" customFormat="1">
      <c r="B1372" s="752"/>
    </row>
    <row r="1373" spans="2:2" s="753" customFormat="1">
      <c r="B1373" s="752"/>
    </row>
    <row r="1374" spans="2:2" s="753" customFormat="1">
      <c r="B1374" s="752"/>
    </row>
    <row r="1375" spans="2:2" s="753" customFormat="1">
      <c r="B1375" s="752"/>
    </row>
    <row r="1376" spans="2:2" s="753" customFormat="1">
      <c r="B1376" s="752"/>
    </row>
    <row r="1377" spans="2:2" s="753" customFormat="1">
      <c r="B1377" s="752"/>
    </row>
    <row r="1378" spans="2:2" s="753" customFormat="1">
      <c r="B1378" s="752"/>
    </row>
    <row r="1379" spans="2:2" s="753" customFormat="1">
      <c r="B1379" s="752"/>
    </row>
    <row r="1380" spans="2:2" s="753" customFormat="1">
      <c r="B1380" s="752"/>
    </row>
    <row r="1381" spans="2:2" s="753" customFormat="1">
      <c r="B1381" s="752"/>
    </row>
    <row r="1382" spans="2:2" s="753" customFormat="1">
      <c r="B1382" s="752"/>
    </row>
    <row r="1383" spans="2:2" s="753" customFormat="1">
      <c r="B1383" s="752"/>
    </row>
    <row r="1384" spans="2:2" s="753" customFormat="1">
      <c r="B1384" s="752"/>
    </row>
    <row r="1385" spans="2:2" s="753" customFormat="1">
      <c r="B1385" s="752"/>
    </row>
    <row r="1386" spans="2:2" s="753" customFormat="1">
      <c r="B1386" s="752"/>
    </row>
    <row r="1387" spans="2:2" s="753" customFormat="1">
      <c r="B1387" s="752"/>
    </row>
    <row r="1388" spans="2:2" s="753" customFormat="1">
      <c r="B1388" s="752"/>
    </row>
    <row r="1389" spans="2:2" s="753" customFormat="1">
      <c r="B1389" s="752"/>
    </row>
    <row r="1390" spans="2:2" s="753" customFormat="1">
      <c r="B1390" s="752"/>
    </row>
    <row r="1391" spans="2:2" s="753" customFormat="1">
      <c r="B1391" s="752"/>
    </row>
    <row r="1392" spans="2:2" s="753" customFormat="1">
      <c r="B1392" s="752"/>
    </row>
    <row r="1393" spans="2:2" s="753" customFormat="1">
      <c r="B1393" s="752"/>
    </row>
    <row r="1394" spans="2:2" s="753" customFormat="1">
      <c r="B1394" s="752"/>
    </row>
    <row r="1395" spans="2:2" s="753" customFormat="1">
      <c r="B1395" s="752"/>
    </row>
    <row r="1396" spans="2:2" s="753" customFormat="1">
      <c r="B1396" s="752"/>
    </row>
    <row r="1397" spans="2:2" s="753" customFormat="1">
      <c r="B1397" s="752"/>
    </row>
    <row r="1398" spans="2:2" s="753" customFormat="1">
      <c r="B1398" s="752"/>
    </row>
    <row r="1399" spans="2:2" s="753" customFormat="1">
      <c r="B1399" s="752"/>
    </row>
    <row r="1400" spans="2:2" s="753" customFormat="1">
      <c r="B1400" s="752"/>
    </row>
    <row r="1401" spans="2:2" s="753" customFormat="1">
      <c r="B1401" s="752"/>
    </row>
    <row r="1402" spans="2:2" s="753" customFormat="1">
      <c r="B1402" s="752"/>
    </row>
    <row r="1403" spans="2:2" s="753" customFormat="1">
      <c r="B1403" s="752"/>
    </row>
    <row r="1404" spans="2:2" s="753" customFormat="1">
      <c r="B1404" s="752"/>
    </row>
    <row r="1405" spans="2:2" s="753" customFormat="1">
      <c r="B1405" s="752"/>
    </row>
    <row r="1406" spans="2:2" s="753" customFormat="1">
      <c r="B1406" s="752"/>
    </row>
    <row r="1407" spans="2:2" s="753" customFormat="1">
      <c r="B1407" s="752"/>
    </row>
    <row r="1408" spans="2:2" s="753" customFormat="1">
      <c r="B1408" s="752"/>
    </row>
    <row r="1409" spans="2:2" s="753" customFormat="1">
      <c r="B1409" s="752"/>
    </row>
    <row r="1410" spans="2:2" s="753" customFormat="1">
      <c r="B1410" s="752"/>
    </row>
    <row r="1411" spans="2:2" s="753" customFormat="1">
      <c r="B1411" s="752"/>
    </row>
    <row r="1412" spans="2:2" s="753" customFormat="1">
      <c r="B1412" s="752"/>
    </row>
    <row r="1413" spans="2:2" s="753" customFormat="1">
      <c r="B1413" s="752"/>
    </row>
    <row r="1414" spans="2:2" s="753" customFormat="1">
      <c r="B1414" s="752"/>
    </row>
    <row r="1415" spans="2:2" s="753" customFormat="1">
      <c r="B1415" s="752"/>
    </row>
    <row r="1416" spans="2:2" s="753" customFormat="1">
      <c r="B1416" s="752"/>
    </row>
    <row r="1417" spans="2:2" s="753" customFormat="1">
      <c r="B1417" s="752"/>
    </row>
    <row r="1418" spans="2:2" s="753" customFormat="1">
      <c r="B1418" s="752"/>
    </row>
    <row r="1419" spans="2:2" s="753" customFormat="1">
      <c r="B1419" s="752"/>
    </row>
    <row r="1420" spans="2:2" s="753" customFormat="1">
      <c r="B1420" s="752"/>
    </row>
    <row r="1421" spans="2:2" s="753" customFormat="1">
      <c r="B1421" s="752"/>
    </row>
    <row r="1422" spans="2:2" s="753" customFormat="1">
      <c r="B1422" s="752"/>
    </row>
    <row r="1423" spans="2:2" s="753" customFormat="1">
      <c r="B1423" s="752"/>
    </row>
    <row r="1424" spans="2:2" s="753" customFormat="1">
      <c r="B1424" s="752"/>
    </row>
    <row r="1425" spans="2:2" s="753" customFormat="1">
      <c r="B1425" s="752"/>
    </row>
    <row r="1426" spans="2:2" s="753" customFormat="1">
      <c r="B1426" s="752"/>
    </row>
    <row r="1427" spans="2:2" s="753" customFormat="1">
      <c r="B1427" s="752"/>
    </row>
    <row r="1428" spans="2:2" s="753" customFormat="1">
      <c r="B1428" s="752"/>
    </row>
    <row r="1429" spans="2:2" s="753" customFormat="1">
      <c r="B1429" s="752"/>
    </row>
    <row r="1430" spans="2:2" s="753" customFormat="1">
      <c r="B1430" s="752"/>
    </row>
    <row r="1431" spans="2:2" s="753" customFormat="1">
      <c r="B1431" s="752"/>
    </row>
    <row r="1432" spans="2:2" s="753" customFormat="1">
      <c r="B1432" s="752"/>
    </row>
    <row r="1433" spans="2:2" s="753" customFormat="1">
      <c r="B1433" s="752"/>
    </row>
    <row r="1434" spans="2:2" s="753" customFormat="1">
      <c r="B1434" s="752"/>
    </row>
    <row r="1435" spans="2:2" s="753" customFormat="1">
      <c r="B1435" s="752"/>
    </row>
    <row r="1436" spans="2:2" s="753" customFormat="1">
      <c r="B1436" s="752"/>
    </row>
    <row r="1437" spans="2:2" s="753" customFormat="1">
      <c r="B1437" s="752"/>
    </row>
    <row r="1438" spans="2:2" s="753" customFormat="1">
      <c r="B1438" s="752"/>
    </row>
    <row r="1439" spans="2:2" s="753" customFormat="1">
      <c r="B1439" s="752"/>
    </row>
    <row r="1440" spans="2:2" s="753" customFormat="1">
      <c r="B1440" s="752"/>
    </row>
    <row r="1441" spans="2:2" s="753" customFormat="1">
      <c r="B1441" s="752"/>
    </row>
    <row r="1442" spans="2:2" s="753" customFormat="1">
      <c r="B1442" s="752"/>
    </row>
    <row r="1443" spans="2:2" s="753" customFormat="1">
      <c r="B1443" s="752"/>
    </row>
    <row r="1444" spans="2:2" s="753" customFormat="1">
      <c r="B1444" s="752"/>
    </row>
    <row r="1445" spans="2:2" s="753" customFormat="1">
      <c r="B1445" s="752"/>
    </row>
    <row r="1446" spans="2:2" s="753" customFormat="1">
      <c r="B1446" s="752"/>
    </row>
    <row r="1447" spans="2:2" s="753" customFormat="1">
      <c r="B1447" s="752"/>
    </row>
    <row r="1448" spans="2:2" s="753" customFormat="1">
      <c r="B1448" s="752"/>
    </row>
    <row r="1449" spans="2:2" s="753" customFormat="1">
      <c r="B1449" s="752"/>
    </row>
    <row r="1450" spans="2:2" s="753" customFormat="1">
      <c r="B1450" s="752"/>
    </row>
    <row r="1451" spans="2:2" s="753" customFormat="1">
      <c r="B1451" s="752"/>
    </row>
    <row r="1452" spans="2:2" s="753" customFormat="1">
      <c r="B1452" s="752"/>
    </row>
    <row r="1453" spans="2:2" s="753" customFormat="1">
      <c r="B1453" s="752"/>
    </row>
    <row r="1454" spans="2:2" s="753" customFormat="1">
      <c r="B1454" s="752"/>
    </row>
    <row r="1455" spans="2:2" s="753" customFormat="1">
      <c r="B1455" s="752"/>
    </row>
    <row r="1456" spans="2:2" s="753" customFormat="1">
      <c r="B1456" s="752"/>
    </row>
    <row r="1457" spans="2:2" s="753" customFormat="1">
      <c r="B1457" s="752"/>
    </row>
    <row r="1458" spans="2:2" s="753" customFormat="1">
      <c r="B1458" s="752"/>
    </row>
    <row r="1459" spans="2:2" s="753" customFormat="1">
      <c r="B1459" s="752"/>
    </row>
    <row r="1460" spans="2:2" s="753" customFormat="1">
      <c r="B1460" s="752"/>
    </row>
    <row r="1461" spans="2:2" s="753" customFormat="1">
      <c r="B1461" s="752"/>
    </row>
    <row r="1462" spans="2:2" s="753" customFormat="1">
      <c r="B1462" s="752"/>
    </row>
    <row r="1463" spans="2:2" s="753" customFormat="1">
      <c r="B1463" s="752"/>
    </row>
    <row r="1464" spans="2:2" s="753" customFormat="1">
      <c r="B1464" s="752"/>
    </row>
    <row r="1465" spans="2:2" s="753" customFormat="1">
      <c r="B1465" s="752"/>
    </row>
    <row r="1466" spans="2:2" s="753" customFormat="1">
      <c r="B1466" s="752"/>
    </row>
    <row r="1467" spans="2:2" s="753" customFormat="1">
      <c r="B1467" s="752"/>
    </row>
    <row r="1468" spans="2:2" s="753" customFormat="1">
      <c r="B1468" s="752"/>
    </row>
    <row r="1469" spans="2:2" s="753" customFormat="1">
      <c r="B1469" s="752"/>
    </row>
    <row r="1470" spans="2:2" s="753" customFormat="1">
      <c r="B1470" s="752"/>
    </row>
    <row r="1471" spans="2:2" s="753" customFormat="1">
      <c r="B1471" s="752"/>
    </row>
    <row r="1472" spans="2:2" s="753" customFormat="1">
      <c r="B1472" s="752"/>
    </row>
    <row r="1473" spans="2:2" s="753" customFormat="1">
      <c r="B1473" s="752"/>
    </row>
    <row r="1474" spans="2:2" s="753" customFormat="1">
      <c r="B1474" s="752"/>
    </row>
    <row r="1475" spans="2:2" s="753" customFormat="1">
      <c r="B1475" s="752"/>
    </row>
    <row r="1476" spans="2:2" s="753" customFormat="1">
      <c r="B1476" s="752"/>
    </row>
    <row r="1477" spans="2:2" s="753" customFormat="1">
      <c r="B1477" s="752"/>
    </row>
    <row r="1478" spans="2:2" s="753" customFormat="1">
      <c r="B1478" s="752"/>
    </row>
    <row r="1479" spans="2:2" s="753" customFormat="1">
      <c r="B1479" s="752"/>
    </row>
    <row r="1480" spans="2:2" s="753" customFormat="1">
      <c r="B1480" s="752"/>
    </row>
    <row r="1481" spans="2:2" s="753" customFormat="1">
      <c r="B1481" s="752"/>
    </row>
    <row r="1482" spans="2:2" s="753" customFormat="1">
      <c r="B1482" s="752"/>
    </row>
    <row r="1483" spans="2:2" s="753" customFormat="1">
      <c r="B1483" s="752"/>
    </row>
    <row r="1484" spans="2:2" s="753" customFormat="1">
      <c r="B1484" s="752"/>
    </row>
    <row r="1485" spans="2:2" s="753" customFormat="1">
      <c r="B1485" s="752"/>
    </row>
    <row r="1486" spans="2:2" s="753" customFormat="1">
      <c r="B1486" s="752"/>
    </row>
    <row r="1487" spans="2:2" s="753" customFormat="1">
      <c r="B1487" s="752"/>
    </row>
    <row r="1488" spans="2:2" s="753" customFormat="1">
      <c r="B1488" s="752"/>
    </row>
    <row r="1489" spans="2:2" s="753" customFormat="1">
      <c r="B1489" s="752"/>
    </row>
    <row r="1490" spans="2:2" s="753" customFormat="1">
      <c r="B1490" s="752"/>
    </row>
    <row r="1491" spans="2:2" s="753" customFormat="1">
      <c r="B1491" s="752"/>
    </row>
    <row r="1492" spans="2:2" s="753" customFormat="1">
      <c r="B1492" s="752"/>
    </row>
    <row r="1493" spans="2:2" s="753" customFormat="1">
      <c r="B1493" s="752"/>
    </row>
    <row r="1494" spans="2:2" s="753" customFormat="1">
      <c r="B1494" s="752"/>
    </row>
    <row r="1495" spans="2:2" s="753" customFormat="1">
      <c r="B1495" s="752"/>
    </row>
    <row r="1496" spans="2:2" s="753" customFormat="1">
      <c r="B1496" s="752"/>
    </row>
    <row r="1497" spans="2:2" s="753" customFormat="1">
      <c r="B1497" s="752"/>
    </row>
    <row r="1498" spans="2:2" s="753" customFormat="1">
      <c r="B1498" s="752"/>
    </row>
    <row r="1499" spans="2:2" s="753" customFormat="1">
      <c r="B1499" s="752"/>
    </row>
    <row r="1500" spans="2:2" s="753" customFormat="1">
      <c r="B1500" s="752"/>
    </row>
    <row r="1501" spans="2:2" s="753" customFormat="1">
      <c r="B1501" s="752"/>
    </row>
    <row r="1502" spans="2:2" s="753" customFormat="1">
      <c r="B1502" s="752"/>
    </row>
    <row r="1503" spans="2:2" s="753" customFormat="1">
      <c r="B1503" s="752"/>
    </row>
    <row r="1504" spans="2:2" s="753" customFormat="1">
      <c r="B1504" s="752"/>
    </row>
    <row r="1505" spans="2:2" s="753" customFormat="1">
      <c r="B1505" s="752"/>
    </row>
    <row r="1506" spans="2:2" s="753" customFormat="1">
      <c r="B1506" s="752"/>
    </row>
    <row r="1507" spans="2:2" s="753" customFormat="1">
      <c r="B1507" s="752"/>
    </row>
    <row r="1508" spans="2:2" s="753" customFormat="1">
      <c r="B1508" s="752"/>
    </row>
    <row r="1509" spans="2:2" s="753" customFormat="1">
      <c r="B1509" s="752"/>
    </row>
    <row r="1510" spans="2:2" s="753" customFormat="1">
      <c r="B1510" s="752"/>
    </row>
    <row r="1511" spans="2:2" s="753" customFormat="1">
      <c r="B1511" s="752"/>
    </row>
    <row r="1512" spans="2:2" s="753" customFormat="1">
      <c r="B1512" s="752"/>
    </row>
    <row r="1513" spans="2:2" s="753" customFormat="1">
      <c r="B1513" s="752"/>
    </row>
    <row r="1514" spans="2:2" s="753" customFormat="1">
      <c r="B1514" s="752"/>
    </row>
    <row r="1515" spans="2:2" s="753" customFormat="1">
      <c r="B1515" s="752"/>
    </row>
    <row r="1516" spans="2:2" s="753" customFormat="1">
      <c r="B1516" s="752"/>
    </row>
    <row r="1517" spans="2:2" s="753" customFormat="1">
      <c r="B1517" s="752"/>
    </row>
    <row r="1518" spans="2:2" s="753" customFormat="1">
      <c r="B1518" s="752"/>
    </row>
    <row r="1519" spans="2:2" s="753" customFormat="1">
      <c r="B1519" s="752"/>
    </row>
    <row r="1520" spans="2:2" s="753" customFormat="1">
      <c r="B1520" s="752"/>
    </row>
    <row r="1521" spans="2:2" s="753" customFormat="1">
      <c r="B1521" s="752"/>
    </row>
    <row r="1522" spans="2:2" s="753" customFormat="1">
      <c r="B1522" s="752"/>
    </row>
    <row r="1523" spans="2:2" s="753" customFormat="1">
      <c r="B1523" s="752"/>
    </row>
    <row r="1524" spans="2:2" s="753" customFormat="1">
      <c r="B1524" s="752"/>
    </row>
    <row r="1525" spans="2:2" s="753" customFormat="1">
      <c r="B1525" s="752"/>
    </row>
    <row r="1526" spans="2:2" s="753" customFormat="1">
      <c r="B1526" s="752"/>
    </row>
    <row r="1527" spans="2:2" s="753" customFormat="1">
      <c r="B1527" s="752"/>
    </row>
    <row r="1528" spans="2:2" s="753" customFormat="1">
      <c r="B1528" s="752"/>
    </row>
    <row r="1529" spans="2:2" s="753" customFormat="1">
      <c r="B1529" s="752"/>
    </row>
    <row r="1530" spans="2:2" s="753" customFormat="1">
      <c r="B1530" s="752"/>
    </row>
    <row r="1531" spans="2:2" s="753" customFormat="1">
      <c r="B1531" s="752"/>
    </row>
    <row r="1532" spans="2:2" s="753" customFormat="1">
      <c r="B1532" s="752"/>
    </row>
    <row r="1533" spans="2:2" s="753" customFormat="1">
      <c r="B1533" s="752"/>
    </row>
    <row r="1534" spans="2:2" s="753" customFormat="1">
      <c r="B1534" s="752"/>
    </row>
    <row r="1535" spans="2:2" s="753" customFormat="1">
      <c r="B1535" s="752"/>
    </row>
    <row r="1536" spans="2:2" s="753" customFormat="1">
      <c r="B1536" s="752"/>
    </row>
    <row r="1537" spans="2:2" s="753" customFormat="1">
      <c r="B1537" s="752"/>
    </row>
    <row r="1538" spans="2:2" s="753" customFormat="1">
      <c r="B1538" s="752"/>
    </row>
    <row r="1539" spans="2:2" s="753" customFormat="1">
      <c r="B1539" s="752"/>
    </row>
    <row r="1540" spans="2:2" s="753" customFormat="1">
      <c r="B1540" s="752"/>
    </row>
    <row r="1541" spans="2:2" s="753" customFormat="1">
      <c r="B1541" s="752"/>
    </row>
    <row r="1542" spans="2:2" s="753" customFormat="1">
      <c r="B1542" s="752"/>
    </row>
    <row r="1543" spans="2:2" s="753" customFormat="1">
      <c r="B1543" s="752"/>
    </row>
    <row r="1544" spans="2:2" s="753" customFormat="1">
      <c r="B1544" s="752"/>
    </row>
    <row r="1545" spans="2:2" s="753" customFormat="1">
      <c r="B1545" s="752"/>
    </row>
    <row r="1546" spans="2:2" s="753" customFormat="1">
      <c r="B1546" s="752"/>
    </row>
    <row r="1547" spans="2:2" s="753" customFormat="1">
      <c r="B1547" s="752"/>
    </row>
    <row r="1548" spans="2:2" s="753" customFormat="1">
      <c r="B1548" s="752"/>
    </row>
    <row r="1549" spans="2:2" s="753" customFormat="1">
      <c r="B1549" s="752"/>
    </row>
    <row r="1550" spans="2:2" s="753" customFormat="1">
      <c r="B1550" s="752"/>
    </row>
    <row r="1551" spans="2:2" s="753" customFormat="1">
      <c r="B1551" s="752"/>
    </row>
    <row r="1552" spans="2:2" s="753" customFormat="1">
      <c r="B1552" s="752"/>
    </row>
    <row r="1553" spans="2:2" s="753" customFormat="1">
      <c r="B1553" s="752"/>
    </row>
    <row r="1554" spans="2:2" s="753" customFormat="1">
      <c r="B1554" s="752"/>
    </row>
    <row r="1555" spans="2:2" s="753" customFormat="1">
      <c r="B1555" s="752"/>
    </row>
    <row r="1556" spans="2:2" s="753" customFormat="1">
      <c r="B1556" s="752"/>
    </row>
    <row r="1557" spans="2:2" s="753" customFormat="1">
      <c r="B1557" s="752"/>
    </row>
    <row r="1558" spans="2:2" s="753" customFormat="1">
      <c r="B1558" s="752"/>
    </row>
    <row r="1559" spans="2:2" s="753" customFormat="1">
      <c r="B1559" s="752"/>
    </row>
    <row r="1560" spans="2:2" s="753" customFormat="1">
      <c r="B1560" s="752"/>
    </row>
    <row r="1561" spans="2:2" s="753" customFormat="1">
      <c r="B1561" s="752"/>
    </row>
    <row r="1562" spans="2:2" s="753" customFormat="1">
      <c r="B1562" s="752"/>
    </row>
    <row r="1563" spans="2:2" s="753" customFormat="1">
      <c r="B1563" s="752"/>
    </row>
    <row r="1564" spans="2:2" s="753" customFormat="1">
      <c r="B1564" s="752"/>
    </row>
    <row r="1565" spans="2:2" s="753" customFormat="1">
      <c r="B1565" s="752"/>
    </row>
    <row r="1566" spans="2:2" s="753" customFormat="1">
      <c r="B1566" s="752"/>
    </row>
    <row r="1567" spans="2:2" s="753" customFormat="1">
      <c r="B1567" s="752"/>
    </row>
    <row r="1568" spans="2:2" s="753" customFormat="1">
      <c r="B1568" s="752"/>
    </row>
    <row r="1569" spans="2:2" s="753" customFormat="1">
      <c r="B1569" s="752"/>
    </row>
    <row r="1570" spans="2:2" s="753" customFormat="1">
      <c r="B1570" s="752"/>
    </row>
    <row r="1571" spans="2:2" s="753" customFormat="1">
      <c r="B1571" s="752"/>
    </row>
    <row r="1572" spans="2:2" s="753" customFormat="1">
      <c r="B1572" s="752"/>
    </row>
    <row r="1573" spans="2:2" s="753" customFormat="1">
      <c r="B1573" s="752"/>
    </row>
    <row r="1574" spans="2:2" s="753" customFormat="1">
      <c r="B1574" s="752"/>
    </row>
    <row r="1575" spans="2:2" s="753" customFormat="1">
      <c r="B1575" s="752"/>
    </row>
    <row r="1576" spans="2:2" s="753" customFormat="1">
      <c r="B1576" s="752"/>
    </row>
    <row r="1577" spans="2:2" s="753" customFormat="1">
      <c r="B1577" s="752"/>
    </row>
    <row r="1578" spans="2:2" s="753" customFormat="1">
      <c r="B1578" s="752"/>
    </row>
    <row r="1579" spans="2:2" s="753" customFormat="1">
      <c r="B1579" s="752"/>
    </row>
    <row r="1580" spans="2:2" s="753" customFormat="1">
      <c r="B1580" s="752"/>
    </row>
    <row r="1581" spans="2:2" s="753" customFormat="1">
      <c r="B1581" s="752"/>
    </row>
    <row r="1582" spans="2:2" s="753" customFormat="1">
      <c r="B1582" s="752"/>
    </row>
    <row r="1583" spans="2:2" s="753" customFormat="1">
      <c r="B1583" s="752"/>
    </row>
    <row r="1584" spans="2:2" s="753" customFormat="1">
      <c r="B1584" s="752"/>
    </row>
    <row r="1585" spans="2:2" s="753" customFormat="1">
      <c r="B1585" s="752"/>
    </row>
    <row r="1586" spans="2:2" s="753" customFormat="1">
      <c r="B1586" s="752"/>
    </row>
    <row r="1587" spans="2:2" s="753" customFormat="1">
      <c r="B1587" s="752"/>
    </row>
    <row r="1588" spans="2:2" s="753" customFormat="1">
      <c r="B1588" s="752"/>
    </row>
    <row r="1589" spans="2:2" s="753" customFormat="1">
      <c r="B1589" s="752"/>
    </row>
    <row r="1590" spans="2:2" s="753" customFormat="1">
      <c r="B1590" s="752"/>
    </row>
    <row r="1591" spans="2:2" s="753" customFormat="1">
      <c r="B1591" s="752"/>
    </row>
    <row r="1592" spans="2:2" s="753" customFormat="1">
      <c r="B1592" s="752"/>
    </row>
    <row r="1593" spans="2:2" s="753" customFormat="1">
      <c r="B1593" s="752"/>
    </row>
    <row r="1594" spans="2:2" s="753" customFormat="1">
      <c r="B1594" s="752"/>
    </row>
    <row r="1595" spans="2:2" s="753" customFormat="1">
      <c r="B1595" s="752"/>
    </row>
    <row r="1596" spans="2:2" s="753" customFormat="1">
      <c r="B1596" s="752"/>
    </row>
    <row r="1597" spans="2:2" s="753" customFormat="1">
      <c r="B1597" s="752"/>
    </row>
    <row r="1598" spans="2:2" s="753" customFormat="1">
      <c r="B1598" s="752"/>
    </row>
    <row r="1599" spans="2:2" s="753" customFormat="1">
      <c r="B1599" s="752"/>
    </row>
    <row r="1600" spans="2:2" s="753" customFormat="1">
      <c r="B1600" s="752"/>
    </row>
    <row r="1601" spans="2:2" s="753" customFormat="1">
      <c r="B1601" s="752"/>
    </row>
    <row r="1602" spans="2:2" s="753" customFormat="1">
      <c r="B1602" s="752"/>
    </row>
    <row r="1603" spans="2:2" s="753" customFormat="1">
      <c r="B1603" s="752"/>
    </row>
    <row r="1604" spans="2:2" s="753" customFormat="1">
      <c r="B1604" s="752"/>
    </row>
    <row r="1605" spans="2:2" s="753" customFormat="1">
      <c r="B1605" s="752"/>
    </row>
    <row r="1606" spans="2:2" s="753" customFormat="1">
      <c r="B1606" s="752"/>
    </row>
    <row r="1607" spans="2:2" s="753" customFormat="1">
      <c r="B1607" s="752"/>
    </row>
    <row r="1608" spans="2:2" s="753" customFormat="1">
      <c r="B1608" s="752"/>
    </row>
    <row r="1609" spans="2:2" s="753" customFormat="1">
      <c r="B1609" s="752"/>
    </row>
    <row r="1610" spans="2:2" s="753" customFormat="1">
      <c r="B1610" s="752"/>
    </row>
    <row r="1611" spans="2:2" s="753" customFormat="1">
      <c r="B1611" s="752"/>
    </row>
    <row r="1612" spans="2:2" s="753" customFormat="1">
      <c r="B1612" s="752"/>
    </row>
    <row r="1613" spans="2:2" s="753" customFormat="1">
      <c r="B1613" s="752"/>
    </row>
    <row r="1614" spans="2:2" s="753" customFormat="1">
      <c r="B1614" s="752"/>
    </row>
    <row r="1615" spans="2:2" s="753" customFormat="1">
      <c r="B1615" s="752"/>
    </row>
    <row r="1616" spans="2:2" s="753" customFormat="1">
      <c r="B1616" s="752"/>
    </row>
    <row r="1617" spans="2:2" s="753" customFormat="1">
      <c r="B1617" s="752"/>
    </row>
    <row r="1618" spans="2:2" s="753" customFormat="1">
      <c r="B1618" s="752"/>
    </row>
    <row r="1619" spans="2:2" s="753" customFormat="1">
      <c r="B1619" s="752"/>
    </row>
    <row r="1620" spans="2:2" s="753" customFormat="1">
      <c r="B1620" s="752"/>
    </row>
    <row r="1621" spans="2:2" s="753" customFormat="1">
      <c r="B1621" s="752"/>
    </row>
    <row r="1622" spans="2:2" s="753" customFormat="1">
      <c r="B1622" s="752"/>
    </row>
    <row r="1623" spans="2:2" s="753" customFormat="1">
      <c r="B1623" s="752"/>
    </row>
    <row r="1624" spans="2:2" s="753" customFormat="1">
      <c r="B1624" s="752"/>
    </row>
    <row r="1625" spans="2:2" s="753" customFormat="1">
      <c r="B1625" s="752"/>
    </row>
    <row r="1626" spans="2:2" s="753" customFormat="1">
      <c r="B1626" s="752"/>
    </row>
    <row r="1627" spans="2:2" s="753" customFormat="1">
      <c r="B1627" s="752"/>
    </row>
    <row r="1628" spans="2:2" s="753" customFormat="1">
      <c r="B1628" s="752"/>
    </row>
    <row r="1629" spans="2:2" s="753" customFormat="1">
      <c r="B1629" s="752"/>
    </row>
    <row r="1630" spans="2:2" s="753" customFormat="1">
      <c r="B1630" s="752"/>
    </row>
    <row r="1631" spans="2:2" s="753" customFormat="1">
      <c r="B1631" s="752"/>
    </row>
    <row r="1632" spans="2:2" s="753" customFormat="1">
      <c r="B1632" s="752"/>
    </row>
    <row r="1633" spans="2:2" s="753" customFormat="1">
      <c r="B1633" s="752"/>
    </row>
    <row r="1634" spans="2:2" s="753" customFormat="1">
      <c r="B1634" s="752"/>
    </row>
    <row r="1635" spans="2:2" s="753" customFormat="1">
      <c r="B1635" s="752"/>
    </row>
    <row r="1636" spans="2:2" s="753" customFormat="1">
      <c r="B1636" s="752"/>
    </row>
    <row r="1637" spans="2:2" s="753" customFormat="1">
      <c r="B1637" s="752"/>
    </row>
    <row r="1638" spans="2:2" s="753" customFormat="1">
      <c r="B1638" s="752"/>
    </row>
    <row r="1639" spans="2:2" s="753" customFormat="1">
      <c r="B1639" s="752"/>
    </row>
    <row r="1640" spans="2:2" s="753" customFormat="1">
      <c r="B1640" s="752"/>
    </row>
    <row r="1641" spans="2:2" s="753" customFormat="1">
      <c r="B1641" s="752"/>
    </row>
    <row r="1642" spans="2:2" s="753" customFormat="1">
      <c r="B1642" s="752"/>
    </row>
    <row r="1643" spans="2:2" s="753" customFormat="1">
      <c r="B1643" s="752"/>
    </row>
    <row r="1644" spans="2:2" s="753" customFormat="1">
      <c r="B1644" s="752"/>
    </row>
    <row r="1645" spans="2:2" s="753" customFormat="1">
      <c r="B1645" s="752"/>
    </row>
    <row r="1646" spans="2:2" s="753" customFormat="1">
      <c r="B1646" s="752"/>
    </row>
    <row r="1647" spans="2:2" s="753" customFormat="1">
      <c r="B1647" s="752"/>
    </row>
    <row r="1648" spans="2:2" s="753" customFormat="1">
      <c r="B1648" s="752"/>
    </row>
    <row r="1649" spans="2:2" s="753" customFormat="1">
      <c r="B1649" s="752"/>
    </row>
    <row r="1650" spans="2:2" s="753" customFormat="1">
      <c r="B1650" s="752"/>
    </row>
    <row r="1651" spans="2:2" s="753" customFormat="1">
      <c r="B1651" s="752"/>
    </row>
    <row r="1652" spans="2:2" s="753" customFormat="1">
      <c r="B1652" s="752"/>
    </row>
    <row r="1653" spans="2:2" s="753" customFormat="1">
      <c r="B1653" s="752"/>
    </row>
    <row r="1654" spans="2:2" s="753" customFormat="1">
      <c r="B1654" s="752"/>
    </row>
    <row r="1655" spans="2:2" s="753" customFormat="1">
      <c r="B1655" s="752"/>
    </row>
    <row r="1656" spans="2:2" s="753" customFormat="1">
      <c r="B1656" s="752"/>
    </row>
    <row r="1657" spans="2:2" s="753" customFormat="1">
      <c r="B1657" s="752"/>
    </row>
    <row r="1658" spans="2:2" s="753" customFormat="1">
      <c r="B1658" s="752"/>
    </row>
    <row r="1659" spans="2:2" s="753" customFormat="1">
      <c r="B1659" s="752"/>
    </row>
    <row r="1660" spans="2:2" s="753" customFormat="1">
      <c r="B1660" s="752"/>
    </row>
    <row r="1661" spans="2:2" s="753" customFormat="1">
      <c r="B1661" s="752"/>
    </row>
    <row r="1662" spans="2:2" s="753" customFormat="1">
      <c r="B1662" s="752"/>
    </row>
    <row r="1663" spans="2:2" s="753" customFormat="1">
      <c r="B1663" s="752"/>
    </row>
    <row r="1664" spans="2:2" s="753" customFormat="1">
      <c r="B1664" s="752"/>
    </row>
    <row r="1665" spans="2:2" s="753" customFormat="1">
      <c r="B1665" s="752"/>
    </row>
    <row r="1666" spans="2:2" s="753" customFormat="1">
      <c r="B1666" s="752"/>
    </row>
    <row r="1667" spans="2:2" s="753" customFormat="1">
      <c r="B1667" s="752"/>
    </row>
    <row r="1668" spans="2:2" s="753" customFormat="1">
      <c r="B1668" s="752"/>
    </row>
    <row r="1669" spans="2:2" s="753" customFormat="1">
      <c r="B1669" s="752"/>
    </row>
    <row r="1670" spans="2:2" s="753" customFormat="1">
      <c r="B1670" s="752"/>
    </row>
    <row r="1671" spans="2:2" s="753" customFormat="1">
      <c r="B1671" s="752"/>
    </row>
    <row r="1672" spans="2:2" s="753" customFormat="1">
      <c r="B1672" s="752"/>
    </row>
    <row r="1673" spans="2:2" s="753" customFormat="1">
      <c r="B1673" s="752"/>
    </row>
    <row r="1674" spans="2:2" s="753" customFormat="1">
      <c r="B1674" s="752"/>
    </row>
    <row r="1675" spans="2:2" s="753" customFormat="1">
      <c r="B1675" s="752"/>
    </row>
    <row r="1676" spans="2:2" s="753" customFormat="1">
      <c r="B1676" s="752"/>
    </row>
    <row r="1677" spans="2:2" s="753" customFormat="1">
      <c r="B1677" s="752"/>
    </row>
    <row r="1678" spans="2:2" s="753" customFormat="1">
      <c r="B1678" s="752"/>
    </row>
    <row r="1679" spans="2:2" s="753" customFormat="1">
      <c r="B1679" s="752"/>
    </row>
    <row r="1680" spans="2:2" s="753" customFormat="1">
      <c r="B1680" s="752"/>
    </row>
    <row r="1681" spans="2:2" s="753" customFormat="1">
      <c r="B1681" s="752"/>
    </row>
    <row r="1682" spans="2:2" s="753" customFormat="1">
      <c r="B1682" s="752"/>
    </row>
    <row r="1683" spans="2:2" s="753" customFormat="1">
      <c r="B1683" s="752"/>
    </row>
    <row r="1684" spans="2:2" s="753" customFormat="1">
      <c r="B1684" s="752"/>
    </row>
    <row r="1685" spans="2:2" s="753" customFormat="1">
      <c r="B1685" s="752"/>
    </row>
    <row r="1686" spans="2:2" s="753" customFormat="1">
      <c r="B1686" s="752"/>
    </row>
    <row r="1687" spans="2:2" s="753" customFormat="1">
      <c r="B1687" s="752"/>
    </row>
    <row r="1688" spans="2:2" s="753" customFormat="1">
      <c r="B1688" s="752"/>
    </row>
    <row r="1689" spans="2:2" s="753" customFormat="1">
      <c r="B1689" s="752"/>
    </row>
    <row r="1690" spans="2:2" s="753" customFormat="1">
      <c r="B1690" s="752"/>
    </row>
    <row r="1691" spans="2:2" s="753" customFormat="1">
      <c r="B1691" s="752"/>
    </row>
    <row r="1692" spans="2:2" s="753" customFormat="1">
      <c r="B1692" s="752"/>
    </row>
    <row r="1693" spans="2:2" s="753" customFormat="1">
      <c r="B1693" s="752"/>
    </row>
    <row r="1694" spans="2:2" s="753" customFormat="1">
      <c r="B1694" s="752"/>
    </row>
    <row r="1695" spans="2:2" s="753" customFormat="1">
      <c r="B1695" s="752"/>
    </row>
    <row r="1696" spans="2:2" s="753" customFormat="1">
      <c r="B1696" s="752"/>
    </row>
    <row r="1697" spans="2:2" s="753" customFormat="1">
      <c r="B1697" s="752"/>
    </row>
    <row r="1698" spans="2:2" s="753" customFormat="1">
      <c r="B1698" s="752"/>
    </row>
    <row r="1699" spans="2:2" s="753" customFormat="1">
      <c r="B1699" s="752"/>
    </row>
    <row r="1700" spans="2:2" s="753" customFormat="1">
      <c r="B1700" s="752"/>
    </row>
    <row r="1701" spans="2:2" s="753" customFormat="1">
      <c r="B1701" s="752"/>
    </row>
    <row r="1702" spans="2:2" s="753" customFormat="1">
      <c r="B1702" s="752"/>
    </row>
    <row r="1703" spans="2:2" s="753" customFormat="1">
      <c r="B1703" s="752"/>
    </row>
    <row r="1704" spans="2:2" s="753" customFormat="1">
      <c r="B1704" s="752"/>
    </row>
    <row r="1705" spans="2:2" s="753" customFormat="1">
      <c r="B1705" s="752"/>
    </row>
    <row r="1706" spans="2:2" s="753" customFormat="1">
      <c r="B1706" s="752"/>
    </row>
    <row r="1707" spans="2:2" s="753" customFormat="1">
      <c r="B1707" s="752"/>
    </row>
    <row r="1708" spans="2:2" s="753" customFormat="1">
      <c r="B1708" s="752"/>
    </row>
    <row r="1709" spans="2:2" s="753" customFormat="1">
      <c r="B1709" s="752"/>
    </row>
    <row r="1710" spans="2:2" s="753" customFormat="1">
      <c r="B1710" s="752"/>
    </row>
    <row r="1711" spans="2:2" s="753" customFormat="1">
      <c r="B1711" s="752"/>
    </row>
    <row r="1712" spans="2:2" s="753" customFormat="1">
      <c r="B1712" s="752"/>
    </row>
    <row r="1713" spans="2:2" s="753" customFormat="1">
      <c r="B1713" s="752"/>
    </row>
    <row r="1714" spans="2:2" s="753" customFormat="1">
      <c r="B1714" s="752"/>
    </row>
    <row r="1715" spans="2:2" s="753" customFormat="1">
      <c r="B1715" s="752"/>
    </row>
    <row r="1716" spans="2:2" s="753" customFormat="1">
      <c r="B1716" s="752"/>
    </row>
    <row r="1717" spans="2:2" s="753" customFormat="1">
      <c r="B1717" s="752"/>
    </row>
    <row r="1718" spans="2:2" s="753" customFormat="1">
      <c r="B1718" s="752"/>
    </row>
    <row r="1719" spans="2:2" s="753" customFormat="1">
      <c r="B1719" s="752"/>
    </row>
    <row r="1720" spans="2:2" s="753" customFormat="1">
      <c r="B1720" s="752"/>
    </row>
    <row r="1721" spans="2:2" s="753" customFormat="1">
      <c r="B1721" s="752"/>
    </row>
    <row r="1722" spans="2:2" s="753" customFormat="1">
      <c r="B1722" s="752"/>
    </row>
    <row r="1723" spans="2:2" s="753" customFormat="1">
      <c r="B1723" s="752"/>
    </row>
    <row r="1724" spans="2:2" s="753" customFormat="1">
      <c r="B1724" s="752"/>
    </row>
    <row r="1725" spans="2:2" s="753" customFormat="1">
      <c r="B1725" s="752"/>
    </row>
    <row r="1726" spans="2:2" s="753" customFormat="1">
      <c r="B1726" s="752"/>
    </row>
    <row r="1727" spans="2:2" s="753" customFormat="1">
      <c r="B1727" s="752"/>
    </row>
    <row r="1728" spans="2:2" s="753" customFormat="1">
      <c r="B1728" s="752"/>
    </row>
    <row r="1729" spans="2:2" s="753" customFormat="1">
      <c r="B1729" s="752"/>
    </row>
    <row r="1730" spans="2:2" s="753" customFormat="1">
      <c r="B1730" s="752"/>
    </row>
    <row r="1731" spans="2:2" s="753" customFormat="1">
      <c r="B1731" s="752"/>
    </row>
    <row r="1732" spans="2:2" s="753" customFormat="1">
      <c r="B1732" s="752"/>
    </row>
    <row r="1733" spans="2:2" s="753" customFormat="1">
      <c r="B1733" s="752"/>
    </row>
    <row r="1734" spans="2:2" s="753" customFormat="1">
      <c r="B1734" s="752"/>
    </row>
    <row r="1735" spans="2:2" s="753" customFormat="1">
      <c r="B1735" s="752"/>
    </row>
    <row r="1736" spans="2:2" s="753" customFormat="1">
      <c r="B1736" s="752"/>
    </row>
    <row r="1737" spans="2:2" s="753" customFormat="1">
      <c r="B1737" s="752"/>
    </row>
    <row r="1738" spans="2:2" s="753" customFormat="1">
      <c r="B1738" s="752"/>
    </row>
    <row r="1739" spans="2:2" s="753" customFormat="1">
      <c r="B1739" s="752"/>
    </row>
    <row r="1740" spans="2:2" s="753" customFormat="1">
      <c r="B1740" s="752"/>
    </row>
    <row r="1741" spans="2:2" s="753" customFormat="1">
      <c r="B1741" s="752"/>
    </row>
    <row r="1742" spans="2:2" s="753" customFormat="1">
      <c r="B1742" s="752"/>
    </row>
    <row r="1743" spans="2:2" s="753" customFormat="1">
      <c r="B1743" s="752"/>
    </row>
    <row r="1744" spans="2:2" s="753" customFormat="1">
      <c r="B1744" s="752"/>
    </row>
    <row r="1745" spans="2:2" s="753" customFormat="1">
      <c r="B1745" s="752"/>
    </row>
    <row r="1746" spans="2:2" s="753" customFormat="1">
      <c r="B1746" s="752"/>
    </row>
    <row r="1747" spans="2:2" s="753" customFormat="1">
      <c r="B1747" s="752"/>
    </row>
    <row r="1748" spans="2:2" s="753" customFormat="1">
      <c r="B1748" s="752"/>
    </row>
    <row r="1749" spans="2:2" s="753" customFormat="1">
      <c r="B1749" s="752"/>
    </row>
    <row r="1750" spans="2:2" s="753" customFormat="1">
      <c r="B1750" s="752"/>
    </row>
    <row r="1751" spans="2:2" s="753" customFormat="1">
      <c r="B1751" s="752"/>
    </row>
    <row r="1752" spans="2:2" s="753" customFormat="1">
      <c r="B1752" s="752"/>
    </row>
    <row r="1753" spans="2:2" s="753" customFormat="1">
      <c r="B1753" s="752"/>
    </row>
    <row r="1754" spans="2:2" s="753" customFormat="1">
      <c r="B1754" s="752"/>
    </row>
    <row r="1755" spans="2:2" s="753" customFormat="1">
      <c r="B1755" s="752"/>
    </row>
    <row r="1756" spans="2:2" s="753" customFormat="1">
      <c r="B1756" s="752"/>
    </row>
    <row r="1757" spans="2:2" s="753" customFormat="1">
      <c r="B1757" s="752"/>
    </row>
    <row r="1758" spans="2:2" s="753" customFormat="1">
      <c r="B1758" s="752"/>
    </row>
    <row r="1759" spans="2:2" s="753" customFormat="1">
      <c r="B1759" s="752"/>
    </row>
    <row r="1760" spans="2:2" s="753" customFormat="1">
      <c r="B1760" s="752"/>
    </row>
    <row r="1761" spans="2:2" s="753" customFormat="1">
      <c r="B1761" s="752"/>
    </row>
    <row r="1762" spans="2:2" s="753" customFormat="1">
      <c r="B1762" s="752"/>
    </row>
    <row r="1763" spans="2:2" s="753" customFormat="1">
      <c r="B1763" s="752"/>
    </row>
    <row r="1764" spans="2:2" s="753" customFormat="1">
      <c r="B1764" s="752"/>
    </row>
    <row r="1765" spans="2:2" s="753" customFormat="1">
      <c r="B1765" s="752"/>
    </row>
    <row r="1766" spans="2:2" s="753" customFormat="1">
      <c r="B1766" s="752"/>
    </row>
    <row r="1767" spans="2:2" s="753" customFormat="1">
      <c r="B1767" s="752"/>
    </row>
    <row r="1768" spans="2:2" s="753" customFormat="1">
      <c r="B1768" s="752"/>
    </row>
    <row r="1769" spans="2:2" s="753" customFormat="1">
      <c r="B1769" s="752"/>
    </row>
    <row r="1770" spans="2:2" s="753" customFormat="1">
      <c r="B1770" s="752"/>
    </row>
    <row r="1771" spans="2:2" s="753" customFormat="1">
      <c r="B1771" s="752"/>
    </row>
    <row r="1772" spans="2:2" s="753" customFormat="1">
      <c r="B1772" s="752"/>
    </row>
    <row r="1773" spans="2:2" s="753" customFormat="1">
      <c r="B1773" s="752"/>
    </row>
    <row r="1774" spans="2:2" s="753" customFormat="1">
      <c r="B1774" s="752"/>
    </row>
    <row r="1775" spans="2:2" s="753" customFormat="1">
      <c r="B1775" s="752"/>
    </row>
    <row r="1776" spans="2:2" s="753" customFormat="1">
      <c r="B1776" s="752"/>
    </row>
    <row r="1777" spans="2:2" s="753" customFormat="1">
      <c r="B1777" s="752"/>
    </row>
    <row r="1778" spans="2:2" s="753" customFormat="1">
      <c r="B1778" s="752"/>
    </row>
    <row r="1779" spans="2:2" s="753" customFormat="1">
      <c r="B1779" s="752"/>
    </row>
    <row r="1780" spans="2:2" s="753" customFormat="1">
      <c r="B1780" s="752"/>
    </row>
    <row r="1781" spans="2:2" s="753" customFormat="1">
      <c r="B1781" s="752"/>
    </row>
    <row r="1782" spans="2:2" s="753" customFormat="1">
      <c r="B1782" s="752"/>
    </row>
    <row r="1783" spans="2:2" s="753" customFormat="1">
      <c r="B1783" s="752"/>
    </row>
    <row r="1784" spans="2:2" s="753" customFormat="1">
      <c r="B1784" s="752"/>
    </row>
    <row r="1785" spans="2:2" s="753" customFormat="1">
      <c r="B1785" s="752"/>
    </row>
    <row r="1786" spans="2:2" s="753" customFormat="1">
      <c r="B1786" s="752"/>
    </row>
    <row r="1787" spans="2:2" s="753" customFormat="1">
      <c r="B1787" s="752"/>
    </row>
    <row r="1788" spans="2:2" s="753" customFormat="1">
      <c r="B1788" s="752"/>
    </row>
    <row r="1789" spans="2:2" s="753" customFormat="1">
      <c r="B1789" s="752"/>
    </row>
    <row r="1790" spans="2:2" s="753" customFormat="1">
      <c r="B1790" s="752"/>
    </row>
    <row r="1791" spans="2:2" s="753" customFormat="1">
      <c r="B1791" s="752"/>
    </row>
    <row r="1792" spans="2:2" s="753" customFormat="1">
      <c r="B1792" s="752"/>
    </row>
    <row r="1793" spans="2:2" s="753" customFormat="1">
      <c r="B1793" s="752"/>
    </row>
    <row r="1794" spans="2:2" s="753" customFormat="1">
      <c r="B1794" s="752"/>
    </row>
    <row r="1795" spans="2:2" s="753" customFormat="1">
      <c r="B1795" s="752"/>
    </row>
    <row r="1796" spans="2:2" s="753" customFormat="1">
      <c r="B1796" s="752"/>
    </row>
    <row r="1797" spans="2:2" s="753" customFormat="1">
      <c r="B1797" s="752"/>
    </row>
    <row r="1798" spans="2:2" s="753" customFormat="1">
      <c r="B1798" s="752"/>
    </row>
    <row r="1799" spans="2:2" s="753" customFormat="1">
      <c r="B1799" s="752"/>
    </row>
    <row r="1800" spans="2:2" s="753" customFormat="1">
      <c r="B1800" s="752"/>
    </row>
    <row r="1801" spans="2:2" s="753" customFormat="1">
      <c r="B1801" s="752"/>
    </row>
    <row r="1802" spans="2:2" s="753" customFormat="1">
      <c r="B1802" s="752"/>
    </row>
    <row r="1803" spans="2:2" s="753" customFormat="1">
      <c r="B1803" s="752"/>
    </row>
    <row r="1804" spans="2:2" s="753" customFormat="1">
      <c r="B1804" s="752"/>
    </row>
    <row r="1805" spans="2:2" s="753" customFormat="1">
      <c r="B1805" s="752"/>
    </row>
    <row r="1806" spans="2:2" s="753" customFormat="1">
      <c r="B1806" s="752"/>
    </row>
    <row r="1807" spans="2:2" s="753" customFormat="1">
      <c r="B1807" s="752"/>
    </row>
    <row r="1808" spans="2:2" s="753" customFormat="1">
      <c r="B1808" s="752"/>
    </row>
    <row r="1809" spans="2:2" s="753" customFormat="1">
      <c r="B1809" s="752"/>
    </row>
    <row r="1810" spans="2:2" s="753" customFormat="1">
      <c r="B1810" s="752"/>
    </row>
    <row r="1811" spans="2:2" s="753" customFormat="1">
      <c r="B1811" s="752"/>
    </row>
    <row r="1812" spans="2:2" s="753" customFormat="1">
      <c r="B1812" s="752"/>
    </row>
    <row r="1813" spans="2:2" s="753" customFormat="1">
      <c r="B1813" s="752"/>
    </row>
    <row r="1814" spans="2:2" s="753" customFormat="1">
      <c r="B1814" s="752"/>
    </row>
    <row r="1815" spans="2:2" s="753" customFormat="1">
      <c r="B1815" s="752"/>
    </row>
    <row r="1816" spans="2:2" s="753" customFormat="1">
      <c r="B1816" s="752"/>
    </row>
    <row r="1817" spans="2:2" s="753" customFormat="1">
      <c r="B1817" s="752"/>
    </row>
    <row r="1818" spans="2:2" s="753" customFormat="1">
      <c r="B1818" s="752"/>
    </row>
    <row r="1819" spans="2:2" s="753" customFormat="1">
      <c r="B1819" s="752"/>
    </row>
    <row r="1820" spans="2:2" s="753" customFormat="1">
      <c r="B1820" s="752"/>
    </row>
    <row r="1821" spans="2:2" s="753" customFormat="1">
      <c r="B1821" s="752"/>
    </row>
    <row r="1822" spans="2:2" s="753" customFormat="1">
      <c r="B1822" s="752"/>
    </row>
    <row r="1823" spans="2:2" s="753" customFormat="1">
      <c r="B1823" s="752"/>
    </row>
    <row r="1824" spans="2:2" s="753" customFormat="1">
      <c r="B1824" s="752"/>
    </row>
    <row r="1825" spans="2:2" s="753" customFormat="1">
      <c r="B1825" s="752"/>
    </row>
    <row r="1826" spans="2:2" s="753" customFormat="1">
      <c r="B1826" s="752"/>
    </row>
    <row r="1827" spans="2:2" s="753" customFormat="1">
      <c r="B1827" s="752"/>
    </row>
    <row r="1828" spans="2:2" s="753" customFormat="1">
      <c r="B1828" s="752"/>
    </row>
    <row r="1829" spans="2:2" s="753" customFormat="1">
      <c r="B1829" s="752"/>
    </row>
    <row r="1830" spans="2:2" s="753" customFormat="1">
      <c r="B1830" s="752"/>
    </row>
    <row r="1831" spans="2:2" s="753" customFormat="1">
      <c r="B1831" s="752"/>
    </row>
    <row r="1832" spans="2:2" s="753" customFormat="1">
      <c r="B1832" s="752"/>
    </row>
    <row r="1833" spans="2:2" s="753" customFormat="1">
      <c r="B1833" s="752"/>
    </row>
    <row r="1834" spans="2:2" s="753" customFormat="1">
      <c r="B1834" s="752"/>
    </row>
    <row r="1835" spans="2:2" s="753" customFormat="1">
      <c r="B1835" s="752"/>
    </row>
    <row r="1836" spans="2:2" s="753" customFormat="1">
      <c r="B1836" s="752"/>
    </row>
    <row r="1837" spans="2:2" s="753" customFormat="1">
      <c r="B1837" s="752"/>
    </row>
    <row r="1838" spans="2:2" s="753" customFormat="1">
      <c r="B1838" s="752"/>
    </row>
    <row r="1839" spans="2:2" s="753" customFormat="1">
      <c r="B1839" s="752"/>
    </row>
    <row r="1840" spans="2:2" s="753" customFormat="1">
      <c r="B1840" s="752"/>
    </row>
    <row r="1841" spans="2:2" s="753" customFormat="1">
      <c r="B1841" s="752"/>
    </row>
    <row r="1842" spans="2:2" s="753" customFormat="1">
      <c r="B1842" s="752"/>
    </row>
    <row r="1843" spans="2:2" s="753" customFormat="1">
      <c r="B1843" s="752"/>
    </row>
    <row r="1844" spans="2:2" s="753" customFormat="1">
      <c r="B1844" s="752"/>
    </row>
    <row r="1845" spans="2:2" s="753" customFormat="1">
      <c r="B1845" s="752"/>
    </row>
    <row r="1846" spans="2:2" s="753" customFormat="1">
      <c r="B1846" s="752"/>
    </row>
    <row r="1847" spans="2:2" s="753" customFormat="1">
      <c r="B1847" s="752"/>
    </row>
    <row r="1848" spans="2:2" s="753" customFormat="1">
      <c r="B1848" s="752"/>
    </row>
    <row r="1849" spans="2:2" s="753" customFormat="1">
      <c r="B1849" s="752"/>
    </row>
    <row r="1850" spans="2:2" s="753" customFormat="1">
      <c r="B1850" s="752"/>
    </row>
    <row r="1851" spans="2:2" s="753" customFormat="1">
      <c r="B1851" s="752"/>
    </row>
    <row r="1852" spans="2:2" s="753" customFormat="1">
      <c r="B1852" s="752"/>
    </row>
    <row r="1853" spans="2:2" s="753" customFormat="1">
      <c r="B1853" s="752"/>
    </row>
    <row r="1854" spans="2:2" s="753" customFormat="1">
      <c r="B1854" s="752"/>
    </row>
    <row r="1855" spans="2:2" s="753" customFormat="1">
      <c r="B1855" s="752"/>
    </row>
    <row r="1856" spans="2:2" s="753" customFormat="1">
      <c r="B1856" s="752"/>
    </row>
    <row r="1857" spans="2:2" s="753" customFormat="1">
      <c r="B1857" s="752"/>
    </row>
    <row r="1858" spans="2:2" s="753" customFormat="1">
      <c r="B1858" s="752"/>
    </row>
    <row r="1859" spans="2:2" s="753" customFormat="1">
      <c r="B1859" s="752"/>
    </row>
    <row r="1860" spans="2:2" s="753" customFormat="1">
      <c r="B1860" s="752"/>
    </row>
    <row r="1861" spans="2:2" s="753" customFormat="1">
      <c r="B1861" s="752"/>
    </row>
    <row r="1862" spans="2:2" s="753" customFormat="1">
      <c r="B1862" s="752"/>
    </row>
    <row r="1863" spans="2:2" s="753" customFormat="1">
      <c r="B1863" s="752"/>
    </row>
    <row r="1864" spans="2:2" s="753" customFormat="1">
      <c r="B1864" s="752"/>
    </row>
    <row r="1865" spans="2:2" s="753" customFormat="1">
      <c r="B1865" s="752"/>
    </row>
    <row r="1866" spans="2:2" s="753" customFormat="1">
      <c r="B1866" s="752"/>
    </row>
    <row r="1867" spans="2:2" s="753" customFormat="1">
      <c r="B1867" s="752"/>
    </row>
    <row r="1868" spans="2:2" s="753" customFormat="1">
      <c r="B1868" s="752"/>
    </row>
    <row r="1869" spans="2:2" s="753" customFormat="1">
      <c r="B1869" s="752"/>
    </row>
    <row r="1870" spans="2:2" s="753" customFormat="1">
      <c r="B1870" s="752"/>
    </row>
    <row r="1871" spans="2:2" s="753" customFormat="1">
      <c r="B1871" s="752"/>
    </row>
    <row r="1872" spans="2:2" s="753" customFormat="1">
      <c r="B1872" s="752"/>
    </row>
    <row r="1873" spans="2:2" s="753" customFormat="1">
      <c r="B1873" s="752"/>
    </row>
    <row r="1874" spans="2:2" s="753" customFormat="1">
      <c r="B1874" s="752"/>
    </row>
    <row r="1875" spans="2:2" s="753" customFormat="1">
      <c r="B1875" s="752"/>
    </row>
    <row r="1876" spans="2:2" s="753" customFormat="1">
      <c r="B1876" s="752"/>
    </row>
    <row r="1877" spans="2:2" s="753" customFormat="1">
      <c r="B1877" s="752"/>
    </row>
    <row r="1878" spans="2:2" s="753" customFormat="1">
      <c r="B1878" s="752"/>
    </row>
    <row r="1879" spans="2:2" s="753" customFormat="1">
      <c r="B1879" s="752"/>
    </row>
    <row r="1880" spans="2:2" s="753" customFormat="1">
      <c r="B1880" s="752"/>
    </row>
    <row r="1881" spans="2:2" s="753" customFormat="1">
      <c r="B1881" s="752"/>
    </row>
    <row r="1882" spans="2:2" s="753" customFormat="1">
      <c r="B1882" s="752"/>
    </row>
    <row r="1883" spans="2:2" s="753" customFormat="1">
      <c r="B1883" s="752"/>
    </row>
    <row r="1884" spans="2:2" s="753" customFormat="1">
      <c r="B1884" s="752"/>
    </row>
    <row r="1885" spans="2:2" s="753" customFormat="1">
      <c r="B1885" s="752"/>
    </row>
    <row r="1886" spans="2:2" s="753" customFormat="1">
      <c r="B1886" s="752"/>
    </row>
    <row r="1887" spans="2:2" s="753" customFormat="1">
      <c r="B1887" s="752"/>
    </row>
    <row r="1888" spans="2:2" s="753" customFormat="1">
      <c r="B1888" s="752"/>
    </row>
    <row r="1889" spans="2:2" s="753" customFormat="1">
      <c r="B1889" s="752"/>
    </row>
    <row r="1890" spans="2:2" s="753" customFormat="1">
      <c r="B1890" s="752"/>
    </row>
    <row r="1891" spans="2:2" s="753" customFormat="1">
      <c r="B1891" s="752"/>
    </row>
    <row r="1892" spans="2:2" s="753" customFormat="1">
      <c r="B1892" s="752"/>
    </row>
    <row r="1893" spans="2:2" s="753" customFormat="1">
      <c r="B1893" s="752"/>
    </row>
    <row r="1894" spans="2:2" s="753" customFormat="1">
      <c r="B1894" s="752"/>
    </row>
    <row r="1895" spans="2:2" s="753" customFormat="1">
      <c r="B1895" s="752"/>
    </row>
    <row r="1896" spans="2:2" s="753" customFormat="1">
      <c r="B1896" s="752"/>
    </row>
    <row r="1897" spans="2:2" s="753" customFormat="1">
      <c r="B1897" s="752"/>
    </row>
    <row r="1898" spans="2:2" s="753" customFormat="1">
      <c r="B1898" s="752"/>
    </row>
    <row r="1899" spans="2:2" s="753" customFormat="1">
      <c r="B1899" s="752"/>
    </row>
    <row r="1900" spans="2:2" s="753" customFormat="1">
      <c r="B1900" s="752"/>
    </row>
    <row r="1901" spans="2:2" s="753" customFormat="1">
      <c r="B1901" s="752"/>
    </row>
    <row r="1902" spans="2:2" s="753" customFormat="1">
      <c r="B1902" s="752"/>
    </row>
    <row r="1903" spans="2:2" s="753" customFormat="1">
      <c r="B1903" s="752"/>
    </row>
    <row r="1904" spans="2:2" s="753" customFormat="1">
      <c r="B1904" s="752"/>
    </row>
    <row r="1905" spans="2:2" s="753" customFormat="1">
      <c r="B1905" s="752"/>
    </row>
    <row r="1906" spans="2:2" s="753" customFormat="1">
      <c r="B1906" s="752"/>
    </row>
    <row r="1907" spans="2:2" s="753" customFormat="1">
      <c r="B1907" s="752"/>
    </row>
    <row r="1908" spans="2:2" s="753" customFormat="1">
      <c r="B1908" s="752"/>
    </row>
    <row r="1909" spans="2:2" s="753" customFormat="1">
      <c r="B1909" s="752"/>
    </row>
    <row r="1910" spans="2:2" s="753" customFormat="1">
      <c r="B1910" s="752"/>
    </row>
    <row r="1911" spans="2:2" s="753" customFormat="1">
      <c r="B1911" s="752"/>
    </row>
    <row r="1912" spans="2:2" s="753" customFormat="1">
      <c r="B1912" s="752"/>
    </row>
    <row r="1913" spans="2:2" s="753" customFormat="1">
      <c r="B1913" s="752"/>
    </row>
    <row r="1914" spans="2:2" s="753" customFormat="1">
      <c r="B1914" s="752"/>
    </row>
    <row r="1915" spans="2:2" s="753" customFormat="1">
      <c r="B1915" s="752"/>
    </row>
    <row r="1916" spans="2:2" s="753" customFormat="1">
      <c r="B1916" s="752"/>
    </row>
    <row r="1917" spans="2:2" s="753" customFormat="1">
      <c r="B1917" s="752"/>
    </row>
    <row r="1918" spans="2:2" s="753" customFormat="1">
      <c r="B1918" s="752"/>
    </row>
    <row r="1919" spans="2:2" s="753" customFormat="1">
      <c r="B1919" s="752"/>
    </row>
    <row r="1920" spans="2:2" s="753" customFormat="1">
      <c r="B1920" s="752"/>
    </row>
    <row r="1921" spans="2:2" s="753" customFormat="1">
      <c r="B1921" s="752"/>
    </row>
    <row r="1922" spans="2:2" s="753" customFormat="1">
      <c r="B1922" s="752"/>
    </row>
    <row r="1923" spans="2:2" s="753" customFormat="1">
      <c r="B1923" s="752"/>
    </row>
    <row r="1924" spans="2:2" s="753" customFormat="1">
      <c r="B1924" s="752"/>
    </row>
    <row r="1925" spans="2:2" s="753" customFormat="1">
      <c r="B1925" s="752"/>
    </row>
    <row r="1926" spans="2:2" s="753" customFormat="1">
      <c r="B1926" s="752"/>
    </row>
    <row r="1927" spans="2:2" s="753" customFormat="1">
      <c r="B1927" s="752"/>
    </row>
    <row r="1928" spans="2:2" s="753" customFormat="1">
      <c r="B1928" s="752"/>
    </row>
    <row r="1929" spans="2:2" s="753" customFormat="1">
      <c r="B1929" s="752"/>
    </row>
    <row r="1930" spans="2:2" s="753" customFormat="1">
      <c r="B1930" s="752"/>
    </row>
    <row r="1931" spans="2:2" s="753" customFormat="1">
      <c r="B1931" s="752"/>
    </row>
    <row r="1932" spans="2:2" s="753" customFormat="1">
      <c r="B1932" s="752"/>
    </row>
    <row r="1933" spans="2:2" s="753" customFormat="1">
      <c r="B1933" s="752"/>
    </row>
    <row r="1934" spans="2:2" s="753" customFormat="1">
      <c r="B1934" s="752"/>
    </row>
    <row r="1935" spans="2:2" s="753" customFormat="1">
      <c r="B1935" s="752"/>
    </row>
    <row r="1936" spans="2:2" s="753" customFormat="1">
      <c r="B1936" s="752"/>
    </row>
    <row r="1937" spans="2:2" s="753" customFormat="1">
      <c r="B1937" s="752"/>
    </row>
    <row r="1938" spans="2:2" s="753" customFormat="1">
      <c r="B1938" s="752"/>
    </row>
    <row r="1939" spans="2:2" s="753" customFormat="1">
      <c r="B1939" s="752"/>
    </row>
    <row r="1940" spans="2:2" s="753" customFormat="1">
      <c r="B1940" s="752"/>
    </row>
    <row r="1941" spans="2:2" s="753" customFormat="1">
      <c r="B1941" s="752"/>
    </row>
    <row r="1942" spans="2:2" s="753" customFormat="1">
      <c r="B1942" s="752"/>
    </row>
    <row r="1943" spans="2:2" s="753" customFormat="1">
      <c r="B1943" s="752"/>
    </row>
    <row r="1944" spans="2:2" s="753" customFormat="1">
      <c r="B1944" s="752"/>
    </row>
    <row r="1945" spans="2:2" s="753" customFormat="1">
      <c r="B1945" s="752"/>
    </row>
    <row r="1946" spans="2:2" s="753" customFormat="1">
      <c r="B1946" s="752"/>
    </row>
    <row r="1947" spans="2:2" s="753" customFormat="1">
      <c r="B1947" s="752"/>
    </row>
    <row r="1948" spans="2:2" s="753" customFormat="1">
      <c r="B1948" s="752"/>
    </row>
    <row r="1949" spans="2:2" s="753" customFormat="1">
      <c r="B1949" s="752"/>
    </row>
    <row r="1950" spans="2:2" s="753" customFormat="1">
      <c r="B1950" s="752"/>
    </row>
    <row r="1951" spans="2:2" s="753" customFormat="1">
      <c r="B1951" s="752"/>
    </row>
    <row r="1952" spans="2:2" s="753" customFormat="1">
      <c r="B1952" s="752"/>
    </row>
    <row r="1953" spans="2:2" s="753" customFormat="1">
      <c r="B1953" s="752"/>
    </row>
    <row r="1954" spans="2:2" s="753" customFormat="1">
      <c r="B1954" s="752"/>
    </row>
    <row r="1955" spans="2:2" s="753" customFormat="1">
      <c r="B1955" s="752"/>
    </row>
    <row r="1956" spans="2:2" s="753" customFormat="1">
      <c r="B1956" s="752"/>
    </row>
    <row r="1957" spans="2:2" s="753" customFormat="1">
      <c r="B1957" s="752"/>
    </row>
    <row r="1958" spans="2:2" s="753" customFormat="1">
      <c r="B1958" s="752"/>
    </row>
    <row r="1959" spans="2:2" s="753" customFormat="1">
      <c r="B1959" s="752"/>
    </row>
    <row r="1960" spans="2:2" s="753" customFormat="1">
      <c r="B1960" s="752"/>
    </row>
    <row r="1961" spans="2:2" s="753" customFormat="1">
      <c r="B1961" s="752"/>
    </row>
    <row r="1962" spans="2:2" s="753" customFormat="1">
      <c r="B1962" s="752"/>
    </row>
    <row r="1963" spans="2:2" s="753" customFormat="1">
      <c r="B1963" s="752"/>
    </row>
    <row r="1964" spans="2:2" s="753" customFormat="1">
      <c r="B1964" s="752"/>
    </row>
    <row r="1965" spans="2:2" s="753" customFormat="1">
      <c r="B1965" s="752"/>
    </row>
    <row r="1966" spans="2:2" s="753" customFormat="1">
      <c r="B1966" s="752"/>
    </row>
    <row r="1967" spans="2:2" s="753" customFormat="1">
      <c r="B1967" s="752"/>
    </row>
    <row r="1968" spans="2:2" s="753" customFormat="1">
      <c r="B1968" s="752"/>
    </row>
    <row r="1969" spans="2:2" s="753" customFormat="1">
      <c r="B1969" s="752"/>
    </row>
    <row r="1970" spans="2:2" s="753" customFormat="1">
      <c r="B1970" s="752"/>
    </row>
    <row r="1971" spans="2:2" s="753" customFormat="1">
      <c r="B1971" s="752"/>
    </row>
    <row r="1972" spans="2:2" s="753" customFormat="1">
      <c r="B1972" s="752"/>
    </row>
    <row r="1973" spans="2:2" s="753" customFormat="1">
      <c r="B1973" s="752"/>
    </row>
    <row r="1974" spans="2:2" s="753" customFormat="1">
      <c r="B1974" s="752"/>
    </row>
    <row r="1975" spans="2:2" s="753" customFormat="1">
      <c r="B1975" s="752"/>
    </row>
    <row r="1976" spans="2:2" s="753" customFormat="1">
      <c r="B1976" s="752"/>
    </row>
    <row r="1977" spans="2:2" s="753" customFormat="1">
      <c r="B1977" s="752"/>
    </row>
    <row r="1978" spans="2:2" s="753" customFormat="1">
      <c r="B1978" s="752"/>
    </row>
    <row r="1979" spans="2:2" s="753" customFormat="1">
      <c r="B1979" s="752"/>
    </row>
    <row r="1980" spans="2:2" s="753" customFormat="1">
      <c r="B1980" s="752"/>
    </row>
    <row r="1981" spans="2:2" s="753" customFormat="1">
      <c r="B1981" s="752"/>
    </row>
    <row r="1982" spans="2:2" s="753" customFormat="1">
      <c r="B1982" s="752"/>
    </row>
    <row r="1983" spans="2:2" s="753" customFormat="1">
      <c r="B1983" s="752"/>
    </row>
    <row r="1984" spans="2:2" s="753" customFormat="1">
      <c r="B1984" s="752"/>
    </row>
    <row r="1985" spans="2:2" s="753" customFormat="1">
      <c r="B1985" s="752"/>
    </row>
    <row r="1986" spans="2:2" s="753" customFormat="1">
      <c r="B1986" s="752"/>
    </row>
    <row r="1987" spans="2:2" s="753" customFormat="1">
      <c r="B1987" s="752"/>
    </row>
    <row r="1988" spans="2:2" s="753" customFormat="1">
      <c r="B1988" s="752"/>
    </row>
    <row r="1989" spans="2:2" s="753" customFormat="1">
      <c r="B1989" s="752"/>
    </row>
    <row r="1990" spans="2:2" s="753" customFormat="1">
      <c r="B1990" s="752"/>
    </row>
    <row r="1991" spans="2:2" s="753" customFormat="1">
      <c r="B1991" s="752"/>
    </row>
    <row r="1992" spans="2:2" s="753" customFormat="1">
      <c r="B1992" s="752"/>
    </row>
    <row r="1993" spans="2:2" s="753" customFormat="1">
      <c r="B1993" s="752"/>
    </row>
    <row r="1994" spans="2:2" s="753" customFormat="1">
      <c r="B1994" s="752"/>
    </row>
    <row r="1995" spans="2:2" s="753" customFormat="1">
      <c r="B1995" s="752"/>
    </row>
    <row r="1996" spans="2:2" s="753" customFormat="1">
      <c r="B1996" s="752"/>
    </row>
    <row r="1997" spans="2:2" s="753" customFormat="1">
      <c r="B1997" s="752"/>
    </row>
    <row r="1998" spans="2:2" s="753" customFormat="1">
      <c r="B1998" s="752"/>
    </row>
    <row r="1999" spans="2:2" s="753" customFormat="1">
      <c r="B1999" s="752"/>
    </row>
    <row r="2000" spans="2:2" s="753" customFormat="1">
      <c r="B2000" s="752"/>
    </row>
    <row r="2001" spans="2:2" s="753" customFormat="1">
      <c r="B2001" s="752"/>
    </row>
    <row r="2002" spans="2:2" s="753" customFormat="1">
      <c r="B2002" s="752"/>
    </row>
    <row r="2003" spans="2:2" s="753" customFormat="1">
      <c r="B2003" s="752"/>
    </row>
    <row r="2004" spans="2:2" s="753" customFormat="1">
      <c r="B2004" s="752"/>
    </row>
    <row r="2005" spans="2:2" s="753" customFormat="1">
      <c r="B2005" s="752"/>
    </row>
    <row r="2006" spans="2:2" s="753" customFormat="1">
      <c r="B2006" s="752"/>
    </row>
    <row r="2007" spans="2:2" s="753" customFormat="1">
      <c r="B2007" s="752"/>
    </row>
    <row r="2008" spans="2:2" s="753" customFormat="1">
      <c r="B2008" s="752"/>
    </row>
    <row r="2009" spans="2:2" s="753" customFormat="1">
      <c r="B2009" s="752"/>
    </row>
    <row r="2010" spans="2:2" s="753" customFormat="1">
      <c r="B2010" s="752"/>
    </row>
    <row r="2011" spans="2:2" s="753" customFormat="1">
      <c r="B2011" s="752"/>
    </row>
    <row r="2012" spans="2:2" s="753" customFormat="1">
      <c r="B2012" s="752"/>
    </row>
    <row r="2013" spans="2:2" s="753" customFormat="1">
      <c r="B2013" s="752"/>
    </row>
    <row r="2014" spans="2:2" s="753" customFormat="1">
      <c r="B2014" s="752"/>
    </row>
    <row r="2015" spans="2:2" s="753" customFormat="1">
      <c r="B2015" s="752"/>
    </row>
    <row r="2016" spans="2:2" s="753" customFormat="1">
      <c r="B2016" s="752"/>
    </row>
    <row r="2017" spans="2:2" s="753" customFormat="1">
      <c r="B2017" s="752"/>
    </row>
    <row r="2018" spans="2:2" s="753" customFormat="1">
      <c r="B2018" s="752"/>
    </row>
    <row r="2019" spans="2:2" s="753" customFormat="1">
      <c r="B2019" s="752"/>
    </row>
    <row r="2020" spans="2:2" s="753" customFormat="1">
      <c r="B2020" s="752"/>
    </row>
    <row r="2021" spans="2:2" s="753" customFormat="1">
      <c r="B2021" s="752"/>
    </row>
    <row r="2022" spans="2:2" s="753" customFormat="1">
      <c r="B2022" s="752"/>
    </row>
    <row r="2023" spans="2:2" s="753" customFormat="1">
      <c r="B2023" s="752"/>
    </row>
    <row r="2024" spans="2:2" s="753" customFormat="1">
      <c r="B2024" s="752"/>
    </row>
    <row r="2025" spans="2:2" s="753" customFormat="1">
      <c r="B2025" s="752"/>
    </row>
    <row r="2026" spans="2:2" s="753" customFormat="1">
      <c r="B2026" s="752"/>
    </row>
    <row r="2027" spans="2:2" s="753" customFormat="1">
      <c r="B2027" s="752"/>
    </row>
    <row r="2028" spans="2:2" s="753" customFormat="1">
      <c r="B2028" s="752"/>
    </row>
    <row r="2029" spans="2:2" s="753" customFormat="1">
      <c r="B2029" s="752"/>
    </row>
    <row r="2030" spans="2:2" s="753" customFormat="1">
      <c r="B2030" s="752"/>
    </row>
    <row r="2031" spans="2:2" s="753" customFormat="1">
      <c r="B2031" s="752"/>
    </row>
    <row r="2032" spans="2:2" s="753" customFormat="1">
      <c r="B2032" s="752"/>
    </row>
    <row r="2033" spans="2:2" s="753" customFormat="1">
      <c r="B2033" s="752"/>
    </row>
    <row r="2034" spans="2:2" s="753" customFormat="1">
      <c r="B2034" s="752"/>
    </row>
    <row r="2035" spans="2:2" s="753" customFormat="1">
      <c r="B2035" s="752"/>
    </row>
    <row r="2036" spans="2:2" s="753" customFormat="1">
      <c r="B2036" s="752"/>
    </row>
    <row r="2037" spans="2:2" s="753" customFormat="1">
      <c r="B2037" s="752"/>
    </row>
    <row r="2038" spans="2:2" s="753" customFormat="1">
      <c r="B2038" s="752"/>
    </row>
    <row r="2039" spans="2:2" s="753" customFormat="1">
      <c r="B2039" s="752"/>
    </row>
    <row r="2040" spans="2:2" s="753" customFormat="1">
      <c r="B2040" s="752"/>
    </row>
    <row r="2041" spans="2:2" s="753" customFormat="1">
      <c r="B2041" s="752"/>
    </row>
    <row r="2042" spans="2:2" s="753" customFormat="1">
      <c r="B2042" s="752"/>
    </row>
    <row r="2043" spans="2:2" s="753" customFormat="1">
      <c r="B2043" s="752"/>
    </row>
    <row r="2044" spans="2:2" s="753" customFormat="1">
      <c r="B2044" s="752"/>
    </row>
    <row r="2045" spans="2:2" s="753" customFormat="1">
      <c r="B2045" s="752"/>
    </row>
    <row r="2046" spans="2:2" s="753" customFormat="1">
      <c r="B2046" s="752"/>
    </row>
    <row r="2047" spans="2:2" s="753" customFormat="1">
      <c r="B2047" s="752"/>
    </row>
    <row r="2048" spans="2:2" s="753" customFormat="1">
      <c r="B2048" s="752"/>
    </row>
    <row r="2049" spans="2:2" s="753" customFormat="1">
      <c r="B2049" s="752"/>
    </row>
    <row r="2050" spans="2:2" s="753" customFormat="1">
      <c r="B2050" s="752"/>
    </row>
    <row r="2051" spans="2:2" s="753" customFormat="1">
      <c r="B2051" s="752"/>
    </row>
    <row r="2052" spans="2:2" s="753" customFormat="1">
      <c r="B2052" s="752"/>
    </row>
    <row r="2053" spans="2:2" s="753" customFormat="1">
      <c r="B2053" s="752"/>
    </row>
    <row r="2054" spans="2:2" s="753" customFormat="1">
      <c r="B2054" s="752"/>
    </row>
    <row r="2055" spans="2:2" s="753" customFormat="1">
      <c r="B2055" s="752"/>
    </row>
    <row r="2056" spans="2:2" s="753" customFormat="1">
      <c r="B2056" s="752"/>
    </row>
    <row r="2057" spans="2:2" s="753" customFormat="1">
      <c r="B2057" s="752"/>
    </row>
    <row r="2058" spans="2:2" s="753" customFormat="1">
      <c r="B2058" s="752"/>
    </row>
    <row r="2059" spans="2:2" s="753" customFormat="1">
      <c r="B2059" s="752"/>
    </row>
    <row r="2060" spans="2:2" s="753" customFormat="1">
      <c r="B2060" s="752"/>
    </row>
    <row r="2061" spans="2:2" s="753" customFormat="1">
      <c r="B2061" s="752"/>
    </row>
    <row r="2062" spans="2:2" s="753" customFormat="1">
      <c r="B2062" s="752"/>
    </row>
    <row r="2063" spans="2:2" s="753" customFormat="1">
      <c r="B2063" s="752"/>
    </row>
    <row r="2064" spans="2:2" s="753" customFormat="1">
      <c r="B2064" s="752"/>
    </row>
    <row r="2065" spans="2:2" s="753" customFormat="1">
      <c r="B2065" s="752"/>
    </row>
    <row r="2066" spans="2:2" s="753" customFormat="1">
      <c r="B2066" s="752"/>
    </row>
    <row r="2067" spans="2:2" s="753" customFormat="1">
      <c r="B2067" s="752"/>
    </row>
    <row r="2068" spans="2:2" s="753" customFormat="1">
      <c r="B2068" s="752"/>
    </row>
    <row r="2069" spans="2:2" s="753" customFormat="1">
      <c r="B2069" s="752"/>
    </row>
    <row r="2070" spans="2:2" s="753" customFormat="1">
      <c r="B2070" s="752"/>
    </row>
    <row r="2071" spans="2:2" s="753" customFormat="1">
      <c r="B2071" s="752"/>
    </row>
    <row r="2072" spans="2:2" s="753" customFormat="1">
      <c r="B2072" s="752"/>
    </row>
    <row r="2073" spans="2:2" s="753" customFormat="1">
      <c r="B2073" s="752"/>
    </row>
    <row r="2074" spans="2:2" s="753" customFormat="1">
      <c r="B2074" s="752"/>
    </row>
    <row r="2075" spans="2:2" s="753" customFormat="1">
      <c r="B2075" s="752"/>
    </row>
    <row r="2076" spans="2:2" s="753" customFormat="1">
      <c r="B2076" s="752"/>
    </row>
    <row r="2077" spans="2:2" s="753" customFormat="1">
      <c r="B2077" s="752"/>
    </row>
    <row r="2078" spans="2:2" s="753" customFormat="1">
      <c r="B2078" s="752"/>
    </row>
    <row r="2079" spans="2:2" s="753" customFormat="1">
      <c r="B2079" s="752"/>
    </row>
    <row r="2080" spans="2:2" s="753" customFormat="1">
      <c r="B2080" s="752"/>
    </row>
    <row r="2081" spans="2:2" s="753" customFormat="1">
      <c r="B2081" s="752"/>
    </row>
    <row r="2082" spans="2:2" s="753" customFormat="1">
      <c r="B2082" s="752"/>
    </row>
    <row r="2083" spans="2:2" s="753" customFormat="1">
      <c r="B2083" s="752"/>
    </row>
    <row r="2084" spans="2:2" s="753" customFormat="1">
      <c r="B2084" s="752"/>
    </row>
    <row r="2085" spans="2:2" s="753" customFormat="1">
      <c r="B2085" s="752"/>
    </row>
    <row r="2086" spans="2:2" s="753" customFormat="1">
      <c r="B2086" s="752"/>
    </row>
    <row r="2087" spans="2:2" s="753" customFormat="1">
      <c r="B2087" s="752"/>
    </row>
    <row r="2088" spans="2:2" s="753" customFormat="1">
      <c r="B2088" s="752"/>
    </row>
    <row r="2089" spans="2:2" s="753" customFormat="1">
      <c r="B2089" s="752"/>
    </row>
    <row r="2090" spans="2:2" s="753" customFormat="1">
      <c r="B2090" s="752"/>
    </row>
    <row r="2091" spans="2:2" s="753" customFormat="1">
      <c r="B2091" s="752"/>
    </row>
    <row r="2092" spans="2:2" s="753" customFormat="1">
      <c r="B2092" s="752"/>
    </row>
    <row r="2093" spans="2:2" s="753" customFormat="1">
      <c r="B2093" s="752"/>
    </row>
    <row r="2094" spans="2:2" s="753" customFormat="1">
      <c r="B2094" s="752"/>
    </row>
    <row r="2095" spans="2:2" s="753" customFormat="1">
      <c r="B2095" s="752"/>
    </row>
    <row r="2096" spans="2:2" s="753" customFormat="1">
      <c r="B2096" s="752"/>
    </row>
    <row r="2097" spans="2:2" s="753" customFormat="1">
      <c r="B2097" s="752"/>
    </row>
    <row r="2098" spans="2:2" s="753" customFormat="1">
      <c r="B2098" s="752"/>
    </row>
    <row r="2099" spans="2:2" s="753" customFormat="1">
      <c r="B2099" s="752"/>
    </row>
    <row r="2100" spans="2:2" s="753" customFormat="1">
      <c r="B2100" s="752"/>
    </row>
    <row r="2101" spans="2:2" s="753" customFormat="1">
      <c r="B2101" s="752"/>
    </row>
    <row r="2102" spans="2:2" s="753" customFormat="1">
      <c r="B2102" s="752"/>
    </row>
    <row r="2103" spans="2:2" s="753" customFormat="1">
      <c r="B2103" s="752"/>
    </row>
    <row r="2104" spans="2:2" s="753" customFormat="1">
      <c r="B2104" s="752"/>
    </row>
    <row r="2105" spans="2:2" s="753" customFormat="1">
      <c r="B2105" s="752"/>
    </row>
    <row r="2106" spans="2:2" s="753" customFormat="1">
      <c r="B2106" s="752"/>
    </row>
    <row r="2107" spans="2:2" s="753" customFormat="1">
      <c r="B2107" s="752"/>
    </row>
    <row r="2108" spans="2:2" s="753" customFormat="1">
      <c r="B2108" s="752"/>
    </row>
    <row r="2109" spans="2:2" s="753" customFormat="1">
      <c r="B2109" s="752"/>
    </row>
    <row r="2110" spans="2:2" s="753" customFormat="1">
      <c r="B2110" s="752"/>
    </row>
    <row r="2111" spans="2:2" s="753" customFormat="1">
      <c r="B2111" s="752"/>
    </row>
    <row r="2112" spans="2:2" s="753" customFormat="1">
      <c r="B2112" s="752"/>
    </row>
    <row r="2113" spans="2:2" s="753" customFormat="1">
      <c r="B2113" s="752"/>
    </row>
    <row r="2114" spans="2:2" s="753" customFormat="1">
      <c r="B2114" s="752"/>
    </row>
    <row r="2115" spans="2:2" s="753" customFormat="1">
      <c r="B2115" s="752"/>
    </row>
    <row r="2116" spans="2:2" s="753" customFormat="1">
      <c r="B2116" s="752"/>
    </row>
    <row r="2117" spans="2:2" s="753" customFormat="1">
      <c r="B2117" s="752"/>
    </row>
    <row r="2118" spans="2:2" s="753" customFormat="1">
      <c r="B2118" s="752"/>
    </row>
    <row r="2119" spans="2:2" s="753" customFormat="1">
      <c r="B2119" s="752"/>
    </row>
    <row r="2120" spans="2:2" s="753" customFormat="1">
      <c r="B2120" s="752"/>
    </row>
    <row r="2121" spans="2:2" s="753" customFormat="1">
      <c r="B2121" s="752"/>
    </row>
    <row r="2122" spans="2:2" s="753" customFormat="1">
      <c r="B2122" s="752"/>
    </row>
    <row r="2123" spans="2:2" s="753" customFormat="1">
      <c r="B2123" s="752"/>
    </row>
    <row r="2124" spans="2:2" s="753" customFormat="1">
      <c r="B2124" s="752"/>
    </row>
    <row r="2125" spans="2:2" s="753" customFormat="1">
      <c r="B2125" s="752"/>
    </row>
    <row r="2126" spans="2:2" s="753" customFormat="1">
      <c r="B2126" s="752"/>
    </row>
    <row r="2127" spans="2:2" s="753" customFormat="1">
      <c r="B2127" s="752"/>
    </row>
    <row r="2128" spans="2:2" s="753" customFormat="1">
      <c r="B2128" s="752"/>
    </row>
    <row r="2129" spans="2:2" s="753" customFormat="1">
      <c r="B2129" s="752"/>
    </row>
    <row r="2130" spans="2:2" s="753" customFormat="1">
      <c r="B2130" s="752"/>
    </row>
    <row r="2131" spans="2:2" s="753" customFormat="1">
      <c r="B2131" s="752"/>
    </row>
    <row r="2132" spans="2:2" s="753" customFormat="1">
      <c r="B2132" s="752"/>
    </row>
    <row r="2133" spans="2:2" s="753" customFormat="1">
      <c r="B2133" s="752"/>
    </row>
    <row r="2134" spans="2:2" s="753" customFormat="1">
      <c r="B2134" s="752"/>
    </row>
    <row r="2135" spans="2:2" s="753" customFormat="1">
      <c r="B2135" s="752"/>
    </row>
    <row r="2136" spans="2:2" s="753" customFormat="1">
      <c r="B2136" s="752"/>
    </row>
    <row r="2137" spans="2:2" s="753" customFormat="1">
      <c r="B2137" s="752"/>
    </row>
    <row r="2138" spans="2:2" s="753" customFormat="1">
      <c r="B2138" s="752"/>
    </row>
    <row r="2139" spans="2:2" s="753" customFormat="1">
      <c r="B2139" s="752"/>
    </row>
    <row r="2140" spans="2:2" s="753" customFormat="1">
      <c r="B2140" s="752"/>
    </row>
    <row r="2141" spans="2:2" s="753" customFormat="1">
      <c r="B2141" s="752"/>
    </row>
    <row r="2142" spans="2:2" s="753" customFormat="1">
      <c r="B2142" s="752"/>
    </row>
    <row r="2143" spans="2:2" s="753" customFormat="1">
      <c r="B2143" s="752"/>
    </row>
    <row r="2144" spans="2:2" s="753" customFormat="1">
      <c r="B2144" s="752"/>
    </row>
    <row r="2145" spans="2:2" s="753" customFormat="1">
      <c r="B2145" s="752"/>
    </row>
    <row r="2146" spans="2:2" s="753" customFormat="1">
      <c r="B2146" s="752"/>
    </row>
    <row r="2147" spans="2:2" s="753" customFormat="1">
      <c r="B2147" s="752"/>
    </row>
    <row r="2148" spans="2:2" s="753" customFormat="1">
      <c r="B2148" s="752"/>
    </row>
    <row r="2149" spans="2:2" s="753" customFormat="1">
      <c r="B2149" s="752"/>
    </row>
    <row r="2150" spans="2:2" s="753" customFormat="1">
      <c r="B2150" s="752"/>
    </row>
    <row r="2151" spans="2:2" s="753" customFormat="1">
      <c r="B2151" s="752"/>
    </row>
    <row r="2152" spans="2:2" s="753" customFormat="1">
      <c r="B2152" s="752"/>
    </row>
    <row r="2153" spans="2:2" s="753" customFormat="1">
      <c r="B2153" s="752"/>
    </row>
    <row r="2154" spans="2:2" s="753" customFormat="1">
      <c r="B2154" s="752"/>
    </row>
    <row r="2155" spans="2:2" s="753" customFormat="1">
      <c r="B2155" s="752"/>
    </row>
    <row r="2156" spans="2:2" s="753" customFormat="1">
      <c r="B2156" s="752"/>
    </row>
    <row r="2157" spans="2:2" s="753" customFormat="1">
      <c r="B2157" s="752"/>
    </row>
    <row r="2158" spans="2:2" s="753" customFormat="1">
      <c r="B2158" s="752"/>
    </row>
    <row r="2159" spans="2:2" s="753" customFormat="1">
      <c r="B2159" s="752"/>
    </row>
    <row r="2160" spans="2:2" s="753" customFormat="1">
      <c r="B2160" s="752"/>
    </row>
    <row r="2161" spans="2:2" s="753" customFormat="1">
      <c r="B2161" s="752"/>
    </row>
    <row r="2162" spans="2:2" s="753" customFormat="1">
      <c r="B2162" s="752"/>
    </row>
    <row r="2163" spans="2:2" s="753" customFormat="1">
      <c r="B2163" s="752"/>
    </row>
    <row r="2164" spans="2:2" s="753" customFormat="1">
      <c r="B2164" s="752"/>
    </row>
    <row r="2165" spans="2:2" s="753" customFormat="1">
      <c r="B2165" s="752"/>
    </row>
    <row r="2166" spans="2:2" s="753" customFormat="1">
      <c r="B2166" s="752"/>
    </row>
    <row r="2167" spans="2:2" s="753" customFormat="1">
      <c r="B2167" s="752"/>
    </row>
    <row r="2168" spans="2:2" s="753" customFormat="1">
      <c r="B2168" s="752"/>
    </row>
    <row r="2169" spans="2:2" s="753" customFormat="1">
      <c r="B2169" s="752"/>
    </row>
    <row r="2170" spans="2:2" s="753" customFormat="1">
      <c r="B2170" s="752"/>
    </row>
    <row r="2171" spans="2:2" s="753" customFormat="1">
      <c r="B2171" s="752"/>
    </row>
    <row r="2172" spans="2:2" s="753" customFormat="1">
      <c r="B2172" s="752"/>
    </row>
    <row r="2173" spans="2:2" s="753" customFormat="1">
      <c r="B2173" s="752"/>
    </row>
    <row r="2174" spans="2:2" s="753" customFormat="1">
      <c r="B2174" s="752"/>
    </row>
    <row r="2175" spans="2:2" s="753" customFormat="1">
      <c r="B2175" s="752"/>
    </row>
    <row r="2176" spans="2:2" s="753" customFormat="1">
      <c r="B2176" s="752"/>
    </row>
    <row r="2177" spans="2:2" s="753" customFormat="1">
      <c r="B2177" s="752"/>
    </row>
    <row r="2178" spans="2:2" s="753" customFormat="1">
      <c r="B2178" s="752"/>
    </row>
    <row r="2179" spans="2:2" s="753" customFormat="1">
      <c r="B2179" s="752"/>
    </row>
    <row r="2180" spans="2:2" s="753" customFormat="1">
      <c r="B2180" s="752"/>
    </row>
    <row r="2181" spans="2:2" s="753" customFormat="1">
      <c r="B2181" s="752"/>
    </row>
    <row r="2182" spans="2:2" s="753" customFormat="1">
      <c r="B2182" s="752"/>
    </row>
    <row r="2183" spans="2:2" s="753" customFormat="1">
      <c r="B2183" s="752"/>
    </row>
    <row r="2184" spans="2:2" s="753" customFormat="1">
      <c r="B2184" s="752"/>
    </row>
    <row r="2185" spans="2:2" s="753" customFormat="1">
      <c r="B2185" s="752"/>
    </row>
    <row r="2186" spans="2:2" s="753" customFormat="1">
      <c r="B2186" s="752"/>
    </row>
    <row r="2187" spans="2:2" s="753" customFormat="1">
      <c r="B2187" s="752"/>
    </row>
    <row r="2188" spans="2:2" s="753" customFormat="1">
      <c r="B2188" s="752"/>
    </row>
    <row r="2189" spans="2:2" s="753" customFormat="1">
      <c r="B2189" s="752"/>
    </row>
    <row r="2190" spans="2:2" s="753" customFormat="1">
      <c r="B2190" s="752"/>
    </row>
    <row r="2191" spans="2:2" s="753" customFormat="1">
      <c r="B2191" s="752"/>
    </row>
    <row r="2192" spans="2:2" s="753" customFormat="1">
      <c r="B2192" s="752"/>
    </row>
    <row r="2193" spans="2:2" s="753" customFormat="1">
      <c r="B2193" s="752"/>
    </row>
    <row r="2194" spans="2:2" s="753" customFormat="1">
      <c r="B2194" s="752"/>
    </row>
    <row r="2195" spans="2:2" s="753" customFormat="1">
      <c r="B2195" s="752"/>
    </row>
    <row r="2196" spans="2:2" s="753" customFormat="1">
      <c r="B2196" s="752"/>
    </row>
    <row r="2197" spans="2:2" s="753" customFormat="1">
      <c r="B2197" s="752"/>
    </row>
    <row r="2198" spans="2:2" s="753" customFormat="1">
      <c r="B2198" s="752"/>
    </row>
    <row r="2199" spans="2:2" s="753" customFormat="1">
      <c r="B2199" s="752"/>
    </row>
    <row r="2200" spans="2:2" s="753" customFormat="1">
      <c r="B2200" s="752"/>
    </row>
    <row r="2201" spans="2:2" s="753" customFormat="1">
      <c r="B2201" s="752"/>
    </row>
    <row r="2202" spans="2:2" s="753" customFormat="1">
      <c r="B2202" s="752"/>
    </row>
    <row r="2203" spans="2:2" s="753" customFormat="1">
      <c r="B2203" s="752"/>
    </row>
    <row r="2204" spans="2:2" s="753" customFormat="1">
      <c r="B2204" s="752"/>
    </row>
    <row r="2205" spans="2:2" s="753" customFormat="1">
      <c r="B2205" s="752"/>
    </row>
    <row r="2206" spans="2:2" s="753" customFormat="1">
      <c r="B2206" s="752"/>
    </row>
    <row r="2207" spans="2:2" s="753" customFormat="1">
      <c r="B2207" s="752"/>
    </row>
    <row r="2208" spans="2:2" s="753" customFormat="1">
      <c r="B2208" s="752"/>
    </row>
    <row r="2209" spans="2:2" s="753" customFormat="1">
      <c r="B2209" s="752"/>
    </row>
    <row r="2210" spans="2:2" s="753" customFormat="1">
      <c r="B2210" s="752"/>
    </row>
    <row r="2211" spans="2:2" s="753" customFormat="1">
      <c r="B2211" s="752"/>
    </row>
    <row r="2212" spans="2:2" s="753" customFormat="1">
      <c r="B2212" s="752"/>
    </row>
    <row r="2213" spans="2:2" s="753" customFormat="1">
      <c r="B2213" s="752"/>
    </row>
    <row r="2214" spans="2:2" s="753" customFormat="1">
      <c r="B2214" s="752"/>
    </row>
    <row r="2215" spans="2:2" s="753" customFormat="1">
      <c r="B2215" s="752"/>
    </row>
    <row r="2216" spans="2:2" s="753" customFormat="1">
      <c r="B2216" s="752"/>
    </row>
    <row r="2217" spans="2:2" s="753" customFormat="1">
      <c r="B2217" s="752"/>
    </row>
    <row r="2218" spans="2:2" s="753" customFormat="1">
      <c r="B2218" s="752"/>
    </row>
    <row r="2219" spans="2:2" s="753" customFormat="1">
      <c r="B2219" s="752"/>
    </row>
    <row r="2220" spans="2:2" s="753" customFormat="1">
      <c r="B2220" s="752"/>
    </row>
    <row r="2221" spans="2:2" s="753" customFormat="1">
      <c r="B2221" s="752"/>
    </row>
    <row r="2222" spans="2:2" s="753" customFormat="1">
      <c r="B2222" s="752"/>
    </row>
    <row r="2223" spans="2:2" s="753" customFormat="1">
      <c r="B2223" s="752"/>
    </row>
    <row r="2224" spans="2:2" s="753" customFormat="1">
      <c r="B2224" s="752"/>
    </row>
    <row r="2225" spans="2:2" s="753" customFormat="1">
      <c r="B2225" s="752"/>
    </row>
    <row r="2226" spans="2:2" s="753" customFormat="1">
      <c r="B2226" s="752"/>
    </row>
    <row r="2227" spans="2:2" s="753" customFormat="1">
      <c r="B2227" s="752"/>
    </row>
    <row r="2228" spans="2:2" s="753" customFormat="1">
      <c r="B2228" s="752"/>
    </row>
    <row r="2229" spans="2:2" s="753" customFormat="1">
      <c r="B2229" s="752"/>
    </row>
    <row r="2230" spans="2:2" s="753" customFormat="1">
      <c r="B2230" s="752"/>
    </row>
    <row r="2231" spans="2:2" s="753" customFormat="1">
      <c r="B2231" s="752"/>
    </row>
    <row r="2232" spans="2:2" s="753" customFormat="1">
      <c r="B2232" s="752"/>
    </row>
    <row r="2233" spans="2:2" s="753" customFormat="1">
      <c r="B2233" s="752"/>
    </row>
    <row r="2234" spans="2:2" s="753" customFormat="1">
      <c r="B2234" s="752"/>
    </row>
    <row r="2235" spans="2:2" s="753" customFormat="1">
      <c r="B2235" s="752"/>
    </row>
    <row r="2236" spans="2:2" s="753" customFormat="1">
      <c r="B2236" s="752"/>
    </row>
    <row r="2237" spans="2:2" s="753" customFormat="1">
      <c r="B2237" s="752"/>
    </row>
    <row r="2238" spans="2:2" s="753" customFormat="1">
      <c r="B2238" s="752"/>
    </row>
    <row r="2239" spans="2:2" s="753" customFormat="1">
      <c r="B2239" s="752"/>
    </row>
    <row r="2240" spans="2:2" s="753" customFormat="1">
      <c r="B2240" s="752"/>
    </row>
    <row r="2241" spans="2:2" s="753" customFormat="1">
      <c r="B2241" s="752"/>
    </row>
    <row r="2242" spans="2:2" s="753" customFormat="1">
      <c r="B2242" s="752"/>
    </row>
    <row r="2243" spans="2:2" s="753" customFormat="1">
      <c r="B2243" s="752"/>
    </row>
    <row r="2244" spans="2:2" s="753" customFormat="1">
      <c r="B2244" s="752"/>
    </row>
    <row r="2245" spans="2:2" s="753" customFormat="1">
      <c r="B2245" s="752"/>
    </row>
    <row r="2246" spans="2:2" s="753" customFormat="1">
      <c r="B2246" s="752"/>
    </row>
    <row r="2247" spans="2:2" s="753" customFormat="1">
      <c r="B2247" s="752"/>
    </row>
    <row r="2248" spans="2:2" s="753" customFormat="1">
      <c r="B2248" s="752"/>
    </row>
    <row r="2249" spans="2:2" s="753" customFormat="1">
      <c r="B2249" s="752"/>
    </row>
    <row r="2250" spans="2:2" s="753" customFormat="1">
      <c r="B2250" s="752"/>
    </row>
    <row r="2251" spans="2:2" s="753" customFormat="1">
      <c r="B2251" s="752"/>
    </row>
    <row r="2252" spans="2:2" s="753" customFormat="1">
      <c r="B2252" s="752"/>
    </row>
    <row r="2253" spans="2:2" s="753" customFormat="1">
      <c r="B2253" s="752"/>
    </row>
    <row r="2254" spans="2:2" s="753" customFormat="1">
      <c r="B2254" s="752"/>
    </row>
    <row r="2255" spans="2:2" s="753" customFormat="1">
      <c r="B2255" s="752"/>
    </row>
    <row r="2256" spans="2:2" s="753" customFormat="1">
      <c r="B2256" s="752"/>
    </row>
    <row r="2257" spans="2:2" s="753" customFormat="1">
      <c r="B2257" s="752"/>
    </row>
    <row r="2258" spans="2:2" s="753" customFormat="1">
      <c r="B2258" s="752"/>
    </row>
    <row r="2259" spans="2:2" s="753" customFormat="1">
      <c r="B2259" s="752"/>
    </row>
    <row r="2260" spans="2:2" s="753" customFormat="1">
      <c r="B2260" s="752"/>
    </row>
    <row r="2261" spans="2:2" s="753" customFormat="1">
      <c r="B2261" s="752"/>
    </row>
    <row r="2262" spans="2:2" s="753" customFormat="1">
      <c r="B2262" s="752"/>
    </row>
    <row r="2263" spans="2:2" s="753" customFormat="1">
      <c r="B2263" s="752"/>
    </row>
    <row r="2264" spans="2:2" s="753" customFormat="1">
      <c r="B2264" s="752"/>
    </row>
    <row r="2265" spans="2:2" s="753" customFormat="1">
      <c r="B2265" s="752"/>
    </row>
    <row r="2266" spans="2:2" s="753" customFormat="1">
      <c r="B2266" s="752"/>
    </row>
    <row r="2267" spans="2:2" s="753" customFormat="1">
      <c r="B2267" s="752"/>
    </row>
    <row r="2268" spans="2:2" s="753" customFormat="1">
      <c r="B2268" s="752"/>
    </row>
    <row r="2269" spans="2:2" s="753" customFormat="1">
      <c r="B2269" s="752"/>
    </row>
    <row r="2270" spans="2:2" s="753" customFormat="1">
      <c r="B2270" s="752"/>
    </row>
    <row r="2271" spans="2:2" s="753" customFormat="1">
      <c r="B2271" s="752"/>
    </row>
    <row r="2272" spans="2:2" s="753" customFormat="1">
      <c r="B2272" s="752"/>
    </row>
    <row r="2273" spans="2:2" s="753" customFormat="1">
      <c r="B2273" s="752"/>
    </row>
    <row r="2274" spans="2:2" s="753" customFormat="1">
      <c r="B2274" s="752"/>
    </row>
    <row r="2275" spans="2:2" s="753" customFormat="1">
      <c r="B2275" s="752"/>
    </row>
    <row r="2276" spans="2:2" s="753" customFormat="1">
      <c r="B2276" s="752"/>
    </row>
    <row r="2277" spans="2:2" s="753" customFormat="1">
      <c r="B2277" s="752"/>
    </row>
    <row r="2278" spans="2:2" s="753" customFormat="1">
      <c r="B2278" s="752"/>
    </row>
    <row r="2279" spans="2:2" s="753" customFormat="1">
      <c r="B2279" s="752"/>
    </row>
    <row r="2280" spans="2:2" s="753" customFormat="1">
      <c r="B2280" s="752"/>
    </row>
    <row r="2281" spans="2:2" s="753" customFormat="1">
      <c r="B2281" s="752"/>
    </row>
    <row r="2282" spans="2:2" s="753" customFormat="1">
      <c r="B2282" s="752"/>
    </row>
    <row r="2283" spans="2:2" s="753" customFormat="1">
      <c r="B2283" s="752"/>
    </row>
    <row r="2284" spans="2:2" s="753" customFormat="1">
      <c r="B2284" s="752"/>
    </row>
    <row r="2285" spans="2:2" s="753" customFormat="1">
      <c r="B2285" s="752"/>
    </row>
    <row r="2286" spans="2:2" s="753" customFormat="1">
      <c r="B2286" s="752"/>
    </row>
    <row r="2287" spans="2:2" s="753" customFormat="1">
      <c r="B2287" s="752"/>
    </row>
    <row r="2288" spans="2:2" s="753" customFormat="1">
      <c r="B2288" s="752"/>
    </row>
    <row r="2289" spans="2:2" s="753" customFormat="1">
      <c r="B2289" s="752"/>
    </row>
    <row r="2290" spans="2:2" s="753" customFormat="1">
      <c r="B2290" s="752"/>
    </row>
    <row r="2291" spans="2:2" s="753" customFormat="1">
      <c r="B2291" s="752"/>
    </row>
    <row r="2292" spans="2:2" s="753" customFormat="1">
      <c r="B2292" s="752"/>
    </row>
    <row r="2293" spans="2:2" s="753" customFormat="1">
      <c r="B2293" s="752"/>
    </row>
    <row r="2294" spans="2:2" s="753" customFormat="1">
      <c r="B2294" s="752"/>
    </row>
    <row r="2295" spans="2:2" s="753" customFormat="1">
      <c r="B2295" s="752"/>
    </row>
    <row r="2296" spans="2:2" s="753" customFormat="1">
      <c r="B2296" s="752"/>
    </row>
    <row r="2297" spans="2:2" s="753" customFormat="1">
      <c r="B2297" s="752"/>
    </row>
    <row r="2298" spans="2:2" s="753" customFormat="1">
      <c r="B2298" s="752"/>
    </row>
    <row r="2299" spans="2:2" s="753" customFormat="1">
      <c r="B2299" s="752"/>
    </row>
    <row r="2300" spans="2:2" s="753" customFormat="1">
      <c r="B2300" s="752"/>
    </row>
    <row r="2301" spans="2:2" s="753" customFormat="1">
      <c r="B2301" s="752"/>
    </row>
    <row r="2302" spans="2:2" s="753" customFormat="1">
      <c r="B2302" s="752"/>
    </row>
    <row r="2303" spans="2:2" s="753" customFormat="1">
      <c r="B2303" s="752"/>
    </row>
    <row r="2304" spans="2:2" s="753" customFormat="1">
      <c r="B2304" s="752"/>
    </row>
    <row r="2305" spans="2:2" s="753" customFormat="1">
      <c r="B2305" s="752"/>
    </row>
    <row r="2306" spans="2:2" s="753" customFormat="1">
      <c r="B2306" s="752"/>
    </row>
    <row r="2307" spans="2:2" s="753" customFormat="1">
      <c r="B2307" s="752"/>
    </row>
    <row r="2308" spans="2:2" s="753" customFormat="1">
      <c r="B2308" s="752"/>
    </row>
    <row r="2309" spans="2:2" s="753" customFormat="1">
      <c r="B2309" s="752"/>
    </row>
    <row r="2310" spans="2:2" s="753" customFormat="1">
      <c r="B2310" s="752"/>
    </row>
    <row r="2311" spans="2:2" s="753" customFormat="1">
      <c r="B2311" s="752"/>
    </row>
    <row r="2312" spans="2:2" s="753" customFormat="1">
      <c r="B2312" s="752"/>
    </row>
    <row r="2313" spans="2:2" s="753" customFormat="1">
      <c r="B2313" s="752"/>
    </row>
    <row r="2314" spans="2:2" s="753" customFormat="1">
      <c r="B2314" s="752"/>
    </row>
    <row r="2315" spans="2:2" s="753" customFormat="1">
      <c r="B2315" s="752"/>
    </row>
    <row r="2316" spans="2:2" s="753" customFormat="1">
      <c r="B2316" s="752"/>
    </row>
    <row r="2317" spans="2:2" s="753" customFormat="1">
      <c r="B2317" s="752"/>
    </row>
    <row r="2318" spans="2:2" s="753" customFormat="1">
      <c r="B2318" s="752"/>
    </row>
    <row r="2319" spans="2:2" s="753" customFormat="1">
      <c r="B2319" s="752"/>
    </row>
    <row r="2320" spans="2:2" s="753" customFormat="1">
      <c r="B2320" s="752"/>
    </row>
    <row r="2321" spans="2:2" s="753" customFormat="1">
      <c r="B2321" s="752"/>
    </row>
    <row r="2322" spans="2:2" s="753" customFormat="1">
      <c r="B2322" s="752"/>
    </row>
    <row r="2323" spans="2:2" s="753" customFormat="1">
      <c r="B2323" s="752"/>
    </row>
    <row r="2324" spans="2:2" s="753" customFormat="1">
      <c r="B2324" s="752"/>
    </row>
    <row r="2325" spans="2:2" s="753" customFormat="1">
      <c r="B2325" s="752"/>
    </row>
    <row r="2326" spans="2:2" s="753" customFormat="1">
      <c r="B2326" s="752"/>
    </row>
    <row r="2327" spans="2:2" s="753" customFormat="1">
      <c r="B2327" s="752"/>
    </row>
    <row r="2328" spans="2:2" s="753" customFormat="1">
      <c r="B2328" s="752"/>
    </row>
    <row r="2329" spans="2:2" s="753" customFormat="1">
      <c r="B2329" s="752"/>
    </row>
    <row r="2330" spans="2:2" s="753" customFormat="1">
      <c r="B2330" s="752"/>
    </row>
    <row r="2331" spans="2:2" s="753" customFormat="1">
      <c r="B2331" s="752"/>
    </row>
    <row r="2332" spans="2:2" s="753" customFormat="1">
      <c r="B2332" s="752"/>
    </row>
    <row r="2333" spans="2:2" s="753" customFormat="1">
      <c r="B2333" s="752"/>
    </row>
    <row r="2334" spans="2:2" s="753" customFormat="1">
      <c r="B2334" s="752"/>
    </row>
    <row r="2335" spans="2:2" s="753" customFormat="1">
      <c r="B2335" s="752"/>
    </row>
    <row r="2336" spans="2:2" s="753" customFormat="1">
      <c r="B2336" s="752"/>
    </row>
    <row r="2337" spans="2:2" s="753" customFormat="1">
      <c r="B2337" s="752"/>
    </row>
    <row r="2338" spans="2:2" s="753" customFormat="1">
      <c r="B2338" s="752"/>
    </row>
    <row r="2339" spans="2:2" s="753" customFormat="1">
      <c r="B2339" s="752"/>
    </row>
    <row r="2340" spans="2:2" s="753" customFormat="1">
      <c r="B2340" s="752"/>
    </row>
    <row r="2341" spans="2:2" s="753" customFormat="1">
      <c r="B2341" s="752"/>
    </row>
    <row r="2342" spans="2:2" s="753" customFormat="1">
      <c r="B2342" s="752"/>
    </row>
    <row r="2343" spans="2:2" s="753" customFormat="1">
      <c r="B2343" s="752"/>
    </row>
    <row r="2344" spans="2:2" s="753" customFormat="1">
      <c r="B2344" s="752"/>
    </row>
    <row r="2345" spans="2:2" s="753" customFormat="1">
      <c r="B2345" s="752"/>
    </row>
    <row r="2346" spans="2:2" s="753" customFormat="1">
      <c r="B2346" s="752"/>
    </row>
    <row r="2347" spans="2:2" s="753" customFormat="1">
      <c r="B2347" s="752"/>
    </row>
    <row r="2348" spans="2:2" s="753" customFormat="1">
      <c r="B2348" s="752"/>
    </row>
    <row r="2349" spans="2:2" s="753" customFormat="1">
      <c r="B2349" s="752"/>
    </row>
    <row r="2350" spans="2:2" s="753" customFormat="1">
      <c r="B2350" s="752"/>
    </row>
    <row r="2351" spans="2:2" s="753" customFormat="1">
      <c r="B2351" s="752"/>
    </row>
    <row r="2352" spans="2:2" s="753" customFormat="1">
      <c r="B2352" s="752"/>
    </row>
    <row r="2353" spans="2:2" s="753" customFormat="1">
      <c r="B2353" s="752"/>
    </row>
    <row r="2354" spans="2:2" s="753" customFormat="1">
      <c r="B2354" s="752"/>
    </row>
    <row r="2355" spans="2:2" s="753" customFormat="1">
      <c r="B2355" s="752"/>
    </row>
    <row r="2356" spans="2:2" s="753" customFormat="1">
      <c r="B2356" s="752"/>
    </row>
    <row r="2357" spans="2:2" s="753" customFormat="1">
      <c r="B2357" s="752"/>
    </row>
    <row r="2358" spans="2:2" s="753" customFormat="1">
      <c r="B2358" s="752"/>
    </row>
    <row r="2359" spans="2:2" s="753" customFormat="1">
      <c r="B2359" s="752"/>
    </row>
    <row r="2360" spans="2:2" s="753" customFormat="1">
      <c r="B2360" s="752"/>
    </row>
    <row r="2361" spans="2:2" s="753" customFormat="1">
      <c r="B2361" s="752"/>
    </row>
    <row r="2362" spans="2:2" s="753" customFormat="1">
      <c r="B2362" s="752"/>
    </row>
    <row r="2363" spans="2:2" s="753" customFormat="1">
      <c r="B2363" s="752"/>
    </row>
    <row r="2364" spans="2:2" s="753" customFormat="1">
      <c r="B2364" s="752"/>
    </row>
    <row r="2365" spans="2:2" s="753" customFormat="1">
      <c r="B2365" s="752"/>
    </row>
    <row r="2366" spans="2:2" s="753" customFormat="1">
      <c r="B2366" s="752"/>
    </row>
    <row r="2367" spans="2:2" s="753" customFormat="1">
      <c r="B2367" s="752"/>
    </row>
    <row r="2368" spans="2:2" s="753" customFormat="1">
      <c r="B2368" s="752"/>
    </row>
    <row r="2369" spans="2:2" s="753" customFormat="1">
      <c r="B2369" s="752"/>
    </row>
    <row r="2370" spans="2:2" s="753" customFormat="1">
      <c r="B2370" s="752"/>
    </row>
    <row r="2371" spans="2:2" s="753" customFormat="1">
      <c r="B2371" s="752"/>
    </row>
    <row r="2372" spans="2:2" s="753" customFormat="1">
      <c r="B2372" s="752"/>
    </row>
    <row r="2373" spans="2:2" s="753" customFormat="1">
      <c r="B2373" s="752"/>
    </row>
    <row r="2374" spans="2:2" s="753" customFormat="1">
      <c r="B2374" s="752"/>
    </row>
    <row r="2375" spans="2:2" s="753" customFormat="1">
      <c r="B2375" s="752"/>
    </row>
    <row r="2376" spans="2:2" s="753" customFormat="1">
      <c r="B2376" s="752"/>
    </row>
    <row r="2377" spans="2:2" s="753" customFormat="1">
      <c r="B2377" s="752"/>
    </row>
    <row r="2378" spans="2:2" s="753" customFormat="1">
      <c r="B2378" s="752"/>
    </row>
    <row r="2379" spans="2:2" s="753" customFormat="1">
      <c r="B2379" s="752"/>
    </row>
    <row r="2380" spans="2:2" s="753" customFormat="1">
      <c r="B2380" s="752"/>
    </row>
    <row r="2381" spans="2:2" s="753" customFormat="1">
      <c r="B2381" s="752"/>
    </row>
    <row r="2382" spans="2:2" s="753" customFormat="1">
      <c r="B2382" s="752"/>
    </row>
    <row r="2383" spans="2:2" s="753" customFormat="1">
      <c r="B2383" s="752"/>
    </row>
    <row r="2384" spans="2:2" s="753" customFormat="1">
      <c r="B2384" s="752"/>
    </row>
    <row r="2385" spans="2:2" s="753" customFormat="1">
      <c r="B2385" s="752"/>
    </row>
    <row r="2386" spans="2:2" s="753" customFormat="1">
      <c r="B2386" s="752"/>
    </row>
    <row r="2387" spans="2:2" s="753" customFormat="1">
      <c r="B2387" s="752"/>
    </row>
    <row r="2388" spans="2:2" s="753" customFormat="1">
      <c r="B2388" s="752"/>
    </row>
    <row r="2389" spans="2:2" s="753" customFormat="1">
      <c r="B2389" s="752"/>
    </row>
    <row r="2390" spans="2:2" s="753" customFormat="1">
      <c r="B2390" s="752"/>
    </row>
    <row r="2391" spans="2:2" s="753" customFormat="1">
      <c r="B2391" s="752"/>
    </row>
    <row r="2392" spans="2:2" s="753" customFormat="1">
      <c r="B2392" s="752"/>
    </row>
    <row r="2393" spans="2:2" s="753" customFormat="1">
      <c r="B2393" s="752"/>
    </row>
    <row r="2394" spans="2:2" s="753" customFormat="1">
      <c r="B2394" s="752"/>
    </row>
    <row r="2395" spans="2:2" s="753" customFormat="1">
      <c r="B2395" s="752"/>
    </row>
    <row r="2396" spans="2:2" s="753" customFormat="1">
      <c r="B2396" s="752"/>
    </row>
    <row r="2397" spans="2:2" s="753" customFormat="1">
      <c r="B2397" s="752"/>
    </row>
    <row r="2398" spans="2:2" s="753" customFormat="1">
      <c r="B2398" s="752"/>
    </row>
    <row r="2399" spans="2:2" s="753" customFormat="1">
      <c r="B2399" s="752"/>
    </row>
    <row r="2400" spans="2:2" s="753" customFormat="1">
      <c r="B2400" s="752"/>
    </row>
    <row r="2401" spans="2:2" s="753" customFormat="1">
      <c r="B2401" s="752"/>
    </row>
    <row r="2402" spans="2:2" s="753" customFormat="1">
      <c r="B2402" s="752"/>
    </row>
    <row r="2403" spans="2:2" s="753" customFormat="1">
      <c r="B2403" s="752"/>
    </row>
    <row r="2404" spans="2:2" s="753" customFormat="1">
      <c r="B2404" s="752"/>
    </row>
    <row r="2405" spans="2:2" s="753" customFormat="1">
      <c r="B2405" s="752"/>
    </row>
    <row r="2406" spans="2:2" s="753" customFormat="1">
      <c r="B2406" s="752"/>
    </row>
    <row r="2407" spans="2:2" s="753" customFormat="1">
      <c r="B2407" s="752"/>
    </row>
    <row r="2408" spans="2:2" s="753" customFormat="1">
      <c r="B2408" s="752"/>
    </row>
    <row r="2409" spans="2:2" s="753" customFormat="1">
      <c r="B2409" s="752"/>
    </row>
    <row r="2410" spans="2:2" s="753" customFormat="1">
      <c r="B2410" s="752"/>
    </row>
    <row r="2411" spans="2:2" s="753" customFormat="1">
      <c r="B2411" s="752"/>
    </row>
    <row r="2412" spans="2:2" s="753" customFormat="1">
      <c r="B2412" s="752"/>
    </row>
    <row r="2413" spans="2:2" s="753" customFormat="1">
      <c r="B2413" s="752"/>
    </row>
    <row r="2414" spans="2:2" s="753" customFormat="1">
      <c r="B2414" s="752"/>
    </row>
    <row r="2415" spans="2:2" s="753" customFormat="1">
      <c r="B2415" s="752"/>
    </row>
    <row r="2416" spans="2:2" s="753" customFormat="1">
      <c r="B2416" s="752"/>
    </row>
    <row r="2417" spans="2:2" s="753" customFormat="1">
      <c r="B2417" s="752"/>
    </row>
    <row r="2418" spans="2:2" s="753" customFormat="1">
      <c r="B2418" s="752"/>
    </row>
    <row r="2419" spans="2:2" s="753" customFormat="1">
      <c r="B2419" s="752"/>
    </row>
    <row r="2420" spans="2:2" s="753" customFormat="1">
      <c r="B2420" s="752"/>
    </row>
    <row r="2421" spans="2:2" s="753" customFormat="1">
      <c r="B2421" s="752"/>
    </row>
    <row r="2422" spans="2:2" s="753" customFormat="1">
      <c r="B2422" s="752"/>
    </row>
    <row r="2423" spans="2:2" s="753" customFormat="1">
      <c r="B2423" s="752"/>
    </row>
    <row r="2424" spans="2:2" s="753" customFormat="1">
      <c r="B2424" s="752"/>
    </row>
    <row r="2425" spans="2:2" s="753" customFormat="1">
      <c r="B2425" s="752"/>
    </row>
    <row r="2426" spans="2:2" s="753" customFormat="1">
      <c r="B2426" s="752"/>
    </row>
    <row r="2427" spans="2:2" s="753" customFormat="1">
      <c r="B2427" s="752"/>
    </row>
    <row r="2428" spans="2:2" s="753" customFormat="1">
      <c r="B2428" s="752"/>
    </row>
    <row r="2429" spans="2:2" s="753" customFormat="1">
      <c r="B2429" s="752"/>
    </row>
    <row r="2430" spans="2:2" s="753" customFormat="1">
      <c r="B2430" s="752"/>
    </row>
    <row r="2431" spans="2:2" s="753" customFormat="1">
      <c r="B2431" s="752"/>
    </row>
    <row r="2432" spans="2:2" s="753" customFormat="1">
      <c r="B2432" s="752"/>
    </row>
    <row r="2433" spans="2:2" s="753" customFormat="1">
      <c r="B2433" s="752"/>
    </row>
    <row r="2434" spans="2:2" s="753" customFormat="1">
      <c r="B2434" s="752"/>
    </row>
    <row r="2435" spans="2:2" s="753" customFormat="1">
      <c r="B2435" s="752"/>
    </row>
    <row r="2436" spans="2:2" s="753" customFormat="1">
      <c r="B2436" s="752"/>
    </row>
    <row r="2437" spans="2:2" s="753" customFormat="1">
      <c r="B2437" s="752"/>
    </row>
    <row r="2438" spans="2:2" s="753" customFormat="1">
      <c r="B2438" s="752"/>
    </row>
    <row r="2439" spans="2:2" s="753" customFormat="1">
      <c r="B2439" s="752"/>
    </row>
    <row r="2440" spans="2:2" s="753" customFormat="1">
      <c r="B2440" s="752"/>
    </row>
    <row r="2441" spans="2:2" s="753" customFormat="1">
      <c r="B2441" s="752"/>
    </row>
    <row r="2442" spans="2:2" s="753" customFormat="1">
      <c r="B2442" s="752"/>
    </row>
    <row r="2443" spans="2:2" s="753" customFormat="1">
      <c r="B2443" s="752"/>
    </row>
    <row r="2444" spans="2:2" s="753" customFormat="1">
      <c r="B2444" s="752"/>
    </row>
    <row r="2445" spans="2:2" s="753" customFormat="1">
      <c r="B2445" s="752"/>
    </row>
    <row r="2446" spans="2:2" s="753" customFormat="1">
      <c r="B2446" s="752"/>
    </row>
    <row r="2447" spans="2:2" s="753" customFormat="1">
      <c r="B2447" s="752"/>
    </row>
    <row r="2448" spans="2:2" s="753" customFormat="1">
      <c r="B2448" s="752"/>
    </row>
    <row r="2449" spans="2:2" s="753" customFormat="1">
      <c r="B2449" s="752"/>
    </row>
    <row r="2450" spans="2:2" s="753" customFormat="1">
      <c r="B2450" s="752"/>
    </row>
    <row r="2451" spans="2:2" s="753" customFormat="1">
      <c r="B2451" s="752"/>
    </row>
    <row r="2452" spans="2:2" s="753" customFormat="1">
      <c r="B2452" s="752"/>
    </row>
    <row r="2453" spans="2:2" s="753" customFormat="1">
      <c r="B2453" s="752"/>
    </row>
    <row r="2454" spans="2:2" s="753" customFormat="1">
      <c r="B2454" s="752"/>
    </row>
    <row r="2455" spans="2:2" s="753" customFormat="1">
      <c r="B2455" s="752"/>
    </row>
    <row r="2456" spans="2:2" s="753" customFormat="1">
      <c r="B2456" s="752"/>
    </row>
    <row r="2457" spans="2:2" s="753" customFormat="1">
      <c r="B2457" s="752"/>
    </row>
    <row r="2458" spans="2:2" s="753" customFormat="1">
      <c r="B2458" s="752"/>
    </row>
    <row r="2459" spans="2:2" s="753" customFormat="1">
      <c r="B2459" s="752"/>
    </row>
    <row r="2460" spans="2:2" s="753" customFormat="1">
      <c r="B2460" s="752"/>
    </row>
    <row r="2461" spans="2:2" s="753" customFormat="1">
      <c r="B2461" s="752"/>
    </row>
    <row r="2462" spans="2:2" s="753" customFormat="1">
      <c r="B2462" s="752"/>
    </row>
    <row r="2463" spans="2:2" s="753" customFormat="1">
      <c r="B2463" s="752"/>
    </row>
    <row r="2464" spans="2:2" s="753" customFormat="1">
      <c r="B2464" s="752"/>
    </row>
    <row r="2465" spans="2:2" s="753" customFormat="1">
      <c r="B2465" s="752"/>
    </row>
    <row r="2466" spans="2:2" s="753" customFormat="1">
      <c r="B2466" s="752"/>
    </row>
    <row r="2467" spans="2:2" s="753" customFormat="1">
      <c r="B2467" s="752"/>
    </row>
    <row r="2468" spans="2:2" s="753" customFormat="1">
      <c r="B2468" s="752"/>
    </row>
    <row r="2469" spans="2:2" s="753" customFormat="1">
      <c r="B2469" s="752"/>
    </row>
    <row r="2470" spans="2:2" s="753" customFormat="1">
      <c r="B2470" s="752"/>
    </row>
    <row r="2471" spans="2:2" s="753" customFormat="1">
      <c r="B2471" s="752"/>
    </row>
    <row r="2472" spans="2:2" s="753" customFormat="1">
      <c r="B2472" s="752"/>
    </row>
    <row r="2473" spans="2:2" s="753" customFormat="1">
      <c r="B2473" s="752"/>
    </row>
    <row r="2474" spans="2:2" s="753" customFormat="1">
      <c r="B2474" s="752"/>
    </row>
    <row r="2475" spans="2:2" s="753" customFormat="1">
      <c r="B2475" s="752"/>
    </row>
    <row r="2476" spans="2:2" s="753" customFormat="1">
      <c r="B2476" s="752"/>
    </row>
    <row r="2477" spans="2:2" s="753" customFormat="1">
      <c r="B2477" s="752"/>
    </row>
    <row r="2478" spans="2:2" s="753" customFormat="1">
      <c r="B2478" s="752"/>
    </row>
    <row r="2479" spans="2:2" s="753" customFormat="1">
      <c r="B2479" s="752"/>
    </row>
    <row r="2480" spans="2:2" s="753" customFormat="1">
      <c r="B2480" s="752"/>
    </row>
    <row r="2481" spans="2:2" s="753" customFormat="1">
      <c r="B2481" s="752"/>
    </row>
    <row r="2482" spans="2:2" s="753" customFormat="1">
      <c r="B2482" s="752"/>
    </row>
    <row r="2483" spans="2:2" s="753" customFormat="1">
      <c r="B2483" s="752"/>
    </row>
    <row r="2484" spans="2:2" s="753" customFormat="1">
      <c r="B2484" s="752"/>
    </row>
    <row r="2485" spans="2:2" s="753" customFormat="1">
      <c r="B2485" s="752"/>
    </row>
    <row r="2486" spans="2:2" s="753" customFormat="1">
      <c r="B2486" s="752"/>
    </row>
    <row r="2487" spans="2:2" s="753" customFormat="1">
      <c r="B2487" s="752"/>
    </row>
    <row r="2488" spans="2:2" s="753" customFormat="1">
      <c r="B2488" s="752"/>
    </row>
    <row r="2489" spans="2:2" s="753" customFormat="1">
      <c r="B2489" s="752"/>
    </row>
    <row r="2490" spans="2:2" s="753" customFormat="1">
      <c r="B2490" s="752"/>
    </row>
    <row r="2491" spans="2:2" s="753" customFormat="1">
      <c r="B2491" s="752"/>
    </row>
    <row r="2492" spans="2:2" s="753" customFormat="1">
      <c r="B2492" s="752"/>
    </row>
    <row r="2493" spans="2:2" s="753" customFormat="1">
      <c r="B2493" s="752"/>
    </row>
    <row r="2494" spans="2:2" s="753" customFormat="1">
      <c r="B2494" s="752"/>
    </row>
    <row r="2495" spans="2:2" s="753" customFormat="1">
      <c r="B2495" s="752"/>
    </row>
    <row r="2496" spans="2:2" s="753" customFormat="1">
      <c r="B2496" s="752"/>
    </row>
    <row r="2497" spans="2:2" s="753" customFormat="1">
      <c r="B2497" s="752"/>
    </row>
    <row r="2498" spans="2:2" s="753" customFormat="1">
      <c r="B2498" s="752"/>
    </row>
    <row r="2499" spans="2:2" s="753" customFormat="1">
      <c r="B2499" s="752"/>
    </row>
    <row r="2500" spans="2:2" s="753" customFormat="1">
      <c r="B2500" s="752"/>
    </row>
    <row r="2501" spans="2:2" s="753" customFormat="1">
      <c r="B2501" s="752"/>
    </row>
    <row r="2502" spans="2:2" s="753" customFormat="1">
      <c r="B2502" s="752"/>
    </row>
    <row r="2503" spans="2:2" s="753" customFormat="1">
      <c r="B2503" s="752"/>
    </row>
    <row r="2504" spans="2:2" s="753" customFormat="1">
      <c r="B2504" s="752"/>
    </row>
    <row r="2505" spans="2:2" s="753" customFormat="1">
      <c r="B2505" s="752"/>
    </row>
    <row r="2506" spans="2:2" s="753" customFormat="1">
      <c r="B2506" s="752"/>
    </row>
    <row r="2507" spans="2:2" s="753" customFormat="1">
      <c r="B2507" s="752"/>
    </row>
    <row r="2508" spans="2:2" s="753" customFormat="1">
      <c r="B2508" s="752"/>
    </row>
    <row r="2509" spans="2:2" s="753" customFormat="1">
      <c r="B2509" s="752"/>
    </row>
    <row r="2510" spans="2:2" s="753" customFormat="1">
      <c r="B2510" s="752"/>
    </row>
    <row r="2511" spans="2:2" s="753" customFormat="1">
      <c r="B2511" s="752"/>
    </row>
    <row r="2512" spans="2:2" s="753" customFormat="1">
      <c r="B2512" s="752"/>
    </row>
    <row r="2513" spans="2:2" s="753" customFormat="1">
      <c r="B2513" s="752"/>
    </row>
    <row r="2514" spans="2:2" s="753" customFormat="1">
      <c r="B2514" s="752"/>
    </row>
    <row r="2515" spans="2:2" s="753" customFormat="1">
      <c r="B2515" s="752"/>
    </row>
    <row r="2516" spans="2:2" s="753" customFormat="1">
      <c r="B2516" s="752"/>
    </row>
    <row r="2517" spans="2:2" s="753" customFormat="1">
      <c r="B2517" s="752"/>
    </row>
    <row r="2518" spans="2:2" s="753" customFormat="1">
      <c r="B2518" s="752"/>
    </row>
    <row r="2519" spans="2:2" s="753" customFormat="1">
      <c r="B2519" s="752"/>
    </row>
    <row r="2520" spans="2:2" s="753" customFormat="1">
      <c r="B2520" s="752"/>
    </row>
    <row r="2521" spans="2:2" s="753" customFormat="1">
      <c r="B2521" s="752"/>
    </row>
    <row r="2522" spans="2:2" s="753" customFormat="1">
      <c r="B2522" s="752"/>
    </row>
    <row r="2523" spans="2:2" s="753" customFormat="1">
      <c r="B2523" s="752"/>
    </row>
    <row r="2524" spans="2:2" s="753" customFormat="1">
      <c r="B2524" s="752"/>
    </row>
    <row r="2525" spans="2:2" s="753" customFormat="1">
      <c r="B2525" s="752"/>
    </row>
    <row r="2526" spans="2:2" s="753" customFormat="1">
      <c r="B2526" s="752"/>
    </row>
    <row r="2527" spans="2:2" s="753" customFormat="1">
      <c r="B2527" s="752"/>
    </row>
    <row r="2528" spans="2:2" s="753" customFormat="1">
      <c r="B2528" s="752"/>
    </row>
    <row r="2529" spans="2:2" s="753" customFormat="1">
      <c r="B2529" s="752"/>
    </row>
    <row r="2530" spans="2:2" s="753" customFormat="1">
      <c r="B2530" s="752"/>
    </row>
    <row r="2531" spans="2:2" s="753" customFormat="1">
      <c r="B2531" s="752"/>
    </row>
    <row r="2532" spans="2:2" s="753" customFormat="1">
      <c r="B2532" s="752"/>
    </row>
    <row r="2533" spans="2:2" s="753" customFormat="1">
      <c r="B2533" s="752"/>
    </row>
    <row r="2534" spans="2:2" s="753" customFormat="1">
      <c r="B2534" s="752"/>
    </row>
    <row r="2535" spans="2:2" s="753" customFormat="1">
      <c r="B2535" s="752"/>
    </row>
    <row r="2536" spans="2:2" s="753" customFormat="1">
      <c r="B2536" s="752"/>
    </row>
    <row r="2537" spans="2:2" s="753" customFormat="1">
      <c r="B2537" s="752"/>
    </row>
    <row r="2538" spans="2:2" s="753" customFormat="1">
      <c r="B2538" s="752"/>
    </row>
    <row r="2539" spans="2:2" s="753" customFormat="1">
      <c r="B2539" s="752"/>
    </row>
    <row r="2540" spans="2:2" s="753" customFormat="1">
      <c r="B2540" s="752"/>
    </row>
    <row r="2541" spans="2:2" s="753" customFormat="1">
      <c r="B2541" s="752"/>
    </row>
    <row r="2542" spans="2:2" s="753" customFormat="1">
      <c r="B2542" s="752"/>
    </row>
    <row r="2543" spans="2:2" s="753" customFormat="1">
      <c r="B2543" s="752"/>
    </row>
    <row r="2544" spans="2:2" s="753" customFormat="1">
      <c r="B2544" s="752"/>
    </row>
    <row r="2545" spans="2:2" s="753" customFormat="1">
      <c r="B2545" s="752"/>
    </row>
    <row r="2546" spans="2:2" s="753" customFormat="1">
      <c r="B2546" s="752"/>
    </row>
    <row r="2547" spans="2:2" s="753" customFormat="1">
      <c r="B2547" s="752"/>
    </row>
    <row r="2548" spans="2:2" s="753" customFormat="1">
      <c r="B2548" s="752"/>
    </row>
    <row r="2549" spans="2:2" s="753" customFormat="1">
      <c r="B2549" s="752"/>
    </row>
    <row r="2550" spans="2:2" s="753" customFormat="1">
      <c r="B2550" s="752"/>
    </row>
    <row r="2551" spans="2:2" s="753" customFormat="1">
      <c r="B2551" s="752"/>
    </row>
    <row r="2552" spans="2:2" s="753" customFormat="1">
      <c r="B2552" s="752"/>
    </row>
    <row r="2553" spans="2:2" s="753" customFormat="1">
      <c r="B2553" s="752"/>
    </row>
    <row r="2554" spans="2:2" s="753" customFormat="1">
      <c r="B2554" s="752"/>
    </row>
    <row r="2555" spans="2:2" s="753" customFormat="1">
      <c r="B2555" s="752"/>
    </row>
    <row r="2556" spans="2:2" s="753" customFormat="1">
      <c r="B2556" s="752"/>
    </row>
    <row r="2557" spans="2:2" s="753" customFormat="1">
      <c r="B2557" s="752"/>
    </row>
    <row r="2558" spans="2:2" s="753" customFormat="1">
      <c r="B2558" s="752"/>
    </row>
    <row r="2559" spans="2:2" s="753" customFormat="1">
      <c r="B2559" s="752"/>
    </row>
    <row r="2560" spans="2:2" s="753" customFormat="1">
      <c r="B2560" s="752"/>
    </row>
    <row r="2561" spans="2:2" s="753" customFormat="1">
      <c r="B2561" s="752"/>
    </row>
    <row r="2562" spans="2:2" s="753" customFormat="1">
      <c r="B2562" s="752"/>
    </row>
    <row r="2563" spans="2:2" s="753" customFormat="1">
      <c r="B2563" s="752"/>
    </row>
    <row r="2564" spans="2:2" s="753" customFormat="1">
      <c r="B2564" s="752"/>
    </row>
    <row r="2565" spans="2:2" s="753" customFormat="1">
      <c r="B2565" s="752"/>
    </row>
    <row r="2566" spans="2:2" s="753" customFormat="1">
      <c r="B2566" s="752"/>
    </row>
    <row r="2567" spans="2:2" s="753" customFormat="1">
      <c r="B2567" s="752"/>
    </row>
    <row r="2568" spans="2:2" s="753" customFormat="1">
      <c r="B2568" s="752"/>
    </row>
    <row r="2569" spans="2:2" s="753" customFormat="1">
      <c r="B2569" s="752"/>
    </row>
    <row r="2570" spans="2:2" s="753" customFormat="1">
      <c r="B2570" s="752"/>
    </row>
    <row r="2571" spans="2:2" s="753" customFormat="1">
      <c r="B2571" s="752"/>
    </row>
    <row r="2572" spans="2:2" s="753" customFormat="1">
      <c r="B2572" s="752"/>
    </row>
    <row r="2573" spans="2:2" s="753" customFormat="1">
      <c r="B2573" s="752"/>
    </row>
    <row r="2574" spans="2:2" s="753" customFormat="1">
      <c r="B2574" s="752"/>
    </row>
    <row r="2575" spans="2:2" s="753" customFormat="1">
      <c r="B2575" s="752"/>
    </row>
    <row r="2576" spans="2:2" s="753" customFormat="1">
      <c r="B2576" s="752"/>
    </row>
    <row r="2577" spans="2:2" s="753" customFormat="1">
      <c r="B2577" s="752"/>
    </row>
    <row r="2578" spans="2:2" s="753" customFormat="1">
      <c r="B2578" s="752"/>
    </row>
    <row r="2579" spans="2:2" s="753" customFormat="1">
      <c r="B2579" s="752"/>
    </row>
    <row r="2580" spans="2:2" s="753" customFormat="1">
      <c r="B2580" s="752"/>
    </row>
    <row r="2581" spans="2:2" s="753" customFormat="1">
      <c r="B2581" s="752"/>
    </row>
    <row r="2582" spans="2:2" s="753" customFormat="1">
      <c r="B2582" s="752"/>
    </row>
    <row r="2583" spans="2:2" s="753" customFormat="1">
      <c r="B2583" s="752"/>
    </row>
    <row r="2584" spans="2:2" s="753" customFormat="1">
      <c r="B2584" s="752"/>
    </row>
    <row r="2585" spans="2:2" s="753" customFormat="1">
      <c r="B2585" s="752"/>
    </row>
    <row r="2586" spans="2:2" s="753" customFormat="1">
      <c r="B2586" s="752"/>
    </row>
    <row r="2587" spans="2:2" s="753" customFormat="1">
      <c r="B2587" s="752"/>
    </row>
    <row r="2588" spans="2:2" s="753" customFormat="1">
      <c r="B2588" s="752"/>
    </row>
    <row r="2589" spans="2:2" s="753" customFormat="1">
      <c r="B2589" s="752"/>
    </row>
    <row r="2590" spans="2:2" s="753" customFormat="1">
      <c r="B2590" s="752"/>
    </row>
    <row r="2591" spans="2:2" s="753" customFormat="1">
      <c r="B2591" s="752"/>
    </row>
    <row r="2592" spans="2:2" s="753" customFormat="1">
      <c r="B2592" s="752"/>
    </row>
    <row r="2593" spans="2:2" s="753" customFormat="1">
      <c r="B2593" s="752"/>
    </row>
    <row r="2594" spans="2:2" s="753" customFormat="1">
      <c r="B2594" s="752"/>
    </row>
    <row r="2595" spans="2:2" s="753" customFormat="1">
      <c r="B2595" s="752"/>
    </row>
    <row r="2596" spans="2:2" s="753" customFormat="1">
      <c r="B2596" s="752"/>
    </row>
    <row r="2597" spans="2:2" s="753" customFormat="1">
      <c r="B2597" s="752"/>
    </row>
    <row r="2598" spans="2:2" s="753" customFormat="1">
      <c r="B2598" s="752"/>
    </row>
    <row r="2599" spans="2:2" s="753" customFormat="1">
      <c r="B2599" s="752"/>
    </row>
    <row r="2600" spans="2:2" s="753" customFormat="1">
      <c r="B2600" s="752"/>
    </row>
    <row r="2601" spans="2:2" s="753" customFormat="1">
      <c r="B2601" s="752"/>
    </row>
    <row r="2602" spans="2:2" s="753" customFormat="1">
      <c r="B2602" s="752"/>
    </row>
    <row r="2603" spans="2:2" s="753" customFormat="1">
      <c r="B2603" s="752"/>
    </row>
    <row r="2604" spans="2:2" s="753" customFormat="1">
      <c r="B2604" s="752"/>
    </row>
    <row r="2605" spans="2:2" s="753" customFormat="1">
      <c r="B2605" s="752"/>
    </row>
    <row r="2606" spans="2:2" s="753" customFormat="1">
      <c r="B2606" s="752"/>
    </row>
    <row r="2607" spans="2:2" s="753" customFormat="1">
      <c r="B2607" s="752"/>
    </row>
    <row r="2608" spans="2:2" s="753" customFormat="1">
      <c r="B2608" s="752"/>
    </row>
    <row r="2609" spans="2:2" s="753" customFormat="1">
      <c r="B2609" s="752"/>
    </row>
    <row r="2610" spans="2:2" s="753" customFormat="1">
      <c r="B2610" s="752"/>
    </row>
    <row r="2611" spans="2:2" s="753" customFormat="1">
      <c r="B2611" s="752"/>
    </row>
    <row r="2612" spans="2:2" s="753" customFormat="1">
      <c r="B2612" s="752"/>
    </row>
    <row r="2613" spans="2:2" s="753" customFormat="1">
      <c r="B2613" s="752"/>
    </row>
    <row r="2614" spans="2:2" s="753" customFormat="1">
      <c r="B2614" s="752"/>
    </row>
    <row r="2615" spans="2:2" s="753" customFormat="1">
      <c r="B2615" s="752"/>
    </row>
    <row r="2616" spans="2:2" s="753" customFormat="1">
      <c r="B2616" s="752"/>
    </row>
    <row r="2617" spans="2:2" s="753" customFormat="1">
      <c r="B2617" s="752"/>
    </row>
    <row r="2618" spans="2:2" s="753" customFormat="1">
      <c r="B2618" s="752"/>
    </row>
    <row r="2619" spans="2:2" s="753" customFormat="1">
      <c r="B2619" s="752"/>
    </row>
    <row r="2620" spans="2:2" s="753" customFormat="1">
      <c r="B2620" s="752"/>
    </row>
    <row r="2621" spans="2:2" s="753" customFormat="1">
      <c r="B2621" s="752"/>
    </row>
    <row r="2622" spans="2:2" s="753" customFormat="1">
      <c r="B2622" s="752"/>
    </row>
    <row r="2623" spans="2:2" s="753" customFormat="1">
      <c r="B2623" s="752"/>
    </row>
    <row r="2624" spans="2:2" s="753" customFormat="1">
      <c r="B2624" s="752"/>
    </row>
    <row r="2625" spans="2:2" s="753" customFormat="1">
      <c r="B2625" s="752"/>
    </row>
    <row r="2626" spans="2:2" s="753" customFormat="1">
      <c r="B2626" s="752"/>
    </row>
    <row r="2627" spans="2:2" s="753" customFormat="1">
      <c r="B2627" s="752"/>
    </row>
    <row r="2628" spans="2:2" s="753" customFormat="1">
      <c r="B2628" s="752"/>
    </row>
    <row r="2629" spans="2:2" s="753" customFormat="1">
      <c r="B2629" s="752"/>
    </row>
    <row r="2630" spans="2:2" s="753" customFormat="1">
      <c r="B2630" s="752"/>
    </row>
    <row r="2631" spans="2:2" s="753" customFormat="1">
      <c r="B2631" s="752"/>
    </row>
    <row r="2632" spans="2:2" s="753" customFormat="1">
      <c r="B2632" s="752"/>
    </row>
    <row r="2633" spans="2:2" s="753" customFormat="1">
      <c r="B2633" s="752"/>
    </row>
    <row r="2634" spans="2:2" s="753" customFormat="1">
      <c r="B2634" s="752"/>
    </row>
    <row r="2635" spans="2:2" s="753" customFormat="1">
      <c r="B2635" s="752"/>
    </row>
    <row r="2636" spans="2:2" s="753" customFormat="1">
      <c r="B2636" s="752"/>
    </row>
    <row r="2637" spans="2:2" s="753" customFormat="1">
      <c r="B2637" s="752"/>
    </row>
    <row r="2638" spans="2:2" s="753" customFormat="1">
      <c r="B2638" s="752"/>
    </row>
    <row r="2639" spans="2:2" s="753" customFormat="1">
      <c r="B2639" s="752"/>
    </row>
    <row r="2640" spans="2:2" s="753" customFormat="1">
      <c r="B2640" s="752"/>
    </row>
    <row r="2641" spans="2:2" s="753" customFormat="1">
      <c r="B2641" s="752"/>
    </row>
    <row r="2642" spans="2:2" s="753" customFormat="1">
      <c r="B2642" s="752"/>
    </row>
    <row r="2643" spans="2:2" s="753" customFormat="1">
      <c r="B2643" s="752"/>
    </row>
    <row r="2644" spans="2:2" s="753" customFormat="1">
      <c r="B2644" s="752"/>
    </row>
    <row r="2645" spans="2:2" s="753" customFormat="1">
      <c r="B2645" s="752"/>
    </row>
    <row r="2646" spans="2:2" s="753" customFormat="1">
      <c r="B2646" s="752"/>
    </row>
    <row r="2647" spans="2:2" s="753" customFormat="1">
      <c r="B2647" s="752"/>
    </row>
    <row r="2648" spans="2:2" s="753" customFormat="1">
      <c r="B2648" s="752"/>
    </row>
    <row r="2649" spans="2:2" s="753" customFormat="1">
      <c r="B2649" s="752"/>
    </row>
    <row r="2650" spans="2:2" s="753" customFormat="1">
      <c r="B2650" s="752"/>
    </row>
    <row r="2651" spans="2:2" s="753" customFormat="1">
      <c r="B2651" s="752"/>
    </row>
    <row r="2652" spans="2:2" s="753" customFormat="1">
      <c r="B2652" s="752"/>
    </row>
    <row r="2653" spans="2:2" s="753" customFormat="1">
      <c r="B2653" s="752"/>
    </row>
    <row r="2654" spans="2:2" s="753" customFormat="1">
      <c r="B2654" s="752"/>
    </row>
    <row r="2655" spans="2:2" s="753" customFormat="1">
      <c r="B2655" s="752"/>
    </row>
    <row r="2656" spans="2:2" s="753" customFormat="1">
      <c r="B2656" s="752"/>
    </row>
    <row r="2657" spans="2:2" s="753" customFormat="1">
      <c r="B2657" s="752"/>
    </row>
    <row r="2658" spans="2:2" s="753" customFormat="1">
      <c r="B2658" s="752"/>
    </row>
    <row r="2659" spans="2:2" s="753" customFormat="1">
      <c r="B2659" s="752"/>
    </row>
    <row r="2660" spans="2:2" s="753" customFormat="1">
      <c r="B2660" s="752"/>
    </row>
    <row r="2661" spans="2:2" s="753" customFormat="1">
      <c r="B2661" s="752"/>
    </row>
    <row r="2662" spans="2:2" s="753" customFormat="1">
      <c r="B2662" s="752"/>
    </row>
    <row r="2663" spans="2:2" s="753" customFormat="1">
      <c r="B2663" s="752"/>
    </row>
    <row r="2664" spans="2:2" s="753" customFormat="1">
      <c r="B2664" s="752"/>
    </row>
    <row r="2665" spans="2:2" s="753" customFormat="1">
      <c r="B2665" s="752"/>
    </row>
    <row r="2666" spans="2:2" s="753" customFormat="1">
      <c r="B2666" s="752"/>
    </row>
    <row r="2667" spans="2:2" s="753" customFormat="1">
      <c r="B2667" s="752"/>
    </row>
    <row r="2668" spans="2:2" s="753" customFormat="1">
      <c r="B2668" s="752"/>
    </row>
    <row r="2669" spans="2:2" s="753" customFormat="1">
      <c r="B2669" s="752"/>
    </row>
    <row r="2670" spans="2:2" s="753" customFormat="1">
      <c r="B2670" s="752"/>
    </row>
    <row r="2671" spans="2:2" s="753" customFormat="1">
      <c r="B2671" s="752"/>
    </row>
    <row r="2672" spans="2:2" s="753" customFormat="1">
      <c r="B2672" s="752"/>
    </row>
    <row r="2673" spans="2:2" s="753" customFormat="1">
      <c r="B2673" s="752"/>
    </row>
    <row r="2674" spans="2:2" s="753" customFormat="1">
      <c r="B2674" s="752"/>
    </row>
    <row r="2675" spans="2:2" s="753" customFormat="1">
      <c r="B2675" s="752"/>
    </row>
    <row r="2676" spans="2:2" s="753" customFormat="1">
      <c r="B2676" s="752"/>
    </row>
    <row r="2677" spans="2:2" s="753" customFormat="1">
      <c r="B2677" s="752"/>
    </row>
    <row r="2678" spans="2:2" s="753" customFormat="1">
      <c r="B2678" s="752"/>
    </row>
    <row r="2679" spans="2:2" s="753" customFormat="1">
      <c r="B2679" s="752"/>
    </row>
    <row r="2680" spans="2:2" s="753" customFormat="1">
      <c r="B2680" s="752"/>
    </row>
    <row r="2681" spans="2:2" s="753" customFormat="1">
      <c r="B2681" s="752"/>
    </row>
    <row r="2682" spans="2:2" s="753" customFormat="1">
      <c r="B2682" s="752"/>
    </row>
    <row r="2683" spans="2:2" s="753" customFormat="1">
      <c r="B2683" s="752"/>
    </row>
    <row r="2684" spans="2:2" s="753" customFormat="1">
      <c r="B2684" s="752"/>
    </row>
    <row r="2685" spans="2:2" s="753" customFormat="1">
      <c r="B2685" s="752"/>
    </row>
    <row r="2686" spans="2:2" s="753" customFormat="1">
      <c r="B2686" s="752"/>
    </row>
    <row r="2687" spans="2:2" s="753" customFormat="1">
      <c r="B2687" s="752"/>
    </row>
    <row r="2688" spans="2:2" s="753" customFormat="1">
      <c r="B2688" s="752"/>
    </row>
    <row r="2689" spans="2:2" s="753" customFormat="1">
      <c r="B2689" s="752"/>
    </row>
    <row r="2690" spans="2:2" s="753" customFormat="1">
      <c r="B2690" s="752"/>
    </row>
    <row r="2691" spans="2:2" s="753" customFormat="1">
      <c r="B2691" s="752"/>
    </row>
    <row r="2692" spans="2:2" s="753" customFormat="1">
      <c r="B2692" s="752"/>
    </row>
    <row r="2693" spans="2:2" s="753" customFormat="1">
      <c r="B2693" s="752"/>
    </row>
    <row r="2694" spans="2:2" s="753" customFormat="1">
      <c r="B2694" s="752"/>
    </row>
    <row r="2695" spans="2:2" s="753" customFormat="1">
      <c r="B2695" s="752"/>
    </row>
    <row r="2696" spans="2:2" s="753" customFormat="1">
      <c r="B2696" s="752"/>
    </row>
    <row r="2697" spans="2:2" s="753" customFormat="1">
      <c r="B2697" s="752"/>
    </row>
    <row r="2698" spans="2:2" s="753" customFormat="1">
      <c r="B2698" s="752"/>
    </row>
    <row r="2699" spans="2:2" s="753" customFormat="1">
      <c r="B2699" s="752"/>
    </row>
    <row r="2700" spans="2:2" s="753" customFormat="1">
      <c r="B2700" s="752"/>
    </row>
    <row r="2701" spans="2:2" s="753" customFormat="1">
      <c r="B2701" s="752"/>
    </row>
    <row r="2702" spans="2:2" s="753" customFormat="1">
      <c r="B2702" s="752"/>
    </row>
    <row r="2703" spans="2:2" s="753" customFormat="1">
      <c r="B2703" s="752"/>
    </row>
    <row r="2704" spans="2:2" s="753" customFormat="1">
      <c r="B2704" s="752"/>
    </row>
    <row r="2705" spans="2:2" s="753" customFormat="1">
      <c r="B2705" s="752"/>
    </row>
    <row r="2706" spans="2:2" s="753" customFormat="1">
      <c r="B2706" s="752"/>
    </row>
    <row r="2707" spans="2:2" s="753" customFormat="1">
      <c r="B2707" s="752"/>
    </row>
    <row r="2708" spans="2:2" s="753" customFormat="1">
      <c r="B2708" s="752"/>
    </row>
    <row r="2709" spans="2:2" s="753" customFormat="1">
      <c r="B2709" s="752"/>
    </row>
    <row r="2710" spans="2:2" s="753" customFormat="1">
      <c r="B2710" s="752"/>
    </row>
    <row r="2711" spans="2:2" s="753" customFormat="1">
      <c r="B2711" s="752"/>
    </row>
    <row r="2712" spans="2:2" s="753" customFormat="1">
      <c r="B2712" s="752"/>
    </row>
    <row r="2713" spans="2:2" s="753" customFormat="1">
      <c r="B2713" s="752"/>
    </row>
    <row r="2714" spans="2:2" s="753" customFormat="1">
      <c r="B2714" s="752"/>
    </row>
    <row r="2715" spans="2:2" s="753" customFormat="1">
      <c r="B2715" s="752"/>
    </row>
    <row r="2716" spans="2:2" s="753" customFormat="1">
      <c r="B2716" s="752"/>
    </row>
    <row r="2717" spans="2:2" s="753" customFormat="1">
      <c r="B2717" s="752"/>
    </row>
    <row r="2718" spans="2:2" s="753" customFormat="1">
      <c r="B2718" s="752"/>
    </row>
    <row r="2719" spans="2:2" s="753" customFormat="1">
      <c r="B2719" s="752"/>
    </row>
    <row r="2720" spans="2:2" s="753" customFormat="1">
      <c r="B2720" s="752"/>
    </row>
    <row r="2721" spans="2:2" s="753" customFormat="1">
      <c r="B2721" s="752"/>
    </row>
    <row r="2722" spans="2:2" s="753" customFormat="1">
      <c r="B2722" s="752"/>
    </row>
    <row r="2723" spans="2:2" s="753" customFormat="1">
      <c r="B2723" s="752"/>
    </row>
    <row r="2724" spans="2:2" s="753" customFormat="1">
      <c r="B2724" s="752"/>
    </row>
    <row r="2725" spans="2:2" s="753" customFormat="1">
      <c r="B2725" s="752"/>
    </row>
    <row r="2726" spans="2:2" s="753" customFormat="1">
      <c r="B2726" s="752"/>
    </row>
    <row r="2727" spans="2:2" s="753" customFormat="1">
      <c r="B2727" s="752"/>
    </row>
    <row r="2728" spans="2:2" s="753" customFormat="1">
      <c r="B2728" s="752"/>
    </row>
    <row r="2729" spans="2:2" s="753" customFormat="1">
      <c r="B2729" s="752"/>
    </row>
    <row r="2730" spans="2:2" s="753" customFormat="1">
      <c r="B2730" s="752"/>
    </row>
    <row r="2731" spans="2:2" s="753" customFormat="1">
      <c r="B2731" s="752"/>
    </row>
    <row r="2732" spans="2:2" s="753" customFormat="1">
      <c r="B2732" s="752"/>
    </row>
    <row r="2733" spans="2:2" s="753" customFormat="1">
      <c r="B2733" s="752"/>
    </row>
    <row r="2734" spans="2:2" s="753" customFormat="1">
      <c r="B2734" s="752"/>
    </row>
    <row r="2735" spans="2:2" s="753" customFormat="1">
      <c r="B2735" s="752"/>
    </row>
    <row r="2736" spans="2:2" s="753" customFormat="1">
      <c r="B2736" s="752"/>
    </row>
    <row r="2737" spans="2:2" s="753" customFormat="1">
      <c r="B2737" s="752"/>
    </row>
    <row r="2738" spans="2:2" s="753" customFormat="1">
      <c r="B2738" s="752"/>
    </row>
    <row r="2739" spans="2:2" s="753" customFormat="1">
      <c r="B2739" s="752"/>
    </row>
    <row r="2740" spans="2:2" s="753" customFormat="1">
      <c r="B2740" s="752"/>
    </row>
    <row r="2741" spans="2:2" s="753" customFormat="1">
      <c r="B2741" s="752"/>
    </row>
    <row r="2742" spans="2:2" s="753" customFormat="1">
      <c r="B2742" s="752"/>
    </row>
    <row r="2743" spans="2:2" s="753" customFormat="1">
      <c r="B2743" s="752"/>
    </row>
    <row r="2744" spans="2:2" s="753" customFormat="1">
      <c r="B2744" s="752"/>
    </row>
    <row r="2745" spans="2:2" s="753" customFormat="1">
      <c r="B2745" s="752"/>
    </row>
    <row r="2746" spans="2:2" s="753" customFormat="1">
      <c r="B2746" s="752"/>
    </row>
    <row r="2747" spans="2:2" s="753" customFormat="1">
      <c r="B2747" s="752"/>
    </row>
    <row r="2748" spans="2:2" s="753" customFormat="1">
      <c r="B2748" s="752"/>
    </row>
    <row r="2749" spans="2:2" s="753" customFormat="1">
      <c r="B2749" s="752"/>
    </row>
    <row r="2750" spans="2:2" s="753" customFormat="1">
      <c r="B2750" s="752"/>
    </row>
    <row r="2751" spans="2:2" s="753" customFormat="1">
      <c r="B2751" s="752"/>
    </row>
    <row r="2752" spans="2:2" s="753" customFormat="1">
      <c r="B2752" s="752"/>
    </row>
    <row r="2753" spans="2:2" s="753" customFormat="1">
      <c r="B2753" s="752"/>
    </row>
    <row r="2754" spans="2:2" s="753" customFormat="1">
      <c r="B2754" s="752"/>
    </row>
    <row r="2755" spans="2:2" s="753" customFormat="1">
      <c r="B2755" s="752"/>
    </row>
    <row r="2756" spans="2:2" s="753" customFormat="1">
      <c r="B2756" s="752"/>
    </row>
    <row r="2757" spans="2:2" s="753" customFormat="1">
      <c r="B2757" s="752"/>
    </row>
    <row r="2758" spans="2:2" s="753" customFormat="1">
      <c r="B2758" s="752"/>
    </row>
    <row r="2759" spans="2:2" s="753" customFormat="1">
      <c r="B2759" s="752"/>
    </row>
    <row r="2760" spans="2:2" s="753" customFormat="1">
      <c r="B2760" s="752"/>
    </row>
    <row r="2761" spans="2:2" s="753" customFormat="1">
      <c r="B2761" s="752"/>
    </row>
    <row r="2762" spans="2:2" s="753" customFormat="1">
      <c r="B2762" s="752"/>
    </row>
    <row r="2763" spans="2:2" s="753" customFormat="1">
      <c r="B2763" s="752"/>
    </row>
    <row r="2764" spans="2:2" s="753" customFormat="1">
      <c r="B2764" s="752"/>
    </row>
    <row r="2765" spans="2:2" s="753" customFormat="1">
      <c r="B2765" s="752"/>
    </row>
    <row r="2766" spans="2:2" s="753" customFormat="1">
      <c r="B2766" s="752"/>
    </row>
    <row r="2767" spans="2:2" s="753" customFormat="1">
      <c r="B2767" s="752"/>
    </row>
    <row r="2768" spans="2:2" s="753" customFormat="1">
      <c r="B2768" s="752"/>
    </row>
    <row r="2769" spans="2:2" s="753" customFormat="1">
      <c r="B2769" s="752"/>
    </row>
    <row r="2770" spans="2:2" s="753" customFormat="1">
      <c r="B2770" s="752"/>
    </row>
    <row r="2771" spans="2:2" s="753" customFormat="1">
      <c r="B2771" s="752"/>
    </row>
    <row r="2772" spans="2:2" s="753" customFormat="1">
      <c r="B2772" s="752"/>
    </row>
    <row r="2773" spans="2:2" s="753" customFormat="1">
      <c r="B2773" s="752"/>
    </row>
    <row r="2774" spans="2:2" s="753" customFormat="1">
      <c r="B2774" s="752"/>
    </row>
    <row r="2775" spans="2:2" s="753" customFormat="1">
      <c r="B2775" s="752"/>
    </row>
    <row r="2776" spans="2:2" s="753" customFormat="1">
      <c r="B2776" s="752"/>
    </row>
    <row r="2777" spans="2:2" s="753" customFormat="1">
      <c r="B2777" s="752"/>
    </row>
    <row r="2778" spans="2:2" s="753" customFormat="1">
      <c r="B2778" s="752"/>
    </row>
    <row r="2779" spans="2:2" s="753" customFormat="1">
      <c r="B2779" s="752"/>
    </row>
    <row r="2780" spans="2:2" s="753" customFormat="1">
      <c r="B2780" s="752"/>
    </row>
    <row r="2781" spans="2:2" s="753" customFormat="1">
      <c r="B2781" s="752"/>
    </row>
    <row r="2782" spans="2:2" s="753" customFormat="1">
      <c r="B2782" s="752"/>
    </row>
    <row r="2783" spans="2:2" s="753" customFormat="1">
      <c r="B2783" s="752"/>
    </row>
    <row r="2784" spans="2:2" s="753" customFormat="1">
      <c r="B2784" s="752"/>
    </row>
    <row r="2785" spans="2:2" s="753" customFormat="1">
      <c r="B2785" s="752"/>
    </row>
    <row r="2786" spans="2:2" s="753" customFormat="1">
      <c r="B2786" s="752"/>
    </row>
    <row r="2787" spans="2:2" s="753" customFormat="1">
      <c r="B2787" s="752"/>
    </row>
    <row r="2788" spans="2:2" s="753" customFormat="1">
      <c r="B2788" s="752"/>
    </row>
    <row r="2789" spans="2:2" s="753" customFormat="1">
      <c r="B2789" s="752"/>
    </row>
    <row r="2790" spans="2:2" s="753" customFormat="1">
      <c r="B2790" s="752"/>
    </row>
    <row r="2791" spans="2:2" s="753" customFormat="1">
      <c r="B2791" s="752"/>
    </row>
    <row r="2792" spans="2:2" s="753" customFormat="1">
      <c r="B2792" s="752"/>
    </row>
    <row r="2793" spans="2:2" s="753" customFormat="1">
      <c r="B2793" s="752"/>
    </row>
    <row r="2794" spans="2:2" s="753" customFormat="1">
      <c r="B2794" s="752"/>
    </row>
    <row r="2795" spans="2:2" s="753" customFormat="1">
      <c r="B2795" s="752"/>
    </row>
    <row r="2796" spans="2:2" s="753" customFormat="1">
      <c r="B2796" s="752"/>
    </row>
    <row r="2797" spans="2:2" s="753" customFormat="1">
      <c r="B2797" s="752"/>
    </row>
    <row r="2798" spans="2:2" s="753" customFormat="1">
      <c r="B2798" s="752"/>
    </row>
    <row r="2799" spans="2:2" s="753" customFormat="1">
      <c r="B2799" s="752"/>
    </row>
    <row r="2800" spans="2:2" s="753" customFormat="1">
      <c r="B2800" s="752"/>
    </row>
    <row r="2801" spans="2:2" s="753" customFormat="1">
      <c r="B2801" s="752"/>
    </row>
    <row r="2802" spans="2:2" s="753" customFormat="1">
      <c r="B2802" s="752"/>
    </row>
    <row r="2803" spans="2:2" s="753" customFormat="1">
      <c r="B2803" s="752"/>
    </row>
    <row r="2804" spans="2:2" s="753" customFormat="1">
      <c r="B2804" s="752"/>
    </row>
    <row r="2805" spans="2:2" s="753" customFormat="1">
      <c r="B2805" s="752"/>
    </row>
    <row r="2806" spans="2:2" s="753" customFormat="1">
      <c r="B2806" s="752"/>
    </row>
    <row r="2807" spans="2:2" s="753" customFormat="1">
      <c r="B2807" s="752"/>
    </row>
    <row r="2808" spans="2:2" s="753" customFormat="1">
      <c r="B2808" s="752"/>
    </row>
    <row r="2809" spans="2:2" s="753" customFormat="1">
      <c r="B2809" s="752"/>
    </row>
    <row r="2810" spans="2:2" s="753" customFormat="1">
      <c r="B2810" s="752"/>
    </row>
    <row r="2811" spans="2:2" s="753" customFormat="1">
      <c r="B2811" s="752"/>
    </row>
    <row r="2812" spans="2:2" s="753" customFormat="1">
      <c r="B2812" s="752"/>
    </row>
    <row r="2813" spans="2:2" s="753" customFormat="1">
      <c r="B2813" s="752"/>
    </row>
    <row r="2814" spans="2:2" s="753" customFormat="1">
      <c r="B2814" s="752"/>
    </row>
    <row r="2815" spans="2:2" s="753" customFormat="1">
      <c r="B2815" s="752"/>
    </row>
    <row r="2816" spans="2:2" s="753" customFormat="1">
      <c r="B2816" s="752"/>
    </row>
    <row r="2817" spans="2:2" s="753" customFormat="1">
      <c r="B2817" s="752"/>
    </row>
    <row r="2818" spans="2:2" s="753" customFormat="1">
      <c r="B2818" s="752"/>
    </row>
    <row r="2819" spans="2:2" s="753" customFormat="1">
      <c r="B2819" s="752"/>
    </row>
    <row r="2820" spans="2:2" s="753" customFormat="1">
      <c r="B2820" s="752"/>
    </row>
    <row r="2821" spans="2:2" s="753" customFormat="1">
      <c r="B2821" s="752"/>
    </row>
    <row r="2822" spans="2:2" s="753" customFormat="1">
      <c r="B2822" s="752"/>
    </row>
    <row r="2823" spans="2:2" s="753" customFormat="1">
      <c r="B2823" s="752"/>
    </row>
    <row r="2824" spans="2:2" s="753" customFormat="1">
      <c r="B2824" s="752"/>
    </row>
    <row r="2825" spans="2:2" s="753" customFormat="1">
      <c r="B2825" s="752"/>
    </row>
    <row r="2826" spans="2:2" s="753" customFormat="1">
      <c r="B2826" s="752"/>
    </row>
    <row r="2827" spans="2:2" s="753" customFormat="1">
      <c r="B2827" s="752"/>
    </row>
    <row r="2828" spans="2:2" s="753" customFormat="1">
      <c r="B2828" s="752"/>
    </row>
    <row r="2829" spans="2:2" s="753" customFormat="1">
      <c r="B2829" s="752"/>
    </row>
    <row r="2830" spans="2:2" s="753" customFormat="1">
      <c r="B2830" s="752"/>
    </row>
    <row r="2831" spans="2:2" s="753" customFormat="1">
      <c r="B2831" s="752"/>
    </row>
    <row r="2832" spans="2:2" s="753" customFormat="1">
      <c r="B2832" s="752"/>
    </row>
    <row r="2833" spans="2:2" s="753" customFormat="1">
      <c r="B2833" s="752"/>
    </row>
    <row r="2834" spans="2:2" s="753" customFormat="1">
      <c r="B2834" s="752"/>
    </row>
    <row r="2835" spans="2:2" s="753" customFormat="1">
      <c r="B2835" s="752"/>
    </row>
    <row r="2836" spans="2:2" s="753" customFormat="1">
      <c r="B2836" s="752"/>
    </row>
    <row r="2837" spans="2:2" s="753" customFormat="1">
      <c r="B2837" s="752"/>
    </row>
    <row r="2838" spans="2:2" s="753" customFormat="1">
      <c r="B2838" s="752"/>
    </row>
    <row r="2839" spans="2:2" s="753" customFormat="1">
      <c r="B2839" s="752"/>
    </row>
    <row r="2840" spans="2:2" s="753" customFormat="1">
      <c r="B2840" s="752"/>
    </row>
    <row r="2841" spans="2:2" s="753" customFormat="1">
      <c r="B2841" s="752"/>
    </row>
    <row r="2842" spans="2:2" s="753" customFormat="1">
      <c r="B2842" s="752"/>
    </row>
    <row r="2843" spans="2:2" s="753" customFormat="1">
      <c r="B2843" s="752"/>
    </row>
    <row r="2844" spans="2:2" s="753" customFormat="1">
      <c r="B2844" s="752"/>
    </row>
    <row r="2845" spans="2:2" s="753" customFormat="1">
      <c r="B2845" s="752"/>
    </row>
    <row r="2846" spans="2:2" s="753" customFormat="1">
      <c r="B2846" s="752"/>
    </row>
    <row r="2847" spans="2:2" s="753" customFormat="1">
      <c r="B2847" s="752"/>
    </row>
    <row r="2848" spans="2:2" s="753" customFormat="1">
      <c r="B2848" s="752"/>
    </row>
    <row r="2849" spans="2:2" s="753" customFormat="1">
      <c r="B2849" s="752"/>
    </row>
    <row r="2850" spans="2:2" s="753" customFormat="1">
      <c r="B2850" s="752"/>
    </row>
    <row r="2851" spans="2:2" s="753" customFormat="1">
      <c r="B2851" s="752"/>
    </row>
    <row r="2852" spans="2:2" s="753" customFormat="1">
      <c r="B2852" s="752"/>
    </row>
    <row r="2853" spans="2:2" s="753" customFormat="1">
      <c r="B2853" s="752"/>
    </row>
    <row r="2854" spans="2:2" s="753" customFormat="1">
      <c r="B2854" s="752"/>
    </row>
    <row r="2855" spans="2:2" s="753" customFormat="1">
      <c r="B2855" s="752"/>
    </row>
    <row r="2856" spans="2:2" s="753" customFormat="1">
      <c r="B2856" s="752"/>
    </row>
    <row r="2857" spans="2:2" s="753" customFormat="1">
      <c r="B2857" s="752"/>
    </row>
    <row r="2858" spans="2:2" s="753" customFormat="1">
      <c r="B2858" s="752"/>
    </row>
    <row r="2859" spans="2:2" s="753" customFormat="1">
      <c r="B2859" s="752"/>
    </row>
    <row r="2860" spans="2:2" s="753" customFormat="1">
      <c r="B2860" s="752"/>
    </row>
    <row r="2861" spans="2:2" s="753" customFormat="1">
      <c r="B2861" s="752"/>
    </row>
    <row r="2862" spans="2:2" s="753" customFormat="1">
      <c r="B2862" s="752"/>
    </row>
    <row r="2863" spans="2:2" s="753" customFormat="1">
      <c r="B2863" s="752"/>
    </row>
    <row r="2864" spans="2:2" s="753" customFormat="1">
      <c r="B2864" s="752"/>
    </row>
    <row r="2865" spans="2:2" s="753" customFormat="1">
      <c r="B2865" s="752"/>
    </row>
    <row r="2866" spans="2:2" s="753" customFormat="1">
      <c r="B2866" s="752"/>
    </row>
    <row r="2867" spans="2:2" s="753" customFormat="1">
      <c r="B2867" s="752"/>
    </row>
    <row r="2868" spans="2:2" s="753" customFormat="1">
      <c r="B2868" s="752"/>
    </row>
    <row r="2869" spans="2:2" s="753" customFormat="1">
      <c r="B2869" s="752"/>
    </row>
    <row r="2870" spans="2:2" s="753" customFormat="1">
      <c r="B2870" s="752"/>
    </row>
    <row r="2871" spans="2:2" s="753" customFormat="1">
      <c r="B2871" s="752"/>
    </row>
    <row r="2872" spans="2:2" s="753" customFormat="1">
      <c r="B2872" s="752"/>
    </row>
    <row r="2873" spans="2:2" s="753" customFormat="1">
      <c r="B2873" s="752"/>
    </row>
    <row r="2874" spans="2:2" s="753" customFormat="1">
      <c r="B2874" s="752"/>
    </row>
    <row r="2875" spans="2:2" s="753" customFormat="1">
      <c r="B2875" s="752"/>
    </row>
    <row r="2876" spans="2:2" s="753" customFormat="1">
      <c r="B2876" s="752"/>
    </row>
    <row r="2877" spans="2:2" s="753" customFormat="1">
      <c r="B2877" s="752"/>
    </row>
    <row r="2878" spans="2:2" s="753" customFormat="1">
      <c r="B2878" s="752"/>
    </row>
    <row r="2879" spans="2:2" s="753" customFormat="1">
      <c r="B2879" s="752"/>
    </row>
    <row r="2880" spans="2:2" s="753" customFormat="1">
      <c r="B2880" s="752"/>
    </row>
    <row r="2881" spans="2:2" s="753" customFormat="1">
      <c r="B2881" s="752"/>
    </row>
    <row r="2882" spans="2:2" s="753" customFormat="1">
      <c r="B2882" s="752"/>
    </row>
    <row r="2883" spans="2:2" s="753" customFormat="1">
      <c r="B2883" s="752"/>
    </row>
    <row r="2884" spans="2:2" s="753" customFormat="1">
      <c r="B2884" s="752"/>
    </row>
    <row r="2885" spans="2:2" s="753" customFormat="1">
      <c r="B2885" s="752"/>
    </row>
    <row r="2886" spans="2:2" s="753" customFormat="1">
      <c r="B2886" s="752"/>
    </row>
    <row r="2887" spans="2:2" s="753" customFormat="1">
      <c r="B2887" s="752"/>
    </row>
    <row r="2888" spans="2:2" s="753" customFormat="1">
      <c r="B2888" s="752"/>
    </row>
    <row r="2889" spans="2:2" s="753" customFormat="1">
      <c r="B2889" s="752"/>
    </row>
    <row r="2890" spans="2:2" s="753" customFormat="1">
      <c r="B2890" s="752"/>
    </row>
    <row r="2891" spans="2:2" s="753" customFormat="1">
      <c r="B2891" s="752"/>
    </row>
    <row r="2892" spans="2:2" s="753" customFormat="1">
      <c r="B2892" s="752"/>
    </row>
    <row r="2893" spans="2:2" s="753" customFormat="1">
      <c r="B2893" s="752"/>
    </row>
    <row r="2894" spans="2:2" s="753" customFormat="1">
      <c r="B2894" s="752"/>
    </row>
    <row r="2895" spans="2:2" s="753" customFormat="1">
      <c r="B2895" s="752"/>
    </row>
    <row r="2896" spans="2:2" s="753" customFormat="1">
      <c r="B2896" s="752"/>
    </row>
    <row r="2897" spans="2:2" s="753" customFormat="1">
      <c r="B2897" s="752"/>
    </row>
    <row r="2898" spans="2:2" s="753" customFormat="1">
      <c r="B2898" s="752"/>
    </row>
    <row r="2899" spans="2:2" s="753" customFormat="1">
      <c r="B2899" s="752"/>
    </row>
    <row r="2900" spans="2:2" s="753" customFormat="1">
      <c r="B2900" s="752"/>
    </row>
    <row r="2901" spans="2:2" s="753" customFormat="1">
      <c r="B2901" s="752"/>
    </row>
    <row r="2902" spans="2:2" s="753" customFormat="1">
      <c r="B2902" s="752"/>
    </row>
    <row r="2903" spans="2:2" s="753" customFormat="1">
      <c r="B2903" s="752"/>
    </row>
    <row r="2904" spans="2:2" s="753" customFormat="1">
      <c r="B2904" s="752"/>
    </row>
    <row r="2905" spans="2:2" s="753" customFormat="1">
      <c r="B2905" s="752"/>
    </row>
    <row r="2906" spans="2:2" s="753" customFormat="1">
      <c r="B2906" s="752"/>
    </row>
    <row r="2907" spans="2:2" s="753" customFormat="1">
      <c r="B2907" s="752"/>
    </row>
    <row r="2908" spans="2:2" s="753" customFormat="1">
      <c r="B2908" s="752"/>
    </row>
    <row r="2909" spans="2:2" s="753" customFormat="1">
      <c r="B2909" s="752"/>
    </row>
    <row r="2910" spans="2:2" s="753" customFormat="1">
      <c r="B2910" s="752"/>
    </row>
    <row r="2911" spans="2:2" s="753" customFormat="1">
      <c r="B2911" s="752"/>
    </row>
    <row r="2912" spans="2:2" s="753" customFormat="1">
      <c r="B2912" s="752"/>
    </row>
    <row r="2913" spans="2:2" s="753" customFormat="1">
      <c r="B2913" s="752"/>
    </row>
    <row r="2914" spans="2:2" s="753" customFormat="1">
      <c r="B2914" s="752"/>
    </row>
    <row r="2915" spans="2:2" s="753" customFormat="1">
      <c r="B2915" s="752"/>
    </row>
    <row r="2916" spans="2:2" s="753" customFormat="1">
      <c r="B2916" s="752"/>
    </row>
    <row r="2917" spans="2:2" s="753" customFormat="1">
      <c r="B2917" s="752"/>
    </row>
    <row r="2918" spans="2:2" s="753" customFormat="1">
      <c r="B2918" s="752"/>
    </row>
    <row r="2919" spans="2:2" s="753" customFormat="1">
      <c r="B2919" s="752"/>
    </row>
    <row r="2920" spans="2:2" s="753" customFormat="1">
      <c r="B2920" s="752"/>
    </row>
    <row r="2921" spans="2:2" s="753" customFormat="1">
      <c r="B2921" s="752"/>
    </row>
    <row r="2922" spans="2:2" s="753" customFormat="1">
      <c r="B2922" s="752"/>
    </row>
    <row r="2923" spans="2:2" s="753" customFormat="1">
      <c r="B2923" s="752"/>
    </row>
    <row r="2924" spans="2:2" s="753" customFormat="1">
      <c r="B2924" s="752"/>
    </row>
    <row r="2925" spans="2:2" s="753" customFormat="1">
      <c r="B2925" s="752"/>
    </row>
    <row r="2926" spans="2:2" s="753" customFormat="1">
      <c r="B2926" s="752"/>
    </row>
    <row r="2927" spans="2:2" s="753" customFormat="1">
      <c r="B2927" s="752"/>
    </row>
    <row r="2928" spans="2:2" s="753" customFormat="1">
      <c r="B2928" s="752"/>
    </row>
    <row r="2929" spans="2:2" s="753" customFormat="1">
      <c r="B2929" s="752"/>
    </row>
    <row r="2930" spans="2:2" s="753" customFormat="1">
      <c r="B2930" s="752"/>
    </row>
    <row r="2931" spans="2:2" s="753" customFormat="1">
      <c r="B2931" s="752"/>
    </row>
    <row r="2932" spans="2:2" s="753" customFormat="1">
      <c r="B2932" s="752"/>
    </row>
    <row r="2933" spans="2:2" s="753" customFormat="1">
      <c r="B2933" s="752"/>
    </row>
    <row r="2934" spans="2:2" s="753" customFormat="1">
      <c r="B2934" s="752"/>
    </row>
    <row r="2935" spans="2:2" s="753" customFormat="1">
      <c r="B2935" s="752"/>
    </row>
    <row r="2936" spans="2:2" s="753" customFormat="1">
      <c r="B2936" s="752"/>
    </row>
    <row r="2937" spans="2:2" s="753" customFormat="1">
      <c r="B2937" s="752"/>
    </row>
    <row r="2938" spans="2:2" s="753" customFormat="1">
      <c r="B2938" s="752"/>
    </row>
    <row r="2939" spans="2:2" s="753" customFormat="1">
      <c r="B2939" s="752"/>
    </row>
    <row r="2940" spans="2:2" s="753" customFormat="1">
      <c r="B2940" s="752"/>
    </row>
    <row r="2941" spans="2:2" s="753" customFormat="1">
      <c r="B2941" s="752"/>
    </row>
    <row r="2942" spans="2:2" s="753" customFormat="1">
      <c r="B2942" s="752"/>
    </row>
    <row r="2943" spans="2:2" s="753" customFormat="1">
      <c r="B2943" s="752"/>
    </row>
    <row r="2944" spans="2:2" s="753" customFormat="1">
      <c r="B2944" s="752"/>
    </row>
    <row r="2945" spans="2:2" s="753" customFormat="1">
      <c r="B2945" s="752"/>
    </row>
    <row r="2946" spans="2:2" s="753" customFormat="1">
      <c r="B2946" s="752"/>
    </row>
    <row r="2947" spans="2:2" s="753" customFormat="1">
      <c r="B2947" s="752"/>
    </row>
    <row r="2948" spans="2:2" s="753" customFormat="1">
      <c r="B2948" s="752"/>
    </row>
    <row r="2949" spans="2:2" s="753" customFormat="1">
      <c r="B2949" s="752"/>
    </row>
    <row r="2950" spans="2:2" s="753" customFormat="1">
      <c r="B2950" s="752"/>
    </row>
    <row r="2951" spans="2:2" s="753" customFormat="1">
      <c r="B2951" s="752"/>
    </row>
    <row r="2952" spans="2:2" s="753" customFormat="1">
      <c r="B2952" s="752"/>
    </row>
    <row r="2953" spans="2:2" s="753" customFormat="1">
      <c r="B2953" s="752"/>
    </row>
    <row r="2954" spans="2:2" s="753" customFormat="1">
      <c r="B2954" s="752"/>
    </row>
    <row r="2955" spans="2:2" s="753" customFormat="1">
      <c r="B2955" s="752"/>
    </row>
    <row r="2956" spans="2:2" s="753" customFormat="1">
      <c r="B2956" s="752"/>
    </row>
    <row r="2957" spans="2:2" s="753" customFormat="1">
      <c r="B2957" s="752"/>
    </row>
    <row r="2958" spans="2:2" s="753" customFormat="1">
      <c r="B2958" s="752"/>
    </row>
    <row r="2959" spans="2:2" s="753" customFormat="1">
      <c r="B2959" s="752"/>
    </row>
    <row r="2960" spans="2:2" s="753" customFormat="1">
      <c r="B2960" s="752"/>
    </row>
    <row r="2961" spans="2:2" s="753" customFormat="1">
      <c r="B2961" s="752"/>
    </row>
    <row r="2962" spans="2:2" s="753" customFormat="1">
      <c r="B2962" s="752"/>
    </row>
    <row r="2963" spans="2:2" s="753" customFormat="1">
      <c r="B2963" s="752"/>
    </row>
    <row r="2964" spans="2:2" s="753" customFormat="1">
      <c r="B2964" s="752"/>
    </row>
    <row r="2965" spans="2:2" s="753" customFormat="1">
      <c r="B2965" s="752"/>
    </row>
    <row r="2966" spans="2:2" s="753" customFormat="1">
      <c r="B2966" s="752"/>
    </row>
    <row r="2967" spans="2:2" s="753" customFormat="1">
      <c r="B2967" s="752"/>
    </row>
    <row r="2968" spans="2:2" s="753" customFormat="1">
      <c r="B2968" s="752"/>
    </row>
    <row r="2969" spans="2:2" s="753" customFormat="1">
      <c r="B2969" s="752"/>
    </row>
    <row r="2970" spans="2:2" s="753" customFormat="1">
      <c r="B2970" s="752"/>
    </row>
    <row r="2971" spans="2:2" s="753" customFormat="1">
      <c r="B2971" s="752"/>
    </row>
    <row r="2972" spans="2:2" s="753" customFormat="1">
      <c r="B2972" s="752"/>
    </row>
    <row r="2973" spans="2:2" s="753" customFormat="1">
      <c r="B2973" s="752"/>
    </row>
    <row r="2974" spans="2:2" s="753" customFormat="1">
      <c r="B2974" s="752"/>
    </row>
    <row r="2975" spans="2:2" s="753" customFormat="1">
      <c r="B2975" s="752"/>
    </row>
    <row r="2976" spans="2:2" s="753" customFormat="1">
      <c r="B2976" s="752"/>
    </row>
    <row r="2977" spans="2:2" s="753" customFormat="1">
      <c r="B2977" s="752"/>
    </row>
    <row r="2978" spans="2:2" s="753" customFormat="1">
      <c r="B2978" s="752"/>
    </row>
    <row r="2979" spans="2:2" s="753" customFormat="1">
      <c r="B2979" s="752"/>
    </row>
    <row r="2980" spans="2:2" s="753" customFormat="1">
      <c r="B2980" s="752"/>
    </row>
    <row r="2981" spans="2:2" s="753" customFormat="1">
      <c r="B2981" s="752"/>
    </row>
    <row r="2982" spans="2:2" s="753" customFormat="1">
      <c r="B2982" s="752"/>
    </row>
    <row r="2983" spans="2:2" s="753" customFormat="1">
      <c r="B2983" s="752"/>
    </row>
    <row r="2984" spans="2:2" s="753" customFormat="1">
      <c r="B2984" s="752"/>
    </row>
    <row r="2985" spans="2:2" s="753" customFormat="1">
      <c r="B2985" s="752"/>
    </row>
    <row r="2986" spans="2:2" s="753" customFormat="1">
      <c r="B2986" s="752"/>
    </row>
    <row r="2987" spans="2:2" s="753" customFormat="1">
      <c r="B2987" s="752"/>
    </row>
    <row r="2988" spans="2:2" s="753" customFormat="1">
      <c r="B2988" s="752"/>
    </row>
    <row r="2989" spans="2:2" s="753" customFormat="1">
      <c r="B2989" s="752"/>
    </row>
    <row r="2990" spans="2:2" s="753" customFormat="1">
      <c r="B2990" s="752"/>
    </row>
    <row r="2991" spans="2:2" s="753" customFormat="1">
      <c r="B2991" s="752"/>
    </row>
    <row r="2992" spans="2:2" s="753" customFormat="1">
      <c r="B2992" s="752"/>
    </row>
    <row r="2993" spans="2:2" s="753" customFormat="1">
      <c r="B2993" s="752"/>
    </row>
    <row r="2994" spans="2:2" s="753" customFormat="1">
      <c r="B2994" s="752"/>
    </row>
    <row r="2995" spans="2:2" s="753" customFormat="1">
      <c r="B2995" s="752"/>
    </row>
    <row r="2996" spans="2:2" s="753" customFormat="1">
      <c r="B2996" s="752"/>
    </row>
    <row r="2997" spans="2:2" s="753" customFormat="1">
      <c r="B2997" s="752"/>
    </row>
    <row r="2998" spans="2:2" s="753" customFormat="1">
      <c r="B2998" s="752"/>
    </row>
    <row r="2999" spans="2:2" s="753" customFormat="1">
      <c r="B2999" s="752"/>
    </row>
    <row r="3000" spans="2:2" s="753" customFormat="1">
      <c r="B3000" s="752"/>
    </row>
    <row r="3001" spans="2:2" s="753" customFormat="1">
      <c r="B3001" s="752"/>
    </row>
    <row r="3002" spans="2:2" s="753" customFormat="1">
      <c r="B3002" s="752"/>
    </row>
    <row r="3003" spans="2:2" s="753" customFormat="1">
      <c r="B3003" s="752"/>
    </row>
    <row r="3004" spans="2:2" s="753" customFormat="1">
      <c r="B3004" s="752"/>
    </row>
    <row r="3005" spans="2:2" s="753" customFormat="1">
      <c r="B3005" s="752"/>
    </row>
    <row r="3006" spans="2:2" s="753" customFormat="1">
      <c r="B3006" s="752"/>
    </row>
    <row r="3007" spans="2:2" s="753" customFormat="1">
      <c r="B3007" s="752"/>
    </row>
    <row r="3008" spans="2:2" s="753" customFormat="1">
      <c r="B3008" s="752"/>
    </row>
    <row r="3009" spans="2:2" s="753" customFormat="1">
      <c r="B3009" s="752"/>
    </row>
    <row r="3010" spans="2:2" s="753" customFormat="1">
      <c r="B3010" s="752"/>
    </row>
    <row r="3011" spans="2:2" s="753" customFormat="1">
      <c r="B3011" s="752"/>
    </row>
    <row r="3012" spans="2:2" s="753" customFormat="1">
      <c r="B3012" s="752"/>
    </row>
    <row r="3013" spans="2:2" s="753" customFormat="1">
      <c r="B3013" s="752"/>
    </row>
    <row r="3014" spans="2:2" s="753" customFormat="1">
      <c r="B3014" s="752"/>
    </row>
    <row r="3015" spans="2:2" s="753" customFormat="1">
      <c r="B3015" s="752"/>
    </row>
    <row r="3016" spans="2:2" s="753" customFormat="1">
      <c r="B3016" s="752"/>
    </row>
    <row r="3017" spans="2:2" s="753" customFormat="1">
      <c r="B3017" s="752"/>
    </row>
    <row r="3018" spans="2:2" s="753" customFormat="1">
      <c r="B3018" s="752"/>
    </row>
    <row r="3019" spans="2:2" s="753" customFormat="1">
      <c r="B3019" s="752"/>
    </row>
    <row r="3020" spans="2:2" s="753" customFormat="1">
      <c r="B3020" s="752"/>
    </row>
    <row r="3021" spans="2:2" s="753" customFormat="1">
      <c r="B3021" s="752"/>
    </row>
    <row r="3022" spans="2:2" s="753" customFormat="1">
      <c r="B3022" s="752"/>
    </row>
    <row r="3023" spans="2:2" s="753" customFormat="1">
      <c r="B3023" s="752"/>
    </row>
    <row r="3024" spans="2:2" s="753" customFormat="1">
      <c r="B3024" s="752"/>
    </row>
    <row r="3025" spans="2:2" s="753" customFormat="1">
      <c r="B3025" s="752"/>
    </row>
    <row r="3026" spans="2:2" s="753" customFormat="1">
      <c r="B3026" s="752"/>
    </row>
    <row r="3027" spans="2:2" s="753" customFormat="1">
      <c r="B3027" s="752"/>
    </row>
    <row r="3028" spans="2:2" s="753" customFormat="1">
      <c r="B3028" s="752"/>
    </row>
    <row r="3029" spans="2:2" s="753" customFormat="1">
      <c r="B3029" s="752"/>
    </row>
    <row r="3030" spans="2:2" s="753" customFormat="1">
      <c r="B3030" s="752"/>
    </row>
    <row r="3031" spans="2:2" s="753" customFormat="1">
      <c r="B3031" s="752"/>
    </row>
    <row r="3032" spans="2:2" s="753" customFormat="1">
      <c r="B3032" s="752"/>
    </row>
    <row r="3033" spans="2:2" s="753" customFormat="1">
      <c r="B3033" s="752"/>
    </row>
    <row r="3034" spans="2:2" s="753" customFormat="1">
      <c r="B3034" s="752"/>
    </row>
    <row r="3035" spans="2:2" s="753" customFormat="1">
      <c r="B3035" s="752"/>
    </row>
    <row r="3036" spans="2:2" s="753" customFormat="1">
      <c r="B3036" s="752"/>
    </row>
    <row r="3037" spans="2:2" s="753" customFormat="1">
      <c r="B3037" s="752"/>
    </row>
    <row r="3038" spans="2:2" s="753" customFormat="1">
      <c r="B3038" s="752"/>
    </row>
    <row r="3039" spans="2:2" s="753" customFormat="1">
      <c r="B3039" s="752"/>
    </row>
    <row r="3040" spans="2:2" s="753" customFormat="1">
      <c r="B3040" s="752"/>
    </row>
    <row r="3041" spans="2:2" s="753" customFormat="1">
      <c r="B3041" s="752"/>
    </row>
    <row r="3042" spans="2:2" s="753" customFormat="1">
      <c r="B3042" s="752"/>
    </row>
    <row r="3043" spans="2:2" s="753" customFormat="1">
      <c r="B3043" s="752"/>
    </row>
    <row r="3044" spans="2:2" s="753" customFormat="1">
      <c r="B3044" s="752"/>
    </row>
    <row r="3045" spans="2:2" s="753" customFormat="1">
      <c r="B3045" s="752"/>
    </row>
    <row r="3046" spans="2:2" s="753" customFormat="1">
      <c r="B3046" s="752"/>
    </row>
    <row r="3047" spans="2:2" s="753" customFormat="1">
      <c r="B3047" s="752"/>
    </row>
    <row r="3048" spans="2:2" s="753" customFormat="1">
      <c r="B3048" s="752"/>
    </row>
    <row r="3049" spans="2:2" s="753" customFormat="1">
      <c r="B3049" s="752"/>
    </row>
    <row r="3050" spans="2:2" s="753" customFormat="1">
      <c r="B3050" s="752"/>
    </row>
    <row r="3051" spans="2:2" s="753" customFormat="1">
      <c r="B3051" s="752"/>
    </row>
    <row r="3052" spans="2:2" s="753" customFormat="1">
      <c r="B3052" s="752"/>
    </row>
    <row r="3053" spans="2:2" s="753" customFormat="1">
      <c r="B3053" s="752"/>
    </row>
    <row r="3054" spans="2:2" s="753" customFormat="1">
      <c r="B3054" s="752"/>
    </row>
    <row r="3055" spans="2:2" s="753" customFormat="1">
      <c r="B3055" s="752"/>
    </row>
    <row r="3056" spans="2:2" s="753" customFormat="1">
      <c r="B3056" s="752"/>
    </row>
    <row r="3057" spans="2:2" s="753" customFormat="1">
      <c r="B3057" s="752"/>
    </row>
    <row r="3058" spans="2:2" s="753" customFormat="1">
      <c r="B3058" s="752"/>
    </row>
    <row r="3059" spans="2:2" s="753" customFormat="1">
      <c r="B3059" s="752"/>
    </row>
    <row r="3060" spans="2:2" s="753" customFormat="1">
      <c r="B3060" s="752"/>
    </row>
    <row r="3061" spans="2:2" s="753" customFormat="1">
      <c r="B3061" s="752"/>
    </row>
    <row r="3062" spans="2:2" s="753" customFormat="1">
      <c r="B3062" s="752"/>
    </row>
    <row r="3063" spans="2:2" s="753" customFormat="1">
      <c r="B3063" s="752"/>
    </row>
    <row r="3064" spans="2:2" s="753" customFormat="1">
      <c r="B3064" s="752"/>
    </row>
    <row r="3065" spans="2:2" s="753" customFormat="1">
      <c r="B3065" s="752"/>
    </row>
    <row r="3066" spans="2:2" s="753" customFormat="1">
      <c r="B3066" s="752"/>
    </row>
    <row r="3067" spans="2:2" s="753" customFormat="1">
      <c r="B3067" s="752"/>
    </row>
    <row r="3068" spans="2:2" s="753" customFormat="1">
      <c r="B3068" s="752"/>
    </row>
    <row r="3069" spans="2:2" s="753" customFormat="1">
      <c r="B3069" s="752"/>
    </row>
    <row r="3070" spans="2:2" s="753" customFormat="1">
      <c r="B3070" s="752"/>
    </row>
    <row r="3071" spans="2:2" s="753" customFormat="1">
      <c r="B3071" s="752"/>
    </row>
    <row r="3072" spans="2:2" s="753" customFormat="1">
      <c r="B3072" s="752"/>
    </row>
    <row r="3073" spans="2:2" s="753" customFormat="1">
      <c r="B3073" s="752"/>
    </row>
    <row r="3074" spans="2:2" s="753" customFormat="1">
      <c r="B3074" s="752"/>
    </row>
    <row r="3075" spans="2:2" s="753" customFormat="1">
      <c r="B3075" s="752"/>
    </row>
    <row r="3076" spans="2:2" s="753" customFormat="1">
      <c r="B3076" s="752"/>
    </row>
    <row r="3077" spans="2:2" s="753" customFormat="1">
      <c r="B3077" s="752"/>
    </row>
    <row r="3078" spans="2:2" s="753" customFormat="1">
      <c r="B3078" s="752"/>
    </row>
    <row r="3079" spans="2:2" s="753" customFormat="1">
      <c r="B3079" s="752"/>
    </row>
    <row r="3080" spans="2:2" s="753" customFormat="1">
      <c r="B3080" s="752"/>
    </row>
    <row r="3081" spans="2:2" s="753" customFormat="1">
      <c r="B3081" s="752"/>
    </row>
    <row r="3082" spans="2:2" s="753" customFormat="1">
      <c r="B3082" s="752"/>
    </row>
    <row r="3083" spans="2:2" s="753" customFormat="1">
      <c r="B3083" s="752"/>
    </row>
    <row r="3084" spans="2:2" s="753" customFormat="1">
      <c r="B3084" s="752"/>
    </row>
    <row r="3085" spans="2:2" s="753" customFormat="1">
      <c r="B3085" s="752"/>
    </row>
    <row r="3086" spans="2:2" s="753" customFormat="1">
      <c r="B3086" s="752"/>
    </row>
    <row r="3087" spans="2:2" s="753" customFormat="1">
      <c r="B3087" s="752"/>
    </row>
    <row r="3088" spans="2:2" s="753" customFormat="1">
      <c r="B3088" s="752"/>
    </row>
    <row r="3089" spans="2:2" s="753" customFormat="1">
      <c r="B3089" s="752"/>
    </row>
    <row r="3090" spans="2:2" s="753" customFormat="1">
      <c r="B3090" s="752"/>
    </row>
    <row r="3091" spans="2:2" s="753" customFormat="1">
      <c r="B3091" s="752"/>
    </row>
    <row r="3092" spans="2:2" s="753" customFormat="1">
      <c r="B3092" s="752"/>
    </row>
    <row r="3093" spans="2:2" s="753" customFormat="1">
      <c r="B3093" s="752"/>
    </row>
    <row r="3094" spans="2:2" s="753" customFormat="1">
      <c r="B3094" s="752"/>
    </row>
    <row r="3095" spans="2:2" s="753" customFormat="1">
      <c r="B3095" s="752"/>
    </row>
    <row r="3096" spans="2:2" s="753" customFormat="1">
      <c r="B3096" s="752"/>
    </row>
    <row r="3097" spans="2:2" s="753" customFormat="1">
      <c r="B3097" s="752"/>
    </row>
    <row r="3098" spans="2:2" s="753" customFormat="1">
      <c r="B3098" s="752"/>
    </row>
    <row r="3099" spans="2:2" s="753" customFormat="1">
      <c r="B3099" s="752"/>
    </row>
    <row r="3100" spans="2:2" s="753" customFormat="1">
      <c r="B3100" s="752"/>
    </row>
    <row r="3101" spans="2:2" s="753" customFormat="1">
      <c r="B3101" s="752"/>
    </row>
    <row r="3102" spans="2:2" s="753" customFormat="1">
      <c r="B3102" s="752"/>
    </row>
    <row r="3103" spans="2:2" s="753" customFormat="1">
      <c r="B3103" s="752"/>
    </row>
    <row r="3104" spans="2:2" s="753" customFormat="1">
      <c r="B3104" s="752"/>
    </row>
    <row r="3105" spans="2:2" s="753" customFormat="1">
      <c r="B3105" s="752"/>
    </row>
    <row r="3106" spans="2:2" s="753" customFormat="1">
      <c r="B3106" s="752"/>
    </row>
    <row r="3107" spans="2:2" s="753" customFormat="1">
      <c r="B3107" s="752"/>
    </row>
    <row r="3108" spans="2:2" s="753" customFormat="1">
      <c r="B3108" s="752"/>
    </row>
    <row r="3109" spans="2:2" s="753" customFormat="1">
      <c r="B3109" s="752"/>
    </row>
    <row r="3110" spans="2:2" s="753" customFormat="1">
      <c r="B3110" s="752"/>
    </row>
    <row r="3111" spans="2:2" s="753" customFormat="1">
      <c r="B3111" s="752"/>
    </row>
    <row r="3112" spans="2:2" s="753" customFormat="1">
      <c r="B3112" s="752"/>
    </row>
    <row r="3113" spans="2:2" s="753" customFormat="1">
      <c r="B3113" s="752"/>
    </row>
    <row r="3114" spans="2:2" s="753" customFormat="1">
      <c r="B3114" s="752"/>
    </row>
    <row r="3115" spans="2:2" s="753" customFormat="1">
      <c r="B3115" s="752"/>
    </row>
    <row r="3116" spans="2:2" s="753" customFormat="1">
      <c r="B3116" s="752"/>
    </row>
    <row r="3117" spans="2:2" s="753" customFormat="1">
      <c r="B3117" s="752"/>
    </row>
    <row r="3118" spans="2:2" s="753" customFormat="1">
      <c r="B3118" s="752"/>
    </row>
    <row r="3119" spans="2:2" s="753" customFormat="1">
      <c r="B3119" s="752"/>
    </row>
    <row r="3120" spans="2:2" s="753" customFormat="1">
      <c r="B3120" s="752"/>
    </row>
    <row r="3121" spans="2:2" s="753" customFormat="1">
      <c r="B3121" s="752"/>
    </row>
    <row r="3122" spans="2:2" s="753" customFormat="1">
      <c r="B3122" s="752"/>
    </row>
    <row r="3123" spans="2:2" s="753" customFormat="1">
      <c r="B3123" s="752"/>
    </row>
    <row r="3124" spans="2:2" s="753" customFormat="1">
      <c r="B3124" s="752"/>
    </row>
    <row r="3125" spans="2:2" s="753" customFormat="1">
      <c r="B3125" s="752"/>
    </row>
    <row r="3126" spans="2:2" s="753" customFormat="1">
      <c r="B3126" s="752"/>
    </row>
    <row r="3127" spans="2:2" s="753" customFormat="1">
      <c r="B3127" s="752"/>
    </row>
    <row r="3128" spans="2:2" s="753" customFormat="1">
      <c r="B3128" s="752"/>
    </row>
    <row r="3129" spans="2:2" s="753" customFormat="1">
      <c r="B3129" s="752"/>
    </row>
    <row r="3130" spans="2:2" s="753" customFormat="1">
      <c r="B3130" s="752"/>
    </row>
    <row r="3131" spans="2:2" s="753" customFormat="1">
      <c r="B3131" s="752"/>
    </row>
    <row r="3132" spans="2:2" s="753" customFormat="1">
      <c r="B3132" s="752"/>
    </row>
    <row r="3133" spans="2:2" s="753" customFormat="1">
      <c r="B3133" s="752"/>
    </row>
    <row r="3134" spans="2:2" s="753" customFormat="1">
      <c r="B3134" s="752"/>
    </row>
    <row r="3135" spans="2:2" s="753" customFormat="1">
      <c r="B3135" s="752"/>
    </row>
    <row r="3136" spans="2:2" s="753" customFormat="1">
      <c r="B3136" s="752"/>
    </row>
    <row r="3137" spans="2:2" s="753" customFormat="1">
      <c r="B3137" s="752"/>
    </row>
    <row r="3138" spans="2:2" s="753" customFormat="1">
      <c r="B3138" s="752"/>
    </row>
    <row r="3139" spans="2:2" s="753" customFormat="1">
      <c r="B3139" s="752"/>
    </row>
    <row r="3140" spans="2:2" s="753" customFormat="1">
      <c r="B3140" s="752"/>
    </row>
    <row r="3141" spans="2:2" s="753" customFormat="1">
      <c r="B3141" s="752"/>
    </row>
    <row r="3142" spans="2:2" s="753" customFormat="1">
      <c r="B3142" s="752"/>
    </row>
    <row r="3143" spans="2:2" s="753" customFormat="1">
      <c r="B3143" s="752"/>
    </row>
    <row r="3144" spans="2:2" s="753" customFormat="1">
      <c r="B3144" s="752"/>
    </row>
    <row r="3145" spans="2:2" s="753" customFormat="1">
      <c r="B3145" s="752"/>
    </row>
    <row r="3146" spans="2:2" s="753" customFormat="1">
      <c r="B3146" s="752"/>
    </row>
    <row r="3147" spans="2:2" s="753" customFormat="1">
      <c r="B3147" s="752"/>
    </row>
    <row r="3148" spans="2:2" s="753" customFormat="1">
      <c r="B3148" s="752"/>
    </row>
    <row r="3149" spans="2:2" s="753" customFormat="1">
      <c r="B3149" s="752"/>
    </row>
    <row r="3150" spans="2:2" s="753" customFormat="1">
      <c r="B3150" s="752"/>
    </row>
    <row r="3151" spans="2:2" s="753" customFormat="1">
      <c r="B3151" s="752"/>
    </row>
    <row r="3152" spans="2:2" s="753" customFormat="1">
      <c r="B3152" s="752"/>
    </row>
    <row r="3153" spans="2:2" s="753" customFormat="1">
      <c r="B3153" s="752"/>
    </row>
    <row r="3154" spans="2:2" s="753" customFormat="1">
      <c r="B3154" s="752"/>
    </row>
    <row r="3155" spans="2:2" s="753" customFormat="1">
      <c r="B3155" s="752"/>
    </row>
    <row r="3156" spans="2:2" s="753" customFormat="1">
      <c r="B3156" s="752"/>
    </row>
    <row r="3157" spans="2:2" s="753" customFormat="1">
      <c r="B3157" s="752"/>
    </row>
    <row r="3158" spans="2:2" s="753" customFormat="1">
      <c r="B3158" s="752"/>
    </row>
    <row r="3159" spans="2:2" s="753" customFormat="1">
      <c r="B3159" s="752"/>
    </row>
    <row r="3160" spans="2:2" s="753" customFormat="1">
      <c r="B3160" s="752"/>
    </row>
    <row r="3161" spans="2:2" s="753" customFormat="1">
      <c r="B3161" s="752"/>
    </row>
    <row r="3162" spans="2:2" s="753" customFormat="1">
      <c r="B3162" s="752"/>
    </row>
    <row r="3163" spans="2:2" s="753" customFormat="1">
      <c r="B3163" s="752"/>
    </row>
    <row r="3164" spans="2:2" s="753" customFormat="1">
      <c r="B3164" s="752"/>
    </row>
    <row r="3165" spans="2:2" s="753" customFormat="1">
      <c r="B3165" s="752"/>
    </row>
    <row r="3166" spans="2:2" s="753" customFormat="1">
      <c r="B3166" s="752"/>
    </row>
    <row r="3167" spans="2:2" s="753" customFormat="1">
      <c r="B3167" s="752"/>
    </row>
    <row r="3168" spans="2:2" s="753" customFormat="1">
      <c r="B3168" s="752"/>
    </row>
    <row r="3169" spans="2:2" s="753" customFormat="1">
      <c r="B3169" s="752"/>
    </row>
    <row r="3170" spans="2:2" s="753" customFormat="1">
      <c r="B3170" s="752"/>
    </row>
    <row r="3171" spans="2:2" s="753" customFormat="1">
      <c r="B3171" s="752"/>
    </row>
    <row r="3172" spans="2:2" s="753" customFormat="1">
      <c r="B3172" s="752"/>
    </row>
    <row r="3173" spans="2:2" s="753" customFormat="1">
      <c r="B3173" s="752"/>
    </row>
    <row r="3174" spans="2:2" s="753" customFormat="1">
      <c r="B3174" s="752"/>
    </row>
    <row r="3175" spans="2:2" s="753" customFormat="1">
      <c r="B3175" s="752"/>
    </row>
    <row r="3176" spans="2:2" s="753" customFormat="1">
      <c r="B3176" s="752"/>
    </row>
    <row r="3177" spans="2:2" s="753" customFormat="1">
      <c r="B3177" s="752"/>
    </row>
    <row r="3178" spans="2:2" s="753" customFormat="1">
      <c r="B3178" s="752"/>
    </row>
    <row r="3179" spans="2:2" s="753" customFormat="1">
      <c r="B3179" s="752"/>
    </row>
    <row r="3180" spans="2:2" s="753" customFormat="1">
      <c r="B3180" s="752"/>
    </row>
    <row r="3181" spans="2:2" s="753" customFormat="1">
      <c r="B3181" s="752"/>
    </row>
    <row r="3182" spans="2:2" s="753" customFormat="1">
      <c r="B3182" s="752"/>
    </row>
    <row r="3183" spans="2:2" s="753" customFormat="1">
      <c r="B3183" s="752"/>
    </row>
    <row r="3184" spans="2:2" s="753" customFormat="1">
      <c r="B3184" s="752"/>
    </row>
    <row r="3185" spans="2:2" s="753" customFormat="1">
      <c r="B3185" s="752"/>
    </row>
    <row r="3186" spans="2:2" s="753" customFormat="1">
      <c r="B3186" s="752"/>
    </row>
    <row r="3187" spans="2:2" s="753" customFormat="1">
      <c r="B3187" s="752"/>
    </row>
    <row r="3188" spans="2:2" s="753" customFormat="1">
      <c r="B3188" s="752"/>
    </row>
    <row r="3189" spans="2:2" s="753" customFormat="1">
      <c r="B3189" s="752"/>
    </row>
    <row r="3190" spans="2:2" s="753" customFormat="1">
      <c r="B3190" s="752"/>
    </row>
    <row r="3191" spans="2:2" s="753" customFormat="1">
      <c r="B3191" s="752"/>
    </row>
    <row r="3192" spans="2:2" s="753" customFormat="1">
      <c r="B3192" s="752"/>
    </row>
    <row r="3193" spans="2:2" s="753" customFormat="1">
      <c r="B3193" s="752"/>
    </row>
    <row r="3194" spans="2:2" s="753" customFormat="1">
      <c r="B3194" s="752"/>
    </row>
    <row r="3195" spans="2:2" s="753" customFormat="1">
      <c r="B3195" s="752"/>
    </row>
    <row r="3196" spans="2:2" s="753" customFormat="1">
      <c r="B3196" s="752"/>
    </row>
    <row r="3197" spans="2:2" s="753" customFormat="1">
      <c r="B3197" s="752"/>
    </row>
    <row r="3198" spans="2:2" s="753" customFormat="1">
      <c r="B3198" s="752"/>
    </row>
    <row r="3199" spans="2:2" s="753" customFormat="1">
      <c r="B3199" s="752"/>
    </row>
    <row r="3200" spans="2:2" s="753" customFormat="1">
      <c r="B3200" s="752"/>
    </row>
    <row r="3201" spans="2:2" s="753" customFormat="1">
      <c r="B3201" s="752"/>
    </row>
    <row r="3202" spans="2:2" s="753" customFormat="1">
      <c r="B3202" s="752"/>
    </row>
    <row r="3203" spans="2:2" s="753" customFormat="1">
      <c r="B3203" s="752"/>
    </row>
    <row r="3204" spans="2:2" s="753" customFormat="1">
      <c r="B3204" s="752"/>
    </row>
    <row r="3205" spans="2:2" s="753" customFormat="1">
      <c r="B3205" s="752"/>
    </row>
    <row r="3206" spans="2:2" s="753" customFormat="1">
      <c r="B3206" s="752"/>
    </row>
    <row r="3207" spans="2:2" s="753" customFormat="1">
      <c r="B3207" s="752"/>
    </row>
    <row r="3208" spans="2:2" s="753" customFormat="1">
      <c r="B3208" s="752"/>
    </row>
    <row r="3209" spans="2:2" s="753" customFormat="1">
      <c r="B3209" s="752"/>
    </row>
    <row r="3210" spans="2:2" s="753" customFormat="1">
      <c r="B3210" s="752"/>
    </row>
    <row r="3211" spans="2:2" s="753" customFormat="1">
      <c r="B3211" s="752"/>
    </row>
    <row r="3212" spans="2:2" s="753" customFormat="1">
      <c r="B3212" s="752"/>
    </row>
    <row r="3213" spans="2:2" s="753" customFormat="1">
      <c r="B3213" s="752"/>
    </row>
    <row r="3214" spans="2:2" s="753" customFormat="1">
      <c r="B3214" s="752"/>
    </row>
    <row r="3215" spans="2:2" s="753" customFormat="1">
      <c r="B3215" s="752"/>
    </row>
    <row r="3216" spans="2:2" s="753" customFormat="1">
      <c r="B3216" s="752"/>
    </row>
    <row r="3217" spans="2:2" s="753" customFormat="1">
      <c r="B3217" s="752"/>
    </row>
    <row r="3218" spans="2:2" s="753" customFormat="1">
      <c r="B3218" s="752"/>
    </row>
    <row r="3219" spans="2:2" s="753" customFormat="1">
      <c r="B3219" s="752"/>
    </row>
    <row r="3220" spans="2:2" s="753" customFormat="1">
      <c r="B3220" s="752"/>
    </row>
    <row r="3221" spans="2:2" s="753" customFormat="1">
      <c r="B3221" s="752"/>
    </row>
    <row r="3222" spans="2:2" s="753" customFormat="1">
      <c r="B3222" s="752"/>
    </row>
    <row r="3223" spans="2:2" s="753" customFormat="1">
      <c r="B3223" s="752"/>
    </row>
    <row r="3224" spans="2:2" s="753" customFormat="1">
      <c r="B3224" s="752"/>
    </row>
    <row r="3225" spans="2:2" s="753" customFormat="1">
      <c r="B3225" s="752"/>
    </row>
    <row r="3226" spans="2:2" s="753" customFormat="1">
      <c r="B3226" s="752"/>
    </row>
    <row r="3227" spans="2:2" s="753" customFormat="1">
      <c r="B3227" s="752"/>
    </row>
    <row r="3228" spans="2:2" s="753" customFormat="1">
      <c r="B3228" s="752"/>
    </row>
    <row r="3229" spans="2:2" s="753" customFormat="1">
      <c r="B3229" s="752"/>
    </row>
    <row r="3230" spans="2:2" s="753" customFormat="1">
      <c r="B3230" s="752"/>
    </row>
    <row r="3231" spans="2:2" s="753" customFormat="1">
      <c r="B3231" s="752"/>
    </row>
    <row r="3232" spans="2:2" s="753" customFormat="1">
      <c r="B3232" s="752"/>
    </row>
    <row r="3233" spans="2:2" s="753" customFormat="1">
      <c r="B3233" s="752"/>
    </row>
    <row r="3234" spans="2:2" s="753" customFormat="1">
      <c r="B3234" s="752"/>
    </row>
    <row r="3235" spans="2:2" s="753" customFormat="1">
      <c r="B3235" s="752"/>
    </row>
    <row r="3236" spans="2:2" s="753" customFormat="1">
      <c r="B3236" s="752"/>
    </row>
    <row r="3237" spans="2:2" s="753" customFormat="1">
      <c r="B3237" s="752"/>
    </row>
    <row r="3238" spans="2:2" s="753" customFormat="1">
      <c r="B3238" s="752"/>
    </row>
    <row r="3239" spans="2:2" s="753" customFormat="1">
      <c r="B3239" s="752"/>
    </row>
    <row r="3240" spans="2:2" s="753" customFormat="1">
      <c r="B3240" s="752"/>
    </row>
    <row r="3241" spans="2:2" s="753" customFormat="1">
      <c r="B3241" s="752"/>
    </row>
    <row r="3242" spans="2:2" s="753" customFormat="1">
      <c r="B3242" s="752"/>
    </row>
    <row r="3243" spans="2:2" s="753" customFormat="1">
      <c r="B3243" s="752"/>
    </row>
    <row r="3244" spans="2:2" s="753" customFormat="1">
      <c r="B3244" s="752"/>
    </row>
    <row r="3245" spans="2:2" s="753" customFormat="1">
      <c r="B3245" s="752"/>
    </row>
    <row r="3246" spans="2:2" s="753" customFormat="1">
      <c r="B3246" s="752"/>
    </row>
    <row r="3247" spans="2:2" s="753" customFormat="1">
      <c r="B3247" s="752"/>
    </row>
    <row r="3248" spans="2:2" s="753" customFormat="1">
      <c r="B3248" s="752"/>
    </row>
    <row r="3249" spans="2:2" s="753" customFormat="1">
      <c r="B3249" s="752"/>
    </row>
    <row r="3250" spans="2:2" s="753" customFormat="1">
      <c r="B3250" s="752"/>
    </row>
    <row r="3251" spans="2:2" s="753" customFormat="1">
      <c r="B3251" s="752"/>
    </row>
    <row r="3252" spans="2:2" s="753" customFormat="1">
      <c r="B3252" s="752"/>
    </row>
    <row r="3253" spans="2:2" s="753" customFormat="1">
      <c r="B3253" s="752"/>
    </row>
    <row r="3254" spans="2:2" s="753" customFormat="1">
      <c r="B3254" s="752"/>
    </row>
    <row r="3255" spans="2:2" s="753" customFormat="1">
      <c r="B3255" s="752"/>
    </row>
    <row r="3256" spans="2:2" s="753" customFormat="1">
      <c r="B3256" s="752"/>
    </row>
    <row r="3257" spans="2:2" s="753" customFormat="1">
      <c r="B3257" s="752"/>
    </row>
    <row r="3258" spans="2:2" s="753" customFormat="1">
      <c r="B3258" s="752"/>
    </row>
    <row r="3259" spans="2:2" s="753" customFormat="1">
      <c r="B3259" s="752"/>
    </row>
    <row r="3260" spans="2:2" s="753" customFormat="1">
      <c r="B3260" s="752"/>
    </row>
    <row r="3261" spans="2:2" s="753" customFormat="1">
      <c r="B3261" s="752"/>
    </row>
    <row r="3262" spans="2:2" s="753" customFormat="1">
      <c r="B3262" s="752"/>
    </row>
    <row r="3263" spans="2:2" s="753" customFormat="1">
      <c r="B3263" s="752"/>
    </row>
    <row r="3264" spans="2:2" s="753" customFormat="1">
      <c r="B3264" s="752"/>
    </row>
    <row r="3265" spans="2:2" s="753" customFormat="1">
      <c r="B3265" s="752"/>
    </row>
    <row r="3266" spans="2:2" s="753" customFormat="1">
      <c r="B3266" s="752"/>
    </row>
    <row r="3267" spans="2:2" s="753" customFormat="1">
      <c r="B3267" s="752"/>
    </row>
    <row r="3268" spans="2:2" s="753" customFormat="1">
      <c r="B3268" s="752"/>
    </row>
    <row r="3269" spans="2:2" s="753" customFormat="1">
      <c r="B3269" s="752"/>
    </row>
    <row r="3270" spans="2:2" s="753" customFormat="1">
      <c r="B3270" s="752"/>
    </row>
    <row r="3271" spans="2:2" s="753" customFormat="1">
      <c r="B3271" s="752"/>
    </row>
    <row r="3272" spans="2:2" s="753" customFormat="1">
      <c r="B3272" s="752"/>
    </row>
    <row r="3273" spans="2:2" s="753" customFormat="1">
      <c r="B3273" s="752"/>
    </row>
    <row r="3274" spans="2:2" s="753" customFormat="1">
      <c r="B3274" s="752"/>
    </row>
    <row r="3275" spans="2:2" s="753" customFormat="1">
      <c r="B3275" s="752"/>
    </row>
    <row r="3276" spans="2:2" s="753" customFormat="1">
      <c r="B3276" s="752"/>
    </row>
    <row r="3277" spans="2:2" s="753" customFormat="1">
      <c r="B3277" s="752"/>
    </row>
    <row r="3278" spans="2:2" s="753" customFormat="1">
      <c r="B3278" s="752"/>
    </row>
    <row r="3279" spans="2:2" s="753" customFormat="1">
      <c r="B3279" s="752"/>
    </row>
    <row r="3280" spans="2:2" s="753" customFormat="1">
      <c r="B3280" s="752"/>
    </row>
    <row r="3281" spans="2:2" s="753" customFormat="1">
      <c r="B3281" s="752"/>
    </row>
    <row r="3282" spans="2:2" s="753" customFormat="1">
      <c r="B3282" s="752"/>
    </row>
    <row r="3283" spans="2:2" s="753" customFormat="1">
      <c r="B3283" s="752"/>
    </row>
    <row r="3284" spans="2:2" s="753" customFormat="1">
      <c r="B3284" s="752"/>
    </row>
    <row r="3285" spans="2:2" s="753" customFormat="1">
      <c r="B3285" s="752"/>
    </row>
    <row r="3286" spans="2:2" s="753" customFormat="1">
      <c r="B3286" s="752"/>
    </row>
    <row r="3287" spans="2:2" s="753" customFormat="1">
      <c r="B3287" s="752"/>
    </row>
    <row r="3288" spans="2:2" s="753" customFormat="1">
      <c r="B3288" s="752"/>
    </row>
    <row r="3289" spans="2:2" s="753" customFormat="1">
      <c r="B3289" s="752"/>
    </row>
    <row r="3290" spans="2:2" s="753" customFormat="1">
      <c r="B3290" s="752"/>
    </row>
    <row r="3291" spans="2:2" s="753" customFormat="1">
      <c r="B3291" s="752"/>
    </row>
    <row r="3292" spans="2:2" s="753" customFormat="1">
      <c r="B3292" s="752"/>
    </row>
    <row r="3293" spans="2:2" s="753" customFormat="1">
      <c r="B3293" s="752"/>
    </row>
    <row r="3294" spans="2:2" s="753" customFormat="1">
      <c r="B3294" s="752"/>
    </row>
    <row r="3295" spans="2:2" s="753" customFormat="1">
      <c r="B3295" s="752"/>
    </row>
    <row r="3296" spans="2:2" s="753" customFormat="1">
      <c r="B3296" s="752"/>
    </row>
    <row r="3297" spans="2:2" s="753" customFormat="1">
      <c r="B3297" s="752"/>
    </row>
    <row r="3298" spans="2:2" s="753" customFormat="1">
      <c r="B3298" s="752"/>
    </row>
    <row r="3299" spans="2:2" s="753" customFormat="1">
      <c r="B3299" s="752"/>
    </row>
    <row r="3300" spans="2:2" s="753" customFormat="1">
      <c r="B3300" s="752"/>
    </row>
    <row r="3301" spans="2:2" s="753" customFormat="1">
      <c r="B3301" s="752"/>
    </row>
    <row r="3302" spans="2:2" s="753" customFormat="1">
      <c r="B3302" s="752"/>
    </row>
    <row r="3303" spans="2:2" s="753" customFormat="1">
      <c r="B3303" s="752"/>
    </row>
    <row r="3304" spans="2:2" s="753" customFormat="1">
      <c r="B3304" s="752"/>
    </row>
    <row r="3305" spans="2:2" s="753" customFormat="1">
      <c r="B3305" s="752"/>
    </row>
    <row r="3306" spans="2:2" s="753" customFormat="1">
      <c r="B3306" s="752"/>
    </row>
    <row r="3307" spans="2:2" s="753" customFormat="1">
      <c r="B3307" s="752"/>
    </row>
    <row r="3308" spans="2:2" s="753" customFormat="1">
      <c r="B3308" s="752"/>
    </row>
    <row r="3309" spans="2:2" s="753" customFormat="1">
      <c r="B3309" s="752"/>
    </row>
    <row r="3310" spans="2:2" s="753" customFormat="1">
      <c r="B3310" s="752"/>
    </row>
    <row r="3311" spans="2:2" s="753" customFormat="1">
      <c r="B3311" s="752"/>
    </row>
    <row r="3312" spans="2:2" s="753" customFormat="1">
      <c r="B3312" s="752"/>
    </row>
    <row r="3313" spans="2:2" s="753" customFormat="1">
      <c r="B3313" s="752"/>
    </row>
    <row r="3314" spans="2:2" s="753" customFormat="1">
      <c r="B3314" s="752"/>
    </row>
    <row r="3315" spans="2:2" s="753" customFormat="1">
      <c r="B3315" s="752"/>
    </row>
    <row r="3316" spans="2:2" s="753" customFormat="1">
      <c r="B3316" s="752"/>
    </row>
    <row r="3317" spans="2:2" s="753" customFormat="1">
      <c r="B3317" s="752"/>
    </row>
    <row r="3318" spans="2:2" s="753" customFormat="1">
      <c r="B3318" s="752"/>
    </row>
    <row r="3319" spans="2:2" s="753" customFormat="1">
      <c r="B3319" s="752"/>
    </row>
    <row r="3320" spans="2:2" s="753" customFormat="1">
      <c r="B3320" s="752"/>
    </row>
    <row r="3321" spans="2:2" s="753" customFormat="1">
      <c r="B3321" s="752"/>
    </row>
    <row r="3322" spans="2:2" s="753" customFormat="1">
      <c r="B3322" s="752"/>
    </row>
    <row r="3323" spans="2:2" s="753" customFormat="1">
      <c r="B3323" s="752"/>
    </row>
    <row r="3324" spans="2:2" s="753" customFormat="1">
      <c r="B3324" s="752"/>
    </row>
    <row r="3325" spans="2:2" s="753" customFormat="1">
      <c r="B3325" s="752"/>
    </row>
    <row r="3326" spans="2:2" s="753" customFormat="1">
      <c r="B3326" s="752"/>
    </row>
    <row r="3327" spans="2:2" s="753" customFormat="1">
      <c r="B3327" s="752"/>
    </row>
    <row r="3328" spans="2:2" s="753" customFormat="1">
      <c r="B3328" s="752"/>
    </row>
    <row r="3329" spans="2:2" s="753" customFormat="1">
      <c r="B3329" s="752"/>
    </row>
    <row r="3330" spans="2:2" s="753" customFormat="1">
      <c r="B3330" s="752"/>
    </row>
    <row r="3331" spans="2:2" s="753" customFormat="1">
      <c r="B3331" s="752"/>
    </row>
    <row r="3332" spans="2:2" s="753" customFormat="1">
      <c r="B3332" s="752"/>
    </row>
    <row r="3333" spans="2:2" s="753" customFormat="1">
      <c r="B3333" s="752"/>
    </row>
    <row r="3334" spans="2:2" s="753" customFormat="1">
      <c r="B3334" s="752"/>
    </row>
    <row r="3335" spans="2:2" s="753" customFormat="1">
      <c r="B3335" s="752"/>
    </row>
    <row r="3336" spans="2:2" s="753" customFormat="1">
      <c r="B3336" s="752"/>
    </row>
    <row r="3337" spans="2:2" s="753" customFormat="1">
      <c r="B3337" s="752"/>
    </row>
    <row r="3338" spans="2:2" s="753" customFormat="1">
      <c r="B3338" s="752"/>
    </row>
    <row r="3339" spans="2:2" s="753" customFormat="1">
      <c r="B3339" s="752"/>
    </row>
    <row r="3340" spans="2:2" s="753" customFormat="1">
      <c r="B3340" s="752"/>
    </row>
    <row r="3341" spans="2:2" s="753" customFormat="1">
      <c r="B3341" s="752"/>
    </row>
    <row r="3342" spans="2:2" s="753" customFormat="1">
      <c r="B3342" s="752"/>
    </row>
    <row r="3343" spans="2:2" s="753" customFormat="1">
      <c r="B3343" s="752"/>
    </row>
    <row r="3344" spans="2:2" s="753" customFormat="1">
      <c r="B3344" s="752"/>
    </row>
    <row r="3345" spans="2:2" s="753" customFormat="1">
      <c r="B3345" s="752"/>
    </row>
    <row r="3346" spans="2:2" s="753" customFormat="1">
      <c r="B3346" s="752"/>
    </row>
    <row r="3347" spans="2:2" s="753" customFormat="1">
      <c r="B3347" s="752"/>
    </row>
    <row r="3348" spans="2:2" s="753" customFormat="1">
      <c r="B3348" s="752"/>
    </row>
    <row r="3349" spans="2:2" s="753" customFormat="1">
      <c r="B3349" s="752"/>
    </row>
    <row r="3350" spans="2:2" s="753" customFormat="1">
      <c r="B3350" s="752"/>
    </row>
    <row r="3351" spans="2:2" s="753" customFormat="1">
      <c r="B3351" s="752"/>
    </row>
    <row r="3352" spans="2:2" s="753" customFormat="1">
      <c r="B3352" s="752"/>
    </row>
    <row r="3353" spans="2:2" s="753" customFormat="1">
      <c r="B3353" s="752"/>
    </row>
    <row r="3354" spans="2:2" s="753" customFormat="1">
      <c r="B3354" s="752"/>
    </row>
    <row r="3355" spans="2:2" s="753" customFormat="1">
      <c r="B3355" s="752"/>
    </row>
    <row r="3356" spans="2:2" s="753" customFormat="1">
      <c r="B3356" s="752"/>
    </row>
    <row r="3357" spans="2:2" s="753" customFormat="1">
      <c r="B3357" s="752"/>
    </row>
    <row r="3358" spans="2:2" s="753" customFormat="1">
      <c r="B3358" s="752"/>
    </row>
    <row r="3359" spans="2:2" s="753" customFormat="1">
      <c r="B3359" s="752"/>
    </row>
    <row r="3360" spans="2:2" s="753" customFormat="1">
      <c r="B3360" s="752"/>
    </row>
    <row r="3361" spans="2:2" s="753" customFormat="1">
      <c r="B3361" s="752"/>
    </row>
    <row r="3362" spans="2:2" s="753" customFormat="1">
      <c r="B3362" s="752"/>
    </row>
    <row r="3363" spans="2:2" s="753" customFormat="1">
      <c r="B3363" s="752"/>
    </row>
    <row r="3364" spans="2:2" s="753" customFormat="1">
      <c r="B3364" s="752"/>
    </row>
    <row r="3365" spans="2:2" s="753" customFormat="1">
      <c r="B3365" s="752"/>
    </row>
    <row r="3366" spans="2:2" s="753" customFormat="1">
      <c r="B3366" s="752"/>
    </row>
    <row r="3367" spans="2:2" s="753" customFormat="1">
      <c r="B3367" s="752"/>
    </row>
    <row r="3368" spans="2:2" s="753" customFormat="1">
      <c r="B3368" s="752"/>
    </row>
    <row r="3369" spans="2:2" s="753" customFormat="1">
      <c r="B3369" s="752"/>
    </row>
    <row r="3370" spans="2:2" s="753" customFormat="1">
      <c r="B3370" s="752"/>
    </row>
    <row r="3371" spans="2:2" s="753" customFormat="1">
      <c r="B3371" s="752"/>
    </row>
    <row r="3372" spans="2:2" s="753" customFormat="1">
      <c r="B3372" s="752"/>
    </row>
    <row r="3373" spans="2:2" s="753" customFormat="1">
      <c r="B3373" s="752"/>
    </row>
    <row r="3374" spans="2:2" s="753" customFormat="1">
      <c r="B3374" s="752"/>
    </row>
    <row r="3375" spans="2:2" s="753" customFormat="1">
      <c r="B3375" s="752"/>
    </row>
    <row r="3376" spans="2:2" s="753" customFormat="1">
      <c r="B3376" s="752"/>
    </row>
    <row r="3377" spans="2:2" s="753" customFormat="1">
      <c r="B3377" s="752"/>
    </row>
    <row r="3378" spans="2:2" s="753" customFormat="1">
      <c r="B3378" s="752"/>
    </row>
    <row r="3379" spans="2:2" s="753" customFormat="1">
      <c r="B3379" s="752"/>
    </row>
    <row r="3380" spans="2:2" s="753" customFormat="1">
      <c r="B3380" s="752"/>
    </row>
    <row r="3381" spans="2:2" s="753" customFormat="1">
      <c r="B3381" s="752"/>
    </row>
    <row r="3382" spans="2:2" s="753" customFormat="1">
      <c r="B3382" s="752"/>
    </row>
    <row r="3383" spans="2:2" s="753" customFormat="1">
      <c r="B3383" s="752"/>
    </row>
    <row r="3384" spans="2:2" s="753" customFormat="1">
      <c r="B3384" s="752"/>
    </row>
    <row r="3385" spans="2:2" s="753" customFormat="1">
      <c r="B3385" s="752"/>
    </row>
    <row r="3386" spans="2:2" s="753" customFormat="1">
      <c r="B3386" s="752"/>
    </row>
    <row r="3387" spans="2:2" s="753" customFormat="1">
      <c r="B3387" s="752"/>
    </row>
    <row r="3388" spans="2:2" s="753" customFormat="1">
      <c r="B3388" s="752"/>
    </row>
    <row r="3389" spans="2:2" s="753" customFormat="1">
      <c r="B3389" s="752"/>
    </row>
    <row r="3390" spans="2:2" s="753" customFormat="1">
      <c r="B3390" s="752"/>
    </row>
    <row r="3391" spans="2:2" s="753" customFormat="1">
      <c r="B3391" s="752"/>
    </row>
    <row r="3392" spans="2:2" s="753" customFormat="1">
      <c r="B3392" s="752"/>
    </row>
    <row r="3393" spans="2:2" s="753" customFormat="1">
      <c r="B3393" s="752"/>
    </row>
    <row r="3394" spans="2:2" s="753" customFormat="1">
      <c r="B3394" s="752"/>
    </row>
    <row r="3395" spans="2:2" s="753" customFormat="1">
      <c r="B3395" s="752"/>
    </row>
    <row r="3396" spans="2:2" s="753" customFormat="1">
      <c r="B3396" s="752"/>
    </row>
    <row r="3397" spans="2:2" s="753" customFormat="1">
      <c r="B3397" s="752"/>
    </row>
    <row r="3398" spans="2:2" s="753" customFormat="1">
      <c r="B3398" s="752"/>
    </row>
    <row r="3399" spans="2:2" s="753" customFormat="1">
      <c r="B3399" s="752"/>
    </row>
    <row r="3400" spans="2:2" s="753" customFormat="1">
      <c r="B3400" s="752"/>
    </row>
    <row r="3401" spans="2:2" s="753" customFormat="1">
      <c r="B3401" s="752"/>
    </row>
    <row r="3402" spans="2:2" s="753" customFormat="1">
      <c r="B3402" s="752"/>
    </row>
    <row r="3403" spans="2:2" s="753" customFormat="1">
      <c r="B3403" s="752"/>
    </row>
    <row r="3404" spans="2:2" s="753" customFormat="1">
      <c r="B3404" s="752"/>
    </row>
    <row r="3405" spans="2:2" s="753" customFormat="1">
      <c r="B3405" s="752"/>
    </row>
    <row r="3406" spans="2:2" s="753" customFormat="1">
      <c r="B3406" s="752"/>
    </row>
    <row r="3407" spans="2:2" s="753" customFormat="1">
      <c r="B3407" s="752"/>
    </row>
    <row r="3408" spans="2:2" s="753" customFormat="1">
      <c r="B3408" s="752"/>
    </row>
    <row r="3409" spans="2:2" s="753" customFormat="1">
      <c r="B3409" s="752"/>
    </row>
    <row r="3410" spans="2:2" s="753" customFormat="1">
      <c r="B3410" s="752"/>
    </row>
    <row r="3411" spans="2:2" s="753" customFormat="1">
      <c r="B3411" s="752"/>
    </row>
    <row r="3412" spans="2:2" s="753" customFormat="1">
      <c r="B3412" s="752"/>
    </row>
    <row r="3413" spans="2:2" s="753" customFormat="1">
      <c r="B3413" s="752"/>
    </row>
    <row r="3414" spans="2:2" s="753" customFormat="1">
      <c r="B3414" s="752"/>
    </row>
    <row r="3415" spans="2:2" s="753" customFormat="1">
      <c r="B3415" s="752"/>
    </row>
    <row r="3416" spans="2:2" s="753" customFormat="1">
      <c r="B3416" s="752"/>
    </row>
    <row r="3417" spans="2:2" s="753" customFormat="1">
      <c r="B3417" s="752"/>
    </row>
    <row r="3418" spans="2:2" s="753" customFormat="1">
      <c r="B3418" s="752"/>
    </row>
    <row r="3419" spans="2:2" s="753" customFormat="1">
      <c r="B3419" s="752"/>
    </row>
    <row r="3420" spans="2:2" s="753" customFormat="1">
      <c r="B3420" s="752"/>
    </row>
    <row r="3421" spans="2:2" s="753" customFormat="1">
      <c r="B3421" s="752"/>
    </row>
    <row r="3422" spans="2:2" s="753" customFormat="1">
      <c r="B3422" s="752"/>
    </row>
    <row r="3423" spans="2:2" s="753" customFormat="1">
      <c r="B3423" s="752"/>
    </row>
    <row r="3424" spans="2:2" s="753" customFormat="1">
      <c r="B3424" s="752"/>
    </row>
    <row r="3425" spans="2:2" s="753" customFormat="1">
      <c r="B3425" s="752"/>
    </row>
    <row r="3426" spans="2:2" s="753" customFormat="1">
      <c r="B3426" s="752"/>
    </row>
    <row r="3427" spans="2:2" s="753" customFormat="1">
      <c r="B3427" s="752"/>
    </row>
    <row r="3428" spans="2:2" s="753" customFormat="1">
      <c r="B3428" s="752"/>
    </row>
    <row r="3429" spans="2:2" s="753" customFormat="1">
      <c r="B3429" s="752"/>
    </row>
    <row r="3430" spans="2:2" s="753" customFormat="1">
      <c r="B3430" s="752"/>
    </row>
    <row r="3431" spans="2:2" s="753" customFormat="1">
      <c r="B3431" s="752"/>
    </row>
    <row r="3432" spans="2:2" s="753" customFormat="1">
      <c r="B3432" s="752"/>
    </row>
    <row r="3433" spans="2:2" s="753" customFormat="1">
      <c r="B3433" s="752"/>
    </row>
    <row r="3434" spans="2:2" s="753" customFormat="1">
      <c r="B3434" s="752"/>
    </row>
    <row r="3435" spans="2:2" s="753" customFormat="1">
      <c r="B3435" s="752"/>
    </row>
    <row r="3436" spans="2:2" s="753" customFormat="1">
      <c r="B3436" s="752"/>
    </row>
    <row r="3437" spans="2:2" s="753" customFormat="1">
      <c r="B3437" s="752"/>
    </row>
    <row r="3438" spans="2:2" s="753" customFormat="1">
      <c r="B3438" s="752"/>
    </row>
    <row r="3439" spans="2:2" s="753" customFormat="1">
      <c r="B3439" s="752"/>
    </row>
    <row r="3440" spans="2:2" s="753" customFormat="1">
      <c r="B3440" s="752"/>
    </row>
    <row r="3441" spans="2:2" s="753" customFormat="1">
      <c r="B3441" s="752"/>
    </row>
    <row r="3442" spans="2:2" s="753" customFormat="1">
      <c r="B3442" s="752"/>
    </row>
    <row r="3443" spans="2:2" s="753" customFormat="1">
      <c r="B3443" s="752"/>
    </row>
    <row r="3444" spans="2:2" s="753" customFormat="1">
      <c r="B3444" s="752"/>
    </row>
    <row r="3445" spans="2:2" s="753" customFormat="1">
      <c r="B3445" s="752"/>
    </row>
    <row r="3446" spans="2:2" s="753" customFormat="1">
      <c r="B3446" s="752"/>
    </row>
    <row r="3447" spans="2:2" s="753" customFormat="1">
      <c r="B3447" s="752"/>
    </row>
    <row r="3448" spans="2:2" s="753" customFormat="1">
      <c r="B3448" s="752"/>
    </row>
    <row r="3449" spans="2:2" s="753" customFormat="1">
      <c r="B3449" s="752"/>
    </row>
    <row r="3450" spans="2:2" s="753" customFormat="1">
      <c r="B3450" s="752"/>
    </row>
    <row r="3451" spans="2:2" s="753" customFormat="1">
      <c r="B3451" s="752"/>
    </row>
    <row r="3452" spans="2:2" s="753" customFormat="1">
      <c r="B3452" s="752"/>
    </row>
    <row r="3453" spans="2:2" s="753" customFormat="1">
      <c r="B3453" s="752"/>
    </row>
    <row r="3454" spans="2:2" s="753" customFormat="1">
      <c r="B3454" s="752"/>
    </row>
    <row r="3455" spans="2:2" s="753" customFormat="1">
      <c r="B3455" s="752"/>
    </row>
    <row r="3456" spans="2:2" s="753" customFormat="1">
      <c r="B3456" s="752"/>
    </row>
    <row r="3457" spans="2:2" s="753" customFormat="1">
      <c r="B3457" s="752"/>
    </row>
    <row r="3458" spans="2:2" s="753" customFormat="1">
      <c r="B3458" s="752"/>
    </row>
    <row r="3459" spans="2:2" s="753" customFormat="1">
      <c r="B3459" s="752"/>
    </row>
    <row r="3460" spans="2:2" s="753" customFormat="1">
      <c r="B3460" s="752"/>
    </row>
    <row r="3461" spans="2:2" s="753" customFormat="1">
      <c r="B3461" s="752"/>
    </row>
    <row r="3462" spans="2:2" s="753" customFormat="1">
      <c r="B3462" s="752"/>
    </row>
    <row r="3463" spans="2:2" s="753" customFormat="1">
      <c r="B3463" s="752"/>
    </row>
    <row r="3464" spans="2:2" s="753" customFormat="1">
      <c r="B3464" s="752"/>
    </row>
    <row r="3465" spans="2:2" s="753" customFormat="1">
      <c r="B3465" s="752"/>
    </row>
    <row r="3466" spans="2:2" s="753" customFormat="1">
      <c r="B3466" s="752"/>
    </row>
    <row r="3467" spans="2:2" s="753" customFormat="1">
      <c r="B3467" s="752"/>
    </row>
    <row r="3468" spans="2:2" s="753" customFormat="1">
      <c r="B3468" s="752"/>
    </row>
    <row r="3469" spans="2:2" s="753" customFormat="1">
      <c r="B3469" s="752"/>
    </row>
    <row r="3470" spans="2:2" s="753" customFormat="1">
      <c r="B3470" s="752"/>
    </row>
    <row r="3471" spans="2:2" s="753" customFormat="1">
      <c r="B3471" s="752"/>
    </row>
    <row r="3472" spans="2:2" s="753" customFormat="1">
      <c r="B3472" s="752"/>
    </row>
    <row r="3473" spans="2:2" s="753" customFormat="1">
      <c r="B3473" s="752"/>
    </row>
    <row r="3474" spans="2:2" s="753" customFormat="1">
      <c r="B3474" s="752"/>
    </row>
    <row r="3475" spans="2:2" s="753" customFormat="1">
      <c r="B3475" s="752"/>
    </row>
    <row r="3476" spans="2:2" s="753" customFormat="1">
      <c r="B3476" s="752"/>
    </row>
    <row r="3477" spans="2:2" s="753" customFormat="1">
      <c r="B3477" s="752"/>
    </row>
    <row r="3478" spans="2:2" s="753" customFormat="1">
      <c r="B3478" s="752"/>
    </row>
    <row r="3479" spans="2:2" s="753" customFormat="1">
      <c r="B3479" s="752"/>
    </row>
    <row r="3480" spans="2:2" s="753" customFormat="1">
      <c r="B3480" s="752"/>
    </row>
    <row r="3481" spans="2:2" s="753" customFormat="1">
      <c r="B3481" s="752"/>
    </row>
    <row r="3482" spans="2:2" s="753" customFormat="1">
      <c r="B3482" s="752"/>
    </row>
    <row r="3483" spans="2:2" s="753" customFormat="1">
      <c r="B3483" s="752"/>
    </row>
    <row r="3484" spans="2:2" s="753" customFormat="1">
      <c r="B3484" s="752"/>
    </row>
    <row r="3485" spans="2:2" s="753" customFormat="1">
      <c r="B3485" s="752"/>
    </row>
    <row r="3486" spans="2:2" s="753" customFormat="1">
      <c r="B3486" s="752"/>
    </row>
    <row r="3487" spans="2:2" s="753" customFormat="1">
      <c r="B3487" s="752"/>
    </row>
    <row r="3488" spans="2:2" s="753" customFormat="1">
      <c r="B3488" s="752"/>
    </row>
    <row r="3489" spans="2:2" s="753" customFormat="1">
      <c r="B3489" s="752"/>
    </row>
    <row r="3490" spans="2:2" s="753" customFormat="1">
      <c r="B3490" s="752"/>
    </row>
    <row r="3491" spans="2:2" s="753" customFormat="1">
      <c r="B3491" s="752"/>
    </row>
    <row r="3492" spans="2:2" s="753" customFormat="1">
      <c r="B3492" s="752"/>
    </row>
    <row r="3493" spans="2:2" s="753" customFormat="1">
      <c r="B3493" s="752"/>
    </row>
    <row r="3494" spans="2:2" s="753" customFormat="1">
      <c r="B3494" s="752"/>
    </row>
    <row r="3495" spans="2:2" s="753" customFormat="1">
      <c r="B3495" s="752"/>
    </row>
    <row r="3496" spans="2:2" s="753" customFormat="1">
      <c r="B3496" s="752"/>
    </row>
    <row r="3497" spans="2:2" s="753" customFormat="1">
      <c r="B3497" s="752"/>
    </row>
    <row r="3498" spans="2:2" s="753" customFormat="1">
      <c r="B3498" s="752"/>
    </row>
    <row r="3499" spans="2:2" s="753" customFormat="1">
      <c r="B3499" s="752"/>
    </row>
    <row r="3500" spans="2:2" s="753" customFormat="1">
      <c r="B3500" s="752"/>
    </row>
    <row r="3501" spans="2:2" s="753" customFormat="1">
      <c r="B3501" s="752"/>
    </row>
    <row r="3502" spans="2:2" s="753" customFormat="1">
      <c r="B3502" s="752"/>
    </row>
    <row r="3503" spans="2:2" s="753" customFormat="1">
      <c r="B3503" s="752"/>
    </row>
    <row r="3504" spans="2:2" s="753" customFormat="1">
      <c r="B3504" s="752"/>
    </row>
    <row r="3505" spans="2:2" s="753" customFormat="1">
      <c r="B3505" s="752"/>
    </row>
    <row r="3506" spans="2:2" s="753" customFormat="1">
      <c r="B3506" s="752"/>
    </row>
    <row r="3507" spans="2:2" s="753" customFormat="1">
      <c r="B3507" s="752"/>
    </row>
    <row r="3508" spans="2:2" s="753" customFormat="1">
      <c r="B3508" s="752"/>
    </row>
    <row r="3509" spans="2:2" s="753" customFormat="1">
      <c r="B3509" s="752"/>
    </row>
    <row r="3510" spans="2:2" s="753" customFormat="1">
      <c r="B3510" s="752"/>
    </row>
    <row r="3511" spans="2:2" s="753" customFormat="1">
      <c r="B3511" s="752"/>
    </row>
    <row r="3512" spans="2:2" s="753" customFormat="1">
      <c r="B3512" s="752"/>
    </row>
    <row r="3513" spans="2:2" s="753" customFormat="1">
      <c r="B3513" s="752"/>
    </row>
    <row r="3514" spans="2:2" s="753" customFormat="1">
      <c r="B3514" s="752"/>
    </row>
    <row r="3515" spans="2:2" s="753" customFormat="1">
      <c r="B3515" s="752"/>
    </row>
    <row r="3516" spans="2:2" s="753" customFormat="1">
      <c r="B3516" s="752"/>
    </row>
    <row r="3517" spans="2:2" s="753" customFormat="1">
      <c r="B3517" s="752"/>
    </row>
    <row r="3518" spans="2:2" s="753" customFormat="1">
      <c r="B3518" s="752"/>
    </row>
    <row r="3519" spans="2:2" s="753" customFormat="1">
      <c r="B3519" s="752"/>
    </row>
    <row r="3520" spans="2:2" s="753" customFormat="1">
      <c r="B3520" s="752"/>
    </row>
    <row r="3521" spans="2:2" s="753" customFormat="1">
      <c r="B3521" s="752"/>
    </row>
    <row r="3522" spans="2:2" s="753" customFormat="1">
      <c r="B3522" s="752"/>
    </row>
    <row r="3523" spans="2:2" s="753" customFormat="1">
      <c r="B3523" s="752"/>
    </row>
    <row r="3524" spans="2:2" s="753" customFormat="1">
      <c r="B3524" s="752"/>
    </row>
    <row r="3525" spans="2:2" s="753" customFormat="1">
      <c r="B3525" s="752"/>
    </row>
    <row r="3526" spans="2:2" s="753" customFormat="1">
      <c r="B3526" s="752"/>
    </row>
    <row r="3527" spans="2:2" s="753" customFormat="1">
      <c r="B3527" s="752"/>
    </row>
    <row r="3528" spans="2:2" s="753" customFormat="1">
      <c r="B3528" s="752"/>
    </row>
    <row r="3529" spans="2:2" s="753" customFormat="1">
      <c r="B3529" s="752"/>
    </row>
    <row r="3530" spans="2:2" s="753" customFormat="1">
      <c r="B3530" s="752"/>
    </row>
    <row r="3531" spans="2:2" s="753" customFormat="1">
      <c r="B3531" s="752"/>
    </row>
    <row r="3532" spans="2:2" s="753" customFormat="1">
      <c r="B3532" s="752"/>
    </row>
    <row r="3533" spans="2:2" s="753" customFormat="1">
      <c r="B3533" s="752"/>
    </row>
    <row r="3534" spans="2:2" s="753" customFormat="1">
      <c r="B3534" s="752"/>
    </row>
    <row r="3535" spans="2:2" s="753" customFormat="1">
      <c r="B3535" s="752"/>
    </row>
    <row r="3536" spans="2:2" s="753" customFormat="1">
      <c r="B3536" s="752"/>
    </row>
    <row r="3537" spans="2:2" s="753" customFormat="1">
      <c r="B3537" s="752"/>
    </row>
    <row r="3538" spans="2:2" s="753" customFormat="1">
      <c r="B3538" s="752"/>
    </row>
    <row r="3539" spans="2:2" s="753" customFormat="1">
      <c r="B3539" s="752"/>
    </row>
    <row r="3540" spans="2:2" s="753" customFormat="1">
      <c r="B3540" s="752"/>
    </row>
    <row r="3541" spans="2:2" s="753" customFormat="1">
      <c r="B3541" s="752"/>
    </row>
    <row r="3542" spans="2:2" s="753" customFormat="1">
      <c r="B3542" s="752"/>
    </row>
    <row r="3543" spans="2:2" s="753" customFormat="1">
      <c r="B3543" s="752"/>
    </row>
    <row r="3544" spans="2:2" s="753" customFormat="1">
      <c r="B3544" s="752"/>
    </row>
    <row r="3545" spans="2:2" s="753" customFormat="1">
      <c r="B3545" s="752"/>
    </row>
    <row r="3546" spans="2:2" s="753" customFormat="1">
      <c r="B3546" s="752"/>
    </row>
    <row r="3547" spans="2:2" s="753" customFormat="1">
      <c r="B3547" s="752"/>
    </row>
    <row r="3548" spans="2:2" s="753" customFormat="1">
      <c r="B3548" s="752"/>
    </row>
    <row r="3549" spans="2:2" s="753" customFormat="1">
      <c r="B3549" s="752"/>
    </row>
    <row r="3550" spans="2:2" s="753" customFormat="1">
      <c r="B3550" s="752"/>
    </row>
    <row r="3551" spans="2:2" s="753" customFormat="1">
      <c r="B3551" s="752"/>
    </row>
    <row r="3552" spans="2:2" s="753" customFormat="1">
      <c r="B3552" s="752"/>
    </row>
    <row r="3553" spans="2:2" s="753" customFormat="1">
      <c r="B3553" s="752"/>
    </row>
    <row r="3554" spans="2:2" s="753" customFormat="1">
      <c r="B3554" s="752"/>
    </row>
    <row r="3555" spans="2:2" s="753" customFormat="1">
      <c r="B3555" s="752"/>
    </row>
    <row r="3556" spans="2:2" s="753" customFormat="1">
      <c r="B3556" s="752"/>
    </row>
    <row r="3557" spans="2:2" s="753" customFormat="1">
      <c r="B3557" s="752"/>
    </row>
    <row r="3558" spans="2:2" s="753" customFormat="1">
      <c r="B3558" s="752"/>
    </row>
    <row r="3559" spans="2:2" s="753" customFormat="1">
      <c r="B3559" s="752"/>
    </row>
    <row r="3560" spans="2:2" s="753" customFormat="1">
      <c r="B3560" s="752"/>
    </row>
    <row r="3561" spans="2:2" s="753" customFormat="1">
      <c r="B3561" s="752"/>
    </row>
    <row r="3562" spans="2:2" s="753" customFormat="1">
      <c r="B3562" s="752"/>
    </row>
    <row r="3563" spans="2:2" s="753" customFormat="1">
      <c r="B3563" s="752"/>
    </row>
    <row r="3564" spans="2:2" s="753" customFormat="1">
      <c r="B3564" s="752"/>
    </row>
    <row r="3565" spans="2:2" s="753" customFormat="1">
      <c r="B3565" s="752"/>
    </row>
    <row r="3566" spans="2:2" s="753" customFormat="1">
      <c r="B3566" s="752"/>
    </row>
    <row r="3567" spans="2:2" s="753" customFormat="1">
      <c r="B3567" s="752"/>
    </row>
    <row r="3568" spans="2:2" s="753" customFormat="1">
      <c r="B3568" s="752"/>
    </row>
    <row r="3569" spans="2:2" s="753" customFormat="1">
      <c r="B3569" s="752"/>
    </row>
    <row r="3570" spans="2:2" s="753" customFormat="1">
      <c r="B3570" s="752"/>
    </row>
    <row r="3571" spans="2:2" s="753" customFormat="1">
      <c r="B3571" s="752"/>
    </row>
    <row r="3572" spans="2:2" s="753" customFormat="1">
      <c r="B3572" s="752"/>
    </row>
    <row r="3573" spans="2:2" s="753" customFormat="1">
      <c r="B3573" s="752"/>
    </row>
    <row r="3574" spans="2:2" s="753" customFormat="1">
      <c r="B3574" s="752"/>
    </row>
    <row r="3575" spans="2:2" s="753" customFormat="1">
      <c r="B3575" s="752"/>
    </row>
    <row r="3576" spans="2:2" s="753" customFormat="1">
      <c r="B3576" s="752"/>
    </row>
    <row r="3577" spans="2:2" s="753" customFormat="1">
      <c r="B3577" s="752"/>
    </row>
    <row r="3578" spans="2:2" s="753" customFormat="1">
      <c r="B3578" s="752"/>
    </row>
    <row r="3579" spans="2:2" s="753" customFormat="1">
      <c r="B3579" s="752"/>
    </row>
    <row r="3580" spans="2:2" s="753" customFormat="1">
      <c r="B3580" s="752"/>
    </row>
    <row r="3581" spans="2:2" s="753" customFormat="1">
      <c r="B3581" s="752"/>
    </row>
    <row r="3582" spans="2:2" s="753" customFormat="1">
      <c r="B3582" s="752"/>
    </row>
    <row r="3583" spans="2:2" s="753" customFormat="1">
      <c r="B3583" s="752"/>
    </row>
    <row r="3584" spans="2:2" s="753" customFormat="1">
      <c r="B3584" s="752"/>
    </row>
    <row r="3585" spans="2:2" s="753" customFormat="1">
      <c r="B3585" s="752"/>
    </row>
    <row r="3586" spans="2:2" s="753" customFormat="1">
      <c r="B3586" s="752"/>
    </row>
    <row r="3587" spans="2:2" s="753" customFormat="1">
      <c r="B3587" s="752"/>
    </row>
    <row r="3588" spans="2:2" s="753" customFormat="1">
      <c r="B3588" s="752"/>
    </row>
    <row r="3589" spans="2:2" s="753" customFormat="1">
      <c r="B3589" s="752"/>
    </row>
    <row r="3590" spans="2:2" s="753" customFormat="1">
      <c r="B3590" s="752"/>
    </row>
    <row r="3591" spans="2:2" s="753" customFormat="1">
      <c r="B3591" s="752"/>
    </row>
    <row r="3592" spans="2:2" s="753" customFormat="1">
      <c r="B3592" s="752"/>
    </row>
    <row r="3593" spans="2:2" s="753" customFormat="1">
      <c r="B3593" s="752"/>
    </row>
    <row r="3594" spans="2:2" s="753" customFormat="1">
      <c r="B3594" s="752"/>
    </row>
    <row r="3595" spans="2:2" s="753" customFormat="1">
      <c r="B3595" s="752"/>
    </row>
    <row r="3596" spans="2:2" s="753" customFormat="1">
      <c r="B3596" s="752"/>
    </row>
    <row r="3597" spans="2:2" s="753" customFormat="1">
      <c r="B3597" s="752"/>
    </row>
    <row r="3598" spans="2:2" s="753" customFormat="1">
      <c r="B3598" s="752"/>
    </row>
    <row r="3599" spans="2:2" s="753" customFormat="1">
      <c r="B3599" s="752"/>
    </row>
    <row r="3600" spans="2:2" s="753" customFormat="1">
      <c r="B3600" s="752"/>
    </row>
    <row r="3601" spans="2:2" s="753" customFormat="1">
      <c r="B3601" s="752"/>
    </row>
    <row r="3602" spans="2:2" s="753" customFormat="1">
      <c r="B3602" s="752"/>
    </row>
    <row r="3603" spans="2:2" s="753" customFormat="1">
      <c r="B3603" s="752"/>
    </row>
    <row r="3604" spans="2:2" s="753" customFormat="1">
      <c r="B3604" s="752"/>
    </row>
    <row r="3605" spans="2:2" s="753" customFormat="1">
      <c r="B3605" s="752"/>
    </row>
    <row r="3606" spans="2:2" s="753" customFormat="1">
      <c r="B3606" s="752"/>
    </row>
    <row r="3607" spans="2:2" s="753" customFormat="1">
      <c r="B3607" s="752"/>
    </row>
    <row r="3608" spans="2:2" s="753" customFormat="1">
      <c r="B3608" s="752"/>
    </row>
    <row r="3609" spans="2:2" s="753" customFormat="1">
      <c r="B3609" s="752"/>
    </row>
    <row r="3610" spans="2:2" s="753" customFormat="1">
      <c r="B3610" s="752"/>
    </row>
    <row r="3611" spans="2:2" s="753" customFormat="1">
      <c r="B3611" s="752"/>
    </row>
    <row r="3612" spans="2:2" s="753" customFormat="1">
      <c r="B3612" s="752"/>
    </row>
    <row r="3613" spans="2:2" s="753" customFormat="1">
      <c r="B3613" s="752"/>
    </row>
    <row r="3614" spans="2:2" s="753" customFormat="1">
      <c r="B3614" s="752"/>
    </row>
    <row r="3615" spans="2:2" s="753" customFormat="1">
      <c r="B3615" s="752"/>
    </row>
    <row r="3616" spans="2:2" s="753" customFormat="1">
      <c r="B3616" s="752"/>
    </row>
    <row r="3617" spans="2:2" s="753" customFormat="1">
      <c r="B3617" s="752"/>
    </row>
    <row r="3618" spans="2:2" s="753" customFormat="1">
      <c r="B3618" s="752"/>
    </row>
    <row r="3619" spans="2:2" s="753" customFormat="1">
      <c r="B3619" s="752"/>
    </row>
    <row r="3620" spans="2:2" s="753" customFormat="1">
      <c r="B3620" s="752"/>
    </row>
    <row r="3621" spans="2:2" s="753" customFormat="1">
      <c r="B3621" s="752"/>
    </row>
    <row r="3622" spans="2:2" s="753" customFormat="1">
      <c r="B3622" s="752"/>
    </row>
    <row r="3623" spans="2:2" s="753" customFormat="1">
      <c r="B3623" s="752"/>
    </row>
    <row r="3624" spans="2:2" s="753" customFormat="1">
      <c r="B3624" s="752"/>
    </row>
    <row r="3625" spans="2:2" s="753" customFormat="1">
      <c r="B3625" s="752"/>
    </row>
    <row r="3626" spans="2:2" s="753" customFormat="1">
      <c r="B3626" s="752"/>
    </row>
    <row r="3627" spans="2:2" s="753" customFormat="1">
      <c r="B3627" s="752"/>
    </row>
    <row r="3628" spans="2:2" s="753" customFormat="1">
      <c r="B3628" s="752"/>
    </row>
    <row r="3629" spans="2:2" s="753" customFormat="1">
      <c r="B3629" s="752"/>
    </row>
    <row r="3630" spans="2:2" s="753" customFormat="1">
      <c r="B3630" s="752"/>
    </row>
    <row r="3631" spans="2:2" s="753" customFormat="1">
      <c r="B3631" s="752"/>
    </row>
    <row r="3632" spans="2:2" s="753" customFormat="1">
      <c r="B3632" s="752"/>
    </row>
    <row r="3633" spans="2:2" s="753" customFormat="1">
      <c r="B3633" s="752"/>
    </row>
    <row r="3634" spans="2:2" s="753" customFormat="1">
      <c r="B3634" s="752"/>
    </row>
    <row r="3635" spans="2:2" s="753" customFormat="1">
      <c r="B3635" s="752"/>
    </row>
    <row r="3636" spans="2:2" s="753" customFormat="1">
      <c r="B3636" s="752"/>
    </row>
    <row r="3637" spans="2:2" s="753" customFormat="1">
      <c r="B3637" s="752"/>
    </row>
    <row r="3638" spans="2:2" s="753" customFormat="1">
      <c r="B3638" s="752"/>
    </row>
    <row r="3639" spans="2:2" s="753" customFormat="1">
      <c r="B3639" s="752"/>
    </row>
    <row r="3640" spans="2:2" s="753" customFormat="1">
      <c r="B3640" s="752"/>
    </row>
    <row r="3641" spans="2:2" s="753" customFormat="1">
      <c r="B3641" s="752"/>
    </row>
    <row r="3642" spans="2:2" s="753" customFormat="1">
      <c r="B3642" s="752"/>
    </row>
    <row r="3643" spans="2:2" s="753" customFormat="1">
      <c r="B3643" s="752"/>
    </row>
    <row r="3644" spans="2:2" s="753" customFormat="1">
      <c r="B3644" s="752"/>
    </row>
    <row r="3645" spans="2:2" s="753" customFormat="1">
      <c r="B3645" s="752"/>
    </row>
    <row r="3646" spans="2:2" s="753" customFormat="1">
      <c r="B3646" s="752"/>
    </row>
    <row r="3647" spans="2:2" s="753" customFormat="1">
      <c r="B3647" s="752"/>
    </row>
    <row r="3648" spans="2:2" s="753" customFormat="1">
      <c r="B3648" s="752"/>
    </row>
    <row r="3649" spans="2:2" s="753" customFormat="1">
      <c r="B3649" s="752"/>
    </row>
    <row r="3650" spans="2:2" s="753" customFormat="1">
      <c r="B3650" s="752"/>
    </row>
    <row r="3651" spans="2:2" s="753" customFormat="1">
      <c r="B3651" s="752"/>
    </row>
    <row r="3652" spans="2:2" s="753" customFormat="1">
      <c r="B3652" s="752"/>
    </row>
    <row r="3653" spans="2:2" s="753" customFormat="1">
      <c r="B3653" s="752"/>
    </row>
    <row r="3654" spans="2:2" s="753" customFormat="1">
      <c r="B3654" s="752"/>
    </row>
    <row r="3655" spans="2:2" s="753" customFormat="1">
      <c r="B3655" s="752"/>
    </row>
    <row r="3656" spans="2:2" s="753" customFormat="1">
      <c r="B3656" s="752"/>
    </row>
    <row r="3657" spans="2:2" s="753" customFormat="1">
      <c r="B3657" s="752"/>
    </row>
    <row r="3658" spans="2:2" s="753" customFormat="1">
      <c r="B3658" s="752"/>
    </row>
    <row r="3659" spans="2:2" s="753" customFormat="1">
      <c r="B3659" s="752"/>
    </row>
    <row r="3660" spans="2:2" s="753" customFormat="1">
      <c r="B3660" s="752"/>
    </row>
    <row r="3661" spans="2:2" s="753" customFormat="1">
      <c r="B3661" s="752"/>
    </row>
    <row r="3662" spans="2:2" s="753" customFormat="1">
      <c r="B3662" s="752"/>
    </row>
    <row r="3663" spans="2:2" s="753" customFormat="1">
      <c r="B3663" s="752"/>
    </row>
    <row r="3664" spans="2:2" s="753" customFormat="1">
      <c r="B3664" s="752"/>
    </row>
    <row r="3665" spans="2:2" s="753" customFormat="1">
      <c r="B3665" s="752"/>
    </row>
    <row r="3666" spans="2:2" s="753" customFormat="1">
      <c r="B3666" s="752"/>
    </row>
    <row r="3667" spans="2:2" s="753" customFormat="1">
      <c r="B3667" s="752"/>
    </row>
    <row r="3668" spans="2:2" s="753" customFormat="1">
      <c r="B3668" s="752"/>
    </row>
    <row r="3669" spans="2:2" s="753" customFormat="1">
      <c r="B3669" s="752"/>
    </row>
    <row r="3670" spans="2:2" s="753" customFormat="1">
      <c r="B3670" s="752"/>
    </row>
    <row r="3671" spans="2:2" s="753" customFormat="1">
      <c r="B3671" s="752"/>
    </row>
    <row r="3672" spans="2:2" s="753" customFormat="1">
      <c r="B3672" s="752"/>
    </row>
    <row r="3673" spans="2:2" s="753" customFormat="1">
      <c r="B3673" s="752"/>
    </row>
    <row r="3674" spans="2:2" s="753" customFormat="1">
      <c r="B3674" s="752"/>
    </row>
    <row r="3675" spans="2:2" s="753" customFormat="1">
      <c r="B3675" s="752"/>
    </row>
    <row r="3676" spans="2:2" s="753" customFormat="1">
      <c r="B3676" s="752"/>
    </row>
    <row r="3677" spans="2:2" s="753" customFormat="1">
      <c r="B3677" s="752"/>
    </row>
    <row r="3678" spans="2:2" s="753" customFormat="1">
      <c r="B3678" s="752"/>
    </row>
    <row r="3679" spans="2:2" s="753" customFormat="1">
      <c r="B3679" s="752"/>
    </row>
    <row r="3680" spans="2:2" s="753" customFormat="1">
      <c r="B3680" s="752"/>
    </row>
    <row r="3681" spans="2:2" s="753" customFormat="1">
      <c r="B3681" s="752"/>
    </row>
    <row r="3682" spans="2:2" s="753" customFormat="1">
      <c r="B3682" s="752"/>
    </row>
    <row r="3683" spans="2:2" s="753" customFormat="1">
      <c r="B3683" s="752"/>
    </row>
    <row r="3684" spans="2:2" s="753" customFormat="1">
      <c r="B3684" s="752"/>
    </row>
    <row r="3685" spans="2:2" s="753" customFormat="1">
      <c r="B3685" s="752"/>
    </row>
    <row r="3686" spans="2:2" s="753" customFormat="1">
      <c r="B3686" s="752"/>
    </row>
    <row r="3687" spans="2:2" s="753" customFormat="1">
      <c r="B3687" s="752"/>
    </row>
    <row r="3688" spans="2:2" s="753" customFormat="1">
      <c r="B3688" s="752"/>
    </row>
    <row r="3689" spans="2:2" s="753" customFormat="1">
      <c r="B3689" s="752"/>
    </row>
    <row r="3690" spans="2:2" s="753" customFormat="1">
      <c r="B3690" s="752"/>
    </row>
    <row r="3691" spans="2:2" s="753" customFormat="1">
      <c r="B3691" s="752"/>
    </row>
    <row r="3692" spans="2:2" s="753" customFormat="1">
      <c r="B3692" s="752"/>
    </row>
    <row r="3693" spans="2:2" s="753" customFormat="1">
      <c r="B3693" s="752"/>
    </row>
    <row r="3694" spans="2:2" s="753" customFormat="1">
      <c r="B3694" s="752"/>
    </row>
    <row r="3695" spans="2:2" s="753" customFormat="1">
      <c r="B3695" s="752"/>
    </row>
    <row r="3696" spans="2:2" s="753" customFormat="1">
      <c r="B3696" s="752"/>
    </row>
    <row r="3697" spans="2:2" s="753" customFormat="1">
      <c r="B3697" s="752"/>
    </row>
    <row r="3698" spans="2:2" s="753" customFormat="1">
      <c r="B3698" s="752"/>
    </row>
    <row r="3699" spans="2:2" s="753" customFormat="1">
      <c r="B3699" s="752"/>
    </row>
    <row r="3700" spans="2:2" s="753" customFormat="1">
      <c r="B3700" s="752"/>
    </row>
    <row r="3701" spans="2:2" s="753" customFormat="1">
      <c r="B3701" s="752"/>
    </row>
    <row r="3702" spans="2:2" s="753" customFormat="1">
      <c r="B3702" s="752"/>
    </row>
    <row r="3703" spans="2:2" s="753" customFormat="1">
      <c r="B3703" s="752"/>
    </row>
    <row r="3704" spans="2:2" s="753" customFormat="1">
      <c r="B3704" s="752"/>
    </row>
    <row r="3705" spans="2:2" s="753" customFormat="1">
      <c r="B3705" s="752"/>
    </row>
    <row r="3706" spans="2:2" s="753" customFormat="1">
      <c r="B3706" s="752"/>
    </row>
    <row r="3707" spans="2:2" s="753" customFormat="1">
      <c r="B3707" s="752"/>
    </row>
    <row r="3708" spans="2:2" s="753" customFormat="1">
      <c r="B3708" s="752"/>
    </row>
    <row r="3709" spans="2:2" s="753" customFormat="1">
      <c r="B3709" s="752"/>
    </row>
    <row r="3710" spans="2:2" s="753" customFormat="1">
      <c r="B3710" s="752"/>
    </row>
    <row r="3711" spans="2:2" s="753" customFormat="1">
      <c r="B3711" s="752"/>
    </row>
    <row r="3712" spans="2:2" s="753" customFormat="1">
      <c r="B3712" s="752"/>
    </row>
    <row r="3713" spans="2:2" s="753" customFormat="1">
      <c r="B3713" s="752"/>
    </row>
    <row r="3714" spans="2:2" s="753" customFormat="1">
      <c r="B3714" s="752"/>
    </row>
    <row r="3715" spans="2:2" s="753" customFormat="1">
      <c r="B3715" s="752"/>
    </row>
    <row r="3716" spans="2:2" s="753" customFormat="1">
      <c r="B3716" s="752"/>
    </row>
    <row r="3717" spans="2:2" s="753" customFormat="1">
      <c r="B3717" s="752"/>
    </row>
    <row r="3718" spans="2:2" s="753" customFormat="1">
      <c r="B3718" s="752"/>
    </row>
    <row r="3719" spans="2:2" s="753" customFormat="1">
      <c r="B3719" s="752"/>
    </row>
    <row r="3720" spans="2:2" s="753" customFormat="1">
      <c r="B3720" s="752"/>
    </row>
    <row r="3721" spans="2:2" s="753" customFormat="1">
      <c r="B3721" s="752"/>
    </row>
    <row r="3722" spans="2:2" s="753" customFormat="1">
      <c r="B3722" s="752"/>
    </row>
    <row r="3723" spans="2:2" s="753" customFormat="1">
      <c r="B3723" s="752"/>
    </row>
    <row r="3724" spans="2:2" s="753" customFormat="1">
      <c r="B3724" s="752"/>
    </row>
    <row r="3725" spans="2:2" s="753" customFormat="1">
      <c r="B3725" s="752"/>
    </row>
    <row r="3726" spans="2:2" s="753" customFormat="1">
      <c r="B3726" s="752"/>
    </row>
    <row r="3727" spans="2:2" s="753" customFormat="1">
      <c r="B3727" s="752"/>
    </row>
    <row r="3728" spans="2:2" s="753" customFormat="1">
      <c r="B3728" s="752"/>
    </row>
    <row r="3729" spans="2:2" s="753" customFormat="1">
      <c r="B3729" s="752"/>
    </row>
    <row r="3730" spans="2:2" s="753" customFormat="1">
      <c r="B3730" s="752"/>
    </row>
    <row r="3731" spans="2:2" s="753" customFormat="1">
      <c r="B3731" s="752"/>
    </row>
    <row r="3732" spans="2:2" s="753" customFormat="1">
      <c r="B3732" s="752"/>
    </row>
    <row r="3733" spans="2:2" s="753" customFormat="1">
      <c r="B3733" s="752"/>
    </row>
    <row r="3734" spans="2:2" s="753" customFormat="1">
      <c r="B3734" s="752"/>
    </row>
    <row r="3735" spans="2:2" s="753" customFormat="1">
      <c r="B3735" s="752"/>
    </row>
    <row r="3736" spans="2:2" s="753" customFormat="1">
      <c r="B3736" s="752"/>
    </row>
    <row r="3737" spans="2:2" s="753" customFormat="1">
      <c r="B3737" s="752"/>
    </row>
    <row r="3738" spans="2:2" s="753" customFormat="1">
      <c r="B3738" s="752"/>
    </row>
    <row r="3739" spans="2:2" s="753" customFormat="1">
      <c r="B3739" s="752"/>
    </row>
    <row r="3740" spans="2:2" s="753" customFormat="1">
      <c r="B3740" s="752"/>
    </row>
    <row r="3741" spans="2:2" s="753" customFormat="1">
      <c r="B3741" s="752"/>
    </row>
    <row r="3742" spans="2:2" s="753" customFormat="1">
      <c r="B3742" s="752"/>
    </row>
    <row r="3743" spans="2:2" s="753" customFormat="1">
      <c r="B3743" s="752"/>
    </row>
    <row r="3744" spans="2:2" s="753" customFormat="1">
      <c r="B3744" s="752"/>
    </row>
    <row r="3745" spans="2:2" s="753" customFormat="1">
      <c r="B3745" s="752"/>
    </row>
    <row r="3746" spans="2:2" s="753" customFormat="1">
      <c r="B3746" s="752"/>
    </row>
    <row r="3747" spans="2:2" s="753" customFormat="1">
      <c r="B3747" s="752"/>
    </row>
    <row r="3748" spans="2:2" s="753" customFormat="1">
      <c r="B3748" s="752"/>
    </row>
    <row r="3749" spans="2:2" s="753" customFormat="1">
      <c r="B3749" s="752"/>
    </row>
    <row r="3750" spans="2:2" s="753" customFormat="1">
      <c r="B3750" s="752"/>
    </row>
    <row r="3751" spans="2:2" s="753" customFormat="1">
      <c r="B3751" s="752"/>
    </row>
    <row r="3752" spans="2:2" s="753" customFormat="1">
      <c r="B3752" s="752"/>
    </row>
    <row r="3753" spans="2:2" s="753" customFormat="1">
      <c r="B3753" s="752"/>
    </row>
    <row r="3754" spans="2:2" s="753" customFormat="1">
      <c r="B3754" s="752"/>
    </row>
    <row r="3755" spans="2:2" s="753" customFormat="1">
      <c r="B3755" s="752"/>
    </row>
    <row r="3756" spans="2:2" s="753" customFormat="1">
      <c r="B3756" s="752"/>
    </row>
    <row r="3757" spans="2:2" s="753" customFormat="1">
      <c r="B3757" s="752"/>
    </row>
    <row r="3758" spans="2:2" s="753" customFormat="1">
      <c r="B3758" s="752"/>
    </row>
    <row r="3759" spans="2:2" s="753" customFormat="1">
      <c r="B3759" s="752"/>
    </row>
    <row r="3760" spans="2:2" s="753" customFormat="1">
      <c r="B3760" s="752"/>
    </row>
    <row r="3761" spans="2:2" s="753" customFormat="1">
      <c r="B3761" s="752"/>
    </row>
    <row r="3762" spans="2:2" s="753" customFormat="1">
      <c r="B3762" s="752"/>
    </row>
    <row r="3763" spans="2:2" s="753" customFormat="1">
      <c r="B3763" s="752"/>
    </row>
    <row r="3764" spans="2:2" s="753" customFormat="1">
      <c r="B3764" s="752"/>
    </row>
    <row r="3765" spans="2:2" s="753" customFormat="1">
      <c r="B3765" s="752"/>
    </row>
    <row r="3766" spans="2:2" s="753" customFormat="1">
      <c r="B3766" s="752"/>
    </row>
    <row r="3767" spans="2:2" s="753" customFormat="1">
      <c r="B3767" s="752"/>
    </row>
    <row r="3768" spans="2:2" s="753" customFormat="1">
      <c r="B3768" s="752"/>
    </row>
    <row r="3769" spans="2:2" s="753" customFormat="1">
      <c r="B3769" s="752"/>
    </row>
    <row r="3770" spans="2:2" s="753" customFormat="1">
      <c r="B3770" s="752"/>
    </row>
    <row r="3771" spans="2:2" s="753" customFormat="1">
      <c r="B3771" s="752"/>
    </row>
    <row r="3772" spans="2:2" s="753" customFormat="1">
      <c r="B3772" s="752"/>
    </row>
    <row r="3773" spans="2:2" s="753" customFormat="1">
      <c r="B3773" s="752"/>
    </row>
    <row r="3774" spans="2:2" s="753" customFormat="1">
      <c r="B3774" s="752"/>
    </row>
    <row r="3775" spans="2:2" s="753" customFormat="1">
      <c r="B3775" s="752"/>
    </row>
    <row r="3776" spans="2:2" s="753" customFormat="1">
      <c r="B3776" s="752"/>
    </row>
    <row r="3777" spans="2:2" s="753" customFormat="1">
      <c r="B3777" s="752"/>
    </row>
    <row r="3778" spans="2:2" s="753" customFormat="1">
      <c r="B3778" s="752"/>
    </row>
    <row r="3779" spans="2:2" s="753" customFormat="1">
      <c r="B3779" s="752"/>
    </row>
    <row r="3780" spans="2:2" s="753" customFormat="1">
      <c r="B3780" s="752"/>
    </row>
    <row r="3781" spans="2:2" s="753" customFormat="1">
      <c r="B3781" s="752"/>
    </row>
    <row r="3782" spans="2:2" s="753" customFormat="1">
      <c r="B3782" s="752"/>
    </row>
    <row r="3783" spans="2:2" s="753" customFormat="1">
      <c r="B3783" s="752"/>
    </row>
    <row r="3784" spans="2:2" s="753" customFormat="1">
      <c r="B3784" s="752"/>
    </row>
    <row r="3785" spans="2:2" s="753" customFormat="1">
      <c r="B3785" s="752"/>
    </row>
    <row r="3786" spans="2:2" s="753" customFormat="1">
      <c r="B3786" s="752"/>
    </row>
    <row r="3787" spans="2:2" s="753" customFormat="1">
      <c r="B3787" s="752"/>
    </row>
    <row r="3788" spans="2:2" s="753" customFormat="1">
      <c r="B3788" s="752"/>
    </row>
    <row r="3789" spans="2:2" s="753" customFormat="1">
      <c r="B3789" s="752"/>
    </row>
    <row r="3790" spans="2:2" s="753" customFormat="1">
      <c r="B3790" s="752"/>
    </row>
    <row r="3791" spans="2:2" s="753" customFormat="1">
      <c r="B3791" s="752"/>
    </row>
    <row r="3792" spans="2:2" s="753" customFormat="1">
      <c r="B3792" s="752"/>
    </row>
    <row r="3793" spans="2:2" s="753" customFormat="1">
      <c r="B3793" s="752"/>
    </row>
    <row r="3794" spans="2:2" s="753" customFormat="1">
      <c r="B3794" s="752"/>
    </row>
    <row r="3795" spans="2:2" s="753" customFormat="1">
      <c r="B3795" s="752"/>
    </row>
    <row r="3796" spans="2:2" s="753" customFormat="1">
      <c r="B3796" s="752"/>
    </row>
    <row r="3797" spans="2:2" s="753" customFormat="1">
      <c r="B3797" s="752"/>
    </row>
    <row r="3798" spans="2:2" s="753" customFormat="1">
      <c r="B3798" s="752"/>
    </row>
    <row r="3799" spans="2:2" s="753" customFormat="1">
      <c r="B3799" s="752"/>
    </row>
    <row r="3800" spans="2:2" s="753" customFormat="1">
      <c r="B3800" s="752"/>
    </row>
    <row r="3801" spans="2:2" s="753" customFormat="1">
      <c r="B3801" s="752"/>
    </row>
    <row r="3802" spans="2:2" s="753" customFormat="1">
      <c r="B3802" s="752"/>
    </row>
    <row r="3803" spans="2:2" s="753" customFormat="1">
      <c r="B3803" s="752"/>
    </row>
    <row r="3804" spans="2:2" s="753" customFormat="1">
      <c r="B3804" s="752"/>
    </row>
    <row r="3805" spans="2:2" s="753" customFormat="1">
      <c r="B3805" s="752"/>
    </row>
    <row r="3806" spans="2:2" s="753" customFormat="1">
      <c r="B3806" s="752"/>
    </row>
    <row r="3807" spans="2:2" s="753" customFormat="1">
      <c r="B3807" s="752"/>
    </row>
    <row r="3808" spans="2:2" s="753" customFormat="1">
      <c r="B3808" s="752"/>
    </row>
    <row r="3809" spans="2:2" s="753" customFormat="1">
      <c r="B3809" s="752"/>
    </row>
    <row r="3810" spans="2:2" s="753" customFormat="1">
      <c r="B3810" s="752"/>
    </row>
    <row r="3811" spans="2:2" s="753" customFormat="1">
      <c r="B3811" s="752"/>
    </row>
    <row r="3812" spans="2:2" s="753" customFormat="1">
      <c r="B3812" s="752"/>
    </row>
    <row r="3813" spans="2:2" s="753" customFormat="1">
      <c r="B3813" s="752"/>
    </row>
    <row r="3814" spans="2:2" s="753" customFormat="1">
      <c r="B3814" s="752"/>
    </row>
    <row r="3815" spans="2:2" s="753" customFormat="1">
      <c r="B3815" s="752"/>
    </row>
    <row r="3816" spans="2:2" s="753" customFormat="1">
      <c r="B3816" s="752"/>
    </row>
    <row r="3817" spans="2:2" s="753" customFormat="1">
      <c r="B3817" s="752"/>
    </row>
    <row r="3818" spans="2:2" s="753" customFormat="1">
      <c r="B3818" s="752"/>
    </row>
    <row r="3819" spans="2:2" s="753" customFormat="1">
      <c r="B3819" s="752"/>
    </row>
    <row r="3820" spans="2:2" s="753" customFormat="1">
      <c r="B3820" s="752"/>
    </row>
    <row r="3821" spans="2:2" s="753" customFormat="1">
      <c r="B3821" s="752"/>
    </row>
    <row r="3822" spans="2:2" s="753" customFormat="1">
      <c r="B3822" s="752"/>
    </row>
    <row r="3823" spans="2:2" s="753" customFormat="1">
      <c r="B3823" s="752"/>
    </row>
    <row r="3824" spans="2:2" s="753" customFormat="1">
      <c r="B3824" s="752"/>
    </row>
    <row r="3825" spans="2:2" s="753" customFormat="1">
      <c r="B3825" s="752"/>
    </row>
    <row r="3826" spans="2:2" s="753" customFormat="1">
      <c r="B3826" s="752"/>
    </row>
    <row r="3827" spans="2:2" s="753" customFormat="1">
      <c r="B3827" s="752"/>
    </row>
    <row r="3828" spans="2:2" s="753" customFormat="1">
      <c r="B3828" s="752"/>
    </row>
    <row r="3829" spans="2:2" s="753" customFormat="1">
      <c r="B3829" s="752"/>
    </row>
    <row r="3830" spans="2:2" s="753" customFormat="1">
      <c r="B3830" s="752"/>
    </row>
    <row r="3831" spans="2:2" s="753" customFormat="1">
      <c r="B3831" s="752"/>
    </row>
    <row r="3832" spans="2:2" s="753" customFormat="1">
      <c r="B3832" s="752"/>
    </row>
    <row r="3833" spans="2:2" s="753" customFormat="1">
      <c r="B3833" s="752"/>
    </row>
    <row r="3834" spans="2:2" s="753" customFormat="1">
      <c r="B3834" s="752"/>
    </row>
    <row r="3835" spans="2:2" s="753" customFormat="1">
      <c r="B3835" s="752"/>
    </row>
    <row r="3836" spans="2:2" s="753" customFormat="1">
      <c r="B3836" s="752"/>
    </row>
    <row r="3837" spans="2:2" s="753" customFormat="1">
      <c r="B3837" s="752"/>
    </row>
    <row r="3838" spans="2:2" s="753" customFormat="1">
      <c r="B3838" s="752"/>
    </row>
    <row r="3839" spans="2:2" s="753" customFormat="1">
      <c r="B3839" s="752"/>
    </row>
    <row r="3840" spans="2:2" s="753" customFormat="1">
      <c r="B3840" s="752"/>
    </row>
    <row r="3841" spans="2:2" s="753" customFormat="1">
      <c r="B3841" s="752"/>
    </row>
    <row r="3842" spans="2:2" s="753" customFormat="1">
      <c r="B3842" s="752"/>
    </row>
    <row r="3843" spans="2:2" s="753" customFormat="1">
      <c r="B3843" s="752"/>
    </row>
    <row r="3844" spans="2:2" s="753" customFormat="1">
      <c r="B3844" s="752"/>
    </row>
    <row r="3845" spans="2:2" s="753" customFormat="1">
      <c r="B3845" s="752"/>
    </row>
    <row r="3846" spans="2:2" s="753" customFormat="1">
      <c r="B3846" s="752"/>
    </row>
    <row r="3847" spans="2:2" s="753" customFormat="1">
      <c r="B3847" s="752"/>
    </row>
    <row r="3848" spans="2:2" s="753" customFormat="1">
      <c r="B3848" s="752"/>
    </row>
    <row r="3849" spans="2:2" s="753" customFormat="1">
      <c r="B3849" s="752"/>
    </row>
    <row r="3850" spans="2:2" s="753" customFormat="1">
      <c r="B3850" s="752"/>
    </row>
    <row r="3851" spans="2:2" s="753" customFormat="1">
      <c r="B3851" s="752"/>
    </row>
    <row r="3852" spans="2:2" s="753" customFormat="1">
      <c r="B3852" s="752"/>
    </row>
    <row r="3853" spans="2:2" s="753" customFormat="1">
      <c r="B3853" s="752"/>
    </row>
    <row r="3854" spans="2:2" s="753" customFormat="1">
      <c r="B3854" s="752"/>
    </row>
    <row r="3855" spans="2:2" s="753" customFormat="1">
      <c r="B3855" s="752"/>
    </row>
    <row r="3856" spans="2:2" s="753" customFormat="1">
      <c r="B3856" s="752"/>
    </row>
    <row r="3857" spans="2:2" s="753" customFormat="1">
      <c r="B3857" s="752"/>
    </row>
    <row r="3858" spans="2:2" s="753" customFormat="1">
      <c r="B3858" s="752"/>
    </row>
    <row r="3859" spans="2:2" s="753" customFormat="1">
      <c r="B3859" s="752"/>
    </row>
    <row r="3860" spans="2:2" s="753" customFormat="1">
      <c r="B3860" s="752"/>
    </row>
    <row r="3861" spans="2:2" s="753" customFormat="1">
      <c r="B3861" s="752"/>
    </row>
    <row r="3862" spans="2:2" s="753" customFormat="1">
      <c r="B3862" s="752"/>
    </row>
    <row r="3863" spans="2:2" s="753" customFormat="1">
      <c r="B3863" s="752"/>
    </row>
    <row r="3864" spans="2:2" s="753" customFormat="1">
      <c r="B3864" s="752"/>
    </row>
    <row r="3865" spans="2:2" s="753" customFormat="1">
      <c r="B3865" s="752"/>
    </row>
    <row r="3866" spans="2:2" s="753" customFormat="1">
      <c r="B3866" s="752"/>
    </row>
    <row r="3867" spans="2:2" s="753" customFormat="1">
      <c r="B3867" s="752"/>
    </row>
    <row r="3868" spans="2:2" s="753" customFormat="1">
      <c r="B3868" s="752"/>
    </row>
    <row r="3869" spans="2:2" s="753" customFormat="1">
      <c r="B3869" s="752"/>
    </row>
    <row r="3870" spans="2:2" s="753" customFormat="1">
      <c r="B3870" s="752"/>
    </row>
    <row r="3871" spans="2:2" s="753" customFormat="1">
      <c r="B3871" s="752"/>
    </row>
    <row r="3872" spans="2:2" s="753" customFormat="1">
      <c r="B3872" s="752"/>
    </row>
    <row r="3873" spans="2:2" s="753" customFormat="1">
      <c r="B3873" s="752"/>
    </row>
    <row r="3874" spans="2:2" s="753" customFormat="1">
      <c r="B3874" s="752"/>
    </row>
    <row r="3875" spans="2:2" s="753" customFormat="1">
      <c r="B3875" s="752"/>
    </row>
    <row r="3876" spans="2:2" s="753" customFormat="1">
      <c r="B3876" s="752"/>
    </row>
    <row r="3877" spans="2:2" s="753" customFormat="1">
      <c r="B3877" s="752"/>
    </row>
    <row r="3878" spans="2:2" s="753" customFormat="1">
      <c r="B3878" s="752"/>
    </row>
    <row r="3879" spans="2:2" s="753" customFormat="1">
      <c r="B3879" s="752"/>
    </row>
    <row r="3880" spans="2:2" s="753" customFormat="1">
      <c r="B3880" s="752"/>
    </row>
    <row r="3881" spans="2:2" s="753" customFormat="1">
      <c r="B3881" s="752"/>
    </row>
    <row r="3882" spans="2:2" s="753" customFormat="1">
      <c r="B3882" s="752"/>
    </row>
    <row r="3883" spans="2:2" s="753" customFormat="1">
      <c r="B3883" s="752"/>
    </row>
    <row r="3884" spans="2:2" s="753" customFormat="1">
      <c r="B3884" s="752"/>
    </row>
    <row r="3885" spans="2:2" s="753" customFormat="1">
      <c r="B3885" s="752"/>
    </row>
    <row r="3886" spans="2:2" s="753" customFormat="1">
      <c r="B3886" s="752"/>
    </row>
    <row r="3887" spans="2:2" s="753" customFormat="1">
      <c r="B3887" s="752"/>
    </row>
    <row r="3888" spans="2:2" s="753" customFormat="1">
      <c r="B3888" s="752"/>
    </row>
    <row r="3889" spans="2:2" s="753" customFormat="1">
      <c r="B3889" s="752"/>
    </row>
    <row r="3890" spans="2:2" s="753" customFormat="1">
      <c r="B3890" s="752"/>
    </row>
    <row r="3891" spans="2:2" s="753" customFormat="1">
      <c r="B3891" s="752"/>
    </row>
    <row r="3892" spans="2:2" s="753" customFormat="1">
      <c r="B3892" s="752"/>
    </row>
    <row r="3893" spans="2:2" s="753" customFormat="1">
      <c r="B3893" s="752"/>
    </row>
    <row r="3894" spans="2:2" s="753" customFormat="1">
      <c r="B3894" s="752"/>
    </row>
    <row r="3895" spans="2:2" s="753" customFormat="1">
      <c r="B3895" s="752"/>
    </row>
    <row r="3896" spans="2:2" s="753" customFormat="1">
      <c r="B3896" s="752"/>
    </row>
    <row r="3897" spans="2:2" s="753" customFormat="1">
      <c r="B3897" s="752"/>
    </row>
    <row r="3898" spans="2:2" s="753" customFormat="1">
      <c r="B3898" s="752"/>
    </row>
    <row r="3899" spans="2:2" s="753" customFormat="1">
      <c r="B3899" s="752"/>
    </row>
    <row r="3900" spans="2:2" s="753" customFormat="1">
      <c r="B3900" s="752"/>
    </row>
    <row r="3901" spans="2:2" s="753" customFormat="1">
      <c r="B3901" s="752"/>
    </row>
    <row r="3902" spans="2:2" s="753" customFormat="1">
      <c r="B3902" s="752"/>
    </row>
    <row r="3903" spans="2:2" s="753" customFormat="1">
      <c r="B3903" s="752"/>
    </row>
    <row r="3904" spans="2:2" s="753" customFormat="1">
      <c r="B3904" s="752"/>
    </row>
    <row r="3905" spans="2:2" s="753" customFormat="1">
      <c r="B3905" s="752"/>
    </row>
    <row r="3906" spans="2:2" s="753" customFormat="1">
      <c r="B3906" s="752"/>
    </row>
    <row r="3907" spans="2:2" s="753" customFormat="1">
      <c r="B3907" s="752"/>
    </row>
    <row r="3908" spans="2:2" s="753" customFormat="1">
      <c r="B3908" s="752"/>
    </row>
    <row r="3909" spans="2:2" s="753" customFormat="1">
      <c r="B3909" s="752"/>
    </row>
    <row r="3910" spans="2:2" s="753" customFormat="1">
      <c r="B3910" s="752"/>
    </row>
    <row r="3911" spans="2:2" s="753" customFormat="1">
      <c r="B3911" s="752"/>
    </row>
    <row r="3912" spans="2:2" s="753" customFormat="1">
      <c r="B3912" s="752"/>
    </row>
    <row r="3913" spans="2:2" s="753" customFormat="1">
      <c r="B3913" s="752"/>
    </row>
    <row r="3914" spans="2:2" s="753" customFormat="1">
      <c r="B3914" s="752"/>
    </row>
    <row r="3915" spans="2:2" s="753" customFormat="1">
      <c r="B3915" s="752"/>
    </row>
    <row r="3916" spans="2:2" s="753" customFormat="1">
      <c r="B3916" s="752"/>
    </row>
    <row r="3917" spans="2:2" s="753" customFormat="1">
      <c r="B3917" s="752"/>
    </row>
    <row r="3918" spans="2:2" s="753" customFormat="1">
      <c r="B3918" s="752"/>
    </row>
    <row r="3919" spans="2:2" s="753" customFormat="1">
      <c r="B3919" s="752"/>
    </row>
    <row r="3920" spans="2:2" s="753" customFormat="1">
      <c r="B3920" s="752"/>
    </row>
    <row r="3921" spans="2:2" s="753" customFormat="1">
      <c r="B3921" s="752"/>
    </row>
    <row r="3922" spans="2:2" s="753" customFormat="1">
      <c r="B3922" s="752"/>
    </row>
    <row r="3923" spans="2:2" s="753" customFormat="1">
      <c r="B3923" s="752"/>
    </row>
    <row r="3924" spans="2:2" s="753" customFormat="1">
      <c r="B3924" s="752"/>
    </row>
    <row r="3925" spans="2:2" s="753" customFormat="1">
      <c r="B3925" s="752"/>
    </row>
    <row r="3926" spans="2:2" s="753" customFormat="1">
      <c r="B3926" s="752"/>
    </row>
    <row r="3927" spans="2:2" s="753" customFormat="1">
      <c r="B3927" s="752"/>
    </row>
    <row r="3928" spans="2:2" s="753" customFormat="1">
      <c r="B3928" s="752"/>
    </row>
    <row r="3929" spans="2:2" s="753" customFormat="1">
      <c r="B3929" s="752"/>
    </row>
    <row r="3930" spans="2:2" s="753" customFormat="1">
      <c r="B3930" s="752"/>
    </row>
    <row r="3931" spans="2:2" s="753" customFormat="1">
      <c r="B3931" s="752"/>
    </row>
    <row r="3932" spans="2:2" s="753" customFormat="1">
      <c r="B3932" s="752"/>
    </row>
    <row r="3933" spans="2:2" s="753" customFormat="1">
      <c r="B3933" s="752"/>
    </row>
    <row r="3934" spans="2:2" s="753" customFormat="1">
      <c r="B3934" s="752"/>
    </row>
    <row r="3935" spans="2:2" s="753" customFormat="1">
      <c r="B3935" s="752"/>
    </row>
    <row r="3936" spans="2:2" s="753" customFormat="1">
      <c r="B3936" s="752"/>
    </row>
    <row r="3937" spans="2:2" s="753" customFormat="1">
      <c r="B3937" s="752"/>
    </row>
    <row r="3938" spans="2:2" s="753" customFormat="1">
      <c r="B3938" s="752"/>
    </row>
    <row r="3939" spans="2:2" s="753" customFormat="1">
      <c r="B3939" s="752"/>
    </row>
    <row r="3940" spans="2:2" s="753" customFormat="1">
      <c r="B3940" s="752"/>
    </row>
    <row r="3941" spans="2:2" s="753" customFormat="1">
      <c r="B3941" s="752"/>
    </row>
    <row r="3942" spans="2:2" s="753" customFormat="1">
      <c r="B3942" s="752"/>
    </row>
    <row r="3943" spans="2:2" s="753" customFormat="1">
      <c r="B3943" s="752"/>
    </row>
    <row r="3944" spans="2:2" s="753" customFormat="1">
      <c r="B3944" s="752"/>
    </row>
    <row r="3945" spans="2:2" s="753" customFormat="1">
      <c r="B3945" s="752"/>
    </row>
    <row r="3946" spans="2:2" s="753" customFormat="1">
      <c r="B3946" s="752"/>
    </row>
    <row r="3947" spans="2:2" s="753" customFormat="1">
      <c r="B3947" s="752"/>
    </row>
    <row r="3948" spans="2:2" s="753" customFormat="1">
      <c r="B3948" s="752"/>
    </row>
    <row r="3949" spans="2:2" s="753" customFormat="1">
      <c r="B3949" s="752"/>
    </row>
    <row r="3950" spans="2:2" s="753" customFormat="1">
      <c r="B3950" s="752"/>
    </row>
    <row r="3951" spans="2:2" s="753" customFormat="1">
      <c r="B3951" s="752"/>
    </row>
    <row r="3952" spans="2:2" s="753" customFormat="1">
      <c r="B3952" s="752"/>
    </row>
    <row r="3953" spans="2:2" s="753" customFormat="1">
      <c r="B3953" s="752"/>
    </row>
    <row r="3954" spans="2:2" s="753" customFormat="1">
      <c r="B3954" s="752"/>
    </row>
    <row r="3955" spans="2:2" s="753" customFormat="1">
      <c r="B3955" s="752"/>
    </row>
    <row r="3956" spans="2:2" s="753" customFormat="1">
      <c r="B3956" s="752"/>
    </row>
    <row r="3957" spans="2:2" s="753" customFormat="1">
      <c r="B3957" s="752"/>
    </row>
    <row r="3958" spans="2:2" s="753" customFormat="1">
      <c r="B3958" s="752"/>
    </row>
    <row r="3959" spans="2:2" s="753" customFormat="1">
      <c r="B3959" s="752"/>
    </row>
    <row r="3960" spans="2:2" s="753" customFormat="1">
      <c r="B3960" s="752"/>
    </row>
    <row r="3961" spans="2:2" s="753" customFormat="1">
      <c r="B3961" s="752"/>
    </row>
    <row r="3962" spans="2:2" s="753" customFormat="1">
      <c r="B3962" s="752"/>
    </row>
    <row r="3963" spans="2:2" s="753" customFormat="1">
      <c r="B3963" s="752"/>
    </row>
    <row r="3964" spans="2:2" s="753" customFormat="1">
      <c r="B3964" s="752"/>
    </row>
    <row r="3965" spans="2:2" s="753" customFormat="1">
      <c r="B3965" s="752"/>
    </row>
    <row r="3966" spans="2:2" s="753" customFormat="1">
      <c r="B3966" s="752"/>
    </row>
    <row r="3967" spans="2:2" s="753" customFormat="1">
      <c r="B3967" s="752"/>
    </row>
    <row r="3968" spans="2:2" s="753" customFormat="1">
      <c r="B3968" s="752"/>
    </row>
    <row r="3969" spans="2:2" s="753" customFormat="1">
      <c r="B3969" s="752"/>
    </row>
    <row r="3970" spans="2:2" s="753" customFormat="1">
      <c r="B3970" s="752"/>
    </row>
    <row r="3971" spans="2:2" s="753" customFormat="1">
      <c r="B3971" s="752"/>
    </row>
    <row r="3972" spans="2:2" s="753" customFormat="1">
      <c r="B3972" s="752"/>
    </row>
    <row r="3973" spans="2:2" s="753" customFormat="1">
      <c r="B3973" s="752"/>
    </row>
    <row r="3974" spans="2:2" s="753" customFormat="1">
      <c r="B3974" s="752"/>
    </row>
    <row r="3975" spans="2:2" s="753" customFormat="1">
      <c r="B3975" s="752"/>
    </row>
    <row r="3976" spans="2:2" s="753" customFormat="1">
      <c r="B3976" s="752"/>
    </row>
    <row r="3977" spans="2:2" s="753" customFormat="1">
      <c r="B3977" s="752"/>
    </row>
    <row r="3978" spans="2:2" s="753" customFormat="1">
      <c r="B3978" s="752"/>
    </row>
    <row r="3979" spans="2:2" s="753" customFormat="1">
      <c r="B3979" s="752"/>
    </row>
    <row r="3980" spans="2:2" s="753" customFormat="1">
      <c r="B3980" s="752"/>
    </row>
    <row r="3981" spans="2:2" s="753" customFormat="1">
      <c r="B3981" s="752"/>
    </row>
    <row r="3982" spans="2:2" s="753" customFormat="1">
      <c r="B3982" s="752"/>
    </row>
    <row r="3983" spans="2:2" s="753" customFormat="1">
      <c r="B3983" s="752"/>
    </row>
    <row r="3984" spans="2:2" s="753" customFormat="1">
      <c r="B3984" s="752"/>
    </row>
    <row r="3985" spans="2:2" s="753" customFormat="1">
      <c r="B3985" s="752"/>
    </row>
    <row r="3986" spans="2:2" s="753" customFormat="1">
      <c r="B3986" s="752"/>
    </row>
    <row r="3987" spans="2:2" s="753" customFormat="1">
      <c r="B3987" s="752"/>
    </row>
    <row r="3988" spans="2:2" s="753" customFormat="1">
      <c r="B3988" s="752"/>
    </row>
    <row r="3989" spans="2:2" s="753" customFormat="1">
      <c r="B3989" s="752"/>
    </row>
    <row r="3990" spans="2:2" s="753" customFormat="1">
      <c r="B3990" s="752"/>
    </row>
    <row r="3991" spans="2:2" s="753" customFormat="1">
      <c r="B3991" s="752"/>
    </row>
    <row r="3992" spans="2:2" s="753" customFormat="1">
      <c r="B3992" s="752"/>
    </row>
    <row r="3993" spans="2:2" s="753" customFormat="1">
      <c r="B3993" s="752"/>
    </row>
    <row r="3994" spans="2:2" s="753" customFormat="1">
      <c r="B3994" s="752"/>
    </row>
    <row r="3995" spans="2:2" s="753" customFormat="1">
      <c r="B3995" s="752"/>
    </row>
    <row r="3996" spans="2:2" s="753" customFormat="1">
      <c r="B3996" s="752"/>
    </row>
    <row r="3997" spans="2:2" s="753" customFormat="1">
      <c r="B3997" s="752"/>
    </row>
    <row r="3998" spans="2:2" s="753" customFormat="1">
      <c r="B3998" s="752"/>
    </row>
    <row r="3999" spans="2:2" s="753" customFormat="1">
      <c r="B3999" s="752"/>
    </row>
    <row r="4000" spans="2:2" s="753" customFormat="1">
      <c r="B4000" s="752"/>
    </row>
    <row r="4001" spans="2:2" s="753" customFormat="1">
      <c r="B4001" s="752"/>
    </row>
    <row r="4002" spans="2:2" s="753" customFormat="1">
      <c r="B4002" s="752"/>
    </row>
    <row r="4003" spans="2:2" s="753" customFormat="1">
      <c r="B4003" s="752"/>
    </row>
    <row r="4004" spans="2:2" s="753" customFormat="1">
      <c r="B4004" s="752"/>
    </row>
    <row r="4005" spans="2:2" s="753" customFormat="1">
      <c r="B4005" s="752"/>
    </row>
    <row r="4006" spans="2:2" s="753" customFormat="1">
      <c r="B4006" s="752"/>
    </row>
    <row r="4007" spans="2:2" s="753" customFormat="1">
      <c r="B4007" s="752"/>
    </row>
    <row r="4008" spans="2:2" s="753" customFormat="1">
      <c r="B4008" s="752"/>
    </row>
    <row r="4009" spans="2:2" s="753" customFormat="1">
      <c r="B4009" s="752"/>
    </row>
    <row r="4010" spans="2:2" s="753" customFormat="1">
      <c r="B4010" s="752"/>
    </row>
    <row r="4011" spans="2:2" s="753" customFormat="1">
      <c r="B4011" s="752"/>
    </row>
    <row r="4012" spans="2:2" s="753" customFormat="1">
      <c r="B4012" s="752"/>
    </row>
    <row r="4013" spans="2:2" s="753" customFormat="1">
      <c r="B4013" s="752"/>
    </row>
    <row r="4014" spans="2:2" s="753" customFormat="1">
      <c r="B4014" s="752"/>
    </row>
    <row r="4015" spans="2:2" s="753" customFormat="1">
      <c r="B4015" s="752"/>
    </row>
    <row r="4016" spans="2:2" s="753" customFormat="1">
      <c r="B4016" s="752"/>
    </row>
    <row r="4017" spans="2:2" s="753" customFormat="1">
      <c r="B4017" s="752"/>
    </row>
    <row r="4018" spans="2:2" s="753" customFormat="1">
      <c r="B4018" s="752"/>
    </row>
    <row r="4019" spans="2:2" s="753" customFormat="1">
      <c r="B4019" s="752"/>
    </row>
    <row r="4020" spans="2:2" s="753" customFormat="1">
      <c r="B4020" s="752"/>
    </row>
    <row r="4021" spans="2:2" s="753" customFormat="1">
      <c r="B4021" s="752"/>
    </row>
    <row r="4022" spans="2:2" s="753" customFormat="1">
      <c r="B4022" s="752"/>
    </row>
    <row r="4023" spans="2:2" s="753" customFormat="1">
      <c r="B4023" s="752"/>
    </row>
    <row r="4024" spans="2:2" s="753" customFormat="1">
      <c r="B4024" s="752"/>
    </row>
    <row r="4025" spans="2:2" s="753" customFormat="1">
      <c r="B4025" s="752"/>
    </row>
    <row r="4026" spans="2:2" s="753" customFormat="1">
      <c r="B4026" s="752"/>
    </row>
    <row r="4027" spans="2:2" s="753" customFormat="1">
      <c r="B4027" s="752"/>
    </row>
    <row r="4028" spans="2:2" s="753" customFormat="1">
      <c r="B4028" s="752"/>
    </row>
    <row r="4029" spans="2:2" s="753" customFormat="1">
      <c r="B4029" s="752"/>
    </row>
    <row r="4030" spans="2:2" s="753" customFormat="1">
      <c r="B4030" s="752"/>
    </row>
    <row r="4031" spans="2:2" s="753" customFormat="1">
      <c r="B4031" s="752"/>
    </row>
    <row r="4032" spans="2:2" s="753" customFormat="1">
      <c r="B4032" s="752"/>
    </row>
    <row r="4033" spans="2:2" s="753" customFormat="1">
      <c r="B4033" s="752"/>
    </row>
    <row r="4034" spans="2:2" s="753" customFormat="1">
      <c r="B4034" s="752"/>
    </row>
    <row r="4035" spans="2:2" s="753" customFormat="1">
      <c r="B4035" s="752"/>
    </row>
    <row r="4036" spans="2:2" s="753" customFormat="1">
      <c r="B4036" s="752"/>
    </row>
    <row r="4037" spans="2:2" s="753" customFormat="1">
      <c r="B4037" s="752"/>
    </row>
    <row r="4038" spans="2:2" s="753" customFormat="1">
      <c r="B4038" s="752"/>
    </row>
    <row r="4039" spans="2:2" s="753" customFormat="1">
      <c r="B4039" s="752"/>
    </row>
    <row r="4040" spans="2:2" s="753" customFormat="1">
      <c r="B4040" s="752"/>
    </row>
    <row r="4041" spans="2:2" s="753" customFormat="1">
      <c r="B4041" s="752"/>
    </row>
    <row r="4042" spans="2:2" s="753" customFormat="1">
      <c r="B4042" s="752"/>
    </row>
    <row r="4043" spans="2:2" s="753" customFormat="1">
      <c r="B4043" s="752"/>
    </row>
    <row r="4044" spans="2:2" s="753" customFormat="1">
      <c r="B4044" s="752"/>
    </row>
    <row r="4045" spans="2:2" s="753" customFormat="1">
      <c r="B4045" s="752"/>
    </row>
    <row r="4046" spans="2:2" s="753" customFormat="1">
      <c r="B4046" s="752"/>
    </row>
    <row r="4047" spans="2:2" s="753" customFormat="1">
      <c r="B4047" s="752"/>
    </row>
    <row r="4048" spans="2:2" s="753" customFormat="1">
      <c r="B4048" s="752"/>
    </row>
    <row r="4049" spans="2:2" s="753" customFormat="1">
      <c r="B4049" s="752"/>
    </row>
    <row r="4050" spans="2:2" s="753" customFormat="1">
      <c r="B4050" s="752"/>
    </row>
    <row r="4051" spans="2:2" s="753" customFormat="1">
      <c r="B4051" s="752"/>
    </row>
    <row r="4052" spans="2:2" s="753" customFormat="1">
      <c r="B4052" s="752"/>
    </row>
    <row r="4053" spans="2:2" s="753" customFormat="1">
      <c r="B4053" s="752"/>
    </row>
    <row r="4054" spans="2:2" s="753" customFormat="1">
      <c r="B4054" s="752"/>
    </row>
    <row r="4055" spans="2:2" s="753" customFormat="1">
      <c r="B4055" s="752"/>
    </row>
    <row r="4056" spans="2:2" s="753" customFormat="1">
      <c r="B4056" s="752"/>
    </row>
    <row r="4057" spans="2:2" s="753" customFormat="1">
      <c r="B4057" s="752"/>
    </row>
    <row r="4058" spans="2:2" s="753" customFormat="1">
      <c r="B4058" s="752"/>
    </row>
    <row r="4059" spans="2:2" s="753" customFormat="1">
      <c r="B4059" s="752"/>
    </row>
    <row r="4060" spans="2:2" s="753" customFormat="1">
      <c r="B4060" s="752"/>
    </row>
    <row r="4061" spans="2:2" s="753" customFormat="1">
      <c r="B4061" s="752"/>
    </row>
    <row r="4062" spans="2:2" s="753" customFormat="1">
      <c r="B4062" s="752"/>
    </row>
    <row r="4063" spans="2:2" s="753" customFormat="1">
      <c r="B4063" s="752"/>
    </row>
    <row r="4064" spans="2:2" s="753" customFormat="1">
      <c r="B4064" s="752"/>
    </row>
    <row r="4065" spans="2:2" s="753" customFormat="1">
      <c r="B4065" s="752"/>
    </row>
    <row r="4066" spans="2:2" s="753" customFormat="1">
      <c r="B4066" s="752"/>
    </row>
    <row r="4067" spans="2:2" s="753" customFormat="1">
      <c r="B4067" s="752"/>
    </row>
    <row r="4068" spans="2:2" s="753" customFormat="1">
      <c r="B4068" s="752"/>
    </row>
    <row r="4069" spans="2:2" s="753" customFormat="1">
      <c r="B4069" s="752"/>
    </row>
    <row r="4070" spans="2:2" s="753" customFormat="1">
      <c r="B4070" s="752"/>
    </row>
    <row r="4071" spans="2:2" s="753" customFormat="1">
      <c r="B4071" s="752"/>
    </row>
    <row r="4072" spans="2:2" s="753" customFormat="1">
      <c r="B4072" s="752"/>
    </row>
    <row r="4073" spans="2:2" s="753" customFormat="1">
      <c r="B4073" s="752"/>
    </row>
    <row r="4074" spans="2:2" s="753" customFormat="1">
      <c r="B4074" s="752"/>
    </row>
    <row r="4075" spans="2:2" s="753" customFormat="1">
      <c r="B4075" s="752"/>
    </row>
    <row r="4076" spans="2:2" s="753" customFormat="1">
      <c r="B4076" s="752"/>
    </row>
    <row r="4077" spans="2:2" s="753" customFormat="1">
      <c r="B4077" s="752"/>
    </row>
    <row r="4078" spans="2:2" s="753" customFormat="1">
      <c r="B4078" s="752"/>
    </row>
    <row r="4079" spans="2:2" s="753" customFormat="1">
      <c r="B4079" s="752"/>
    </row>
    <row r="4080" spans="2:2" s="753" customFormat="1">
      <c r="B4080" s="752"/>
    </row>
    <row r="4081" spans="2:2" s="753" customFormat="1">
      <c r="B4081" s="752"/>
    </row>
    <row r="4082" spans="2:2" s="753" customFormat="1">
      <c r="B4082" s="752"/>
    </row>
    <row r="4083" spans="2:2" s="753" customFormat="1">
      <c r="B4083" s="752"/>
    </row>
    <row r="4084" spans="2:2" s="753" customFormat="1">
      <c r="B4084" s="752"/>
    </row>
    <row r="4085" spans="2:2" s="753" customFormat="1">
      <c r="B4085" s="752"/>
    </row>
    <row r="4086" spans="2:2" s="753" customFormat="1">
      <c r="B4086" s="752"/>
    </row>
    <row r="4087" spans="2:2" s="753" customFormat="1">
      <c r="B4087" s="752"/>
    </row>
    <row r="4088" spans="2:2" s="753" customFormat="1">
      <c r="B4088" s="752"/>
    </row>
    <row r="4089" spans="2:2" s="753" customFormat="1">
      <c r="B4089" s="752"/>
    </row>
    <row r="4090" spans="2:2" s="753" customFormat="1">
      <c r="B4090" s="752"/>
    </row>
    <row r="4091" spans="2:2" s="753" customFormat="1">
      <c r="B4091" s="752"/>
    </row>
    <row r="4092" spans="2:2" s="753" customFormat="1">
      <c r="B4092" s="752"/>
    </row>
    <row r="4093" spans="2:2" s="753" customFormat="1">
      <c r="B4093" s="752"/>
    </row>
    <row r="4094" spans="2:2" s="753" customFormat="1">
      <c r="B4094" s="752"/>
    </row>
    <row r="4095" spans="2:2" s="753" customFormat="1">
      <c r="B4095" s="752"/>
    </row>
    <row r="4096" spans="2:2" s="753" customFormat="1">
      <c r="B4096" s="752"/>
    </row>
    <row r="4097" spans="2:2" s="753" customFormat="1">
      <c r="B4097" s="752"/>
    </row>
    <row r="4098" spans="2:2" s="753" customFormat="1">
      <c r="B4098" s="752"/>
    </row>
    <row r="4099" spans="2:2" s="753" customFormat="1">
      <c r="B4099" s="752"/>
    </row>
    <row r="4100" spans="2:2" s="753" customFormat="1">
      <c r="B4100" s="752"/>
    </row>
    <row r="4101" spans="2:2" s="753" customFormat="1">
      <c r="B4101" s="752"/>
    </row>
    <row r="4102" spans="2:2" s="753" customFormat="1">
      <c r="B4102" s="752"/>
    </row>
    <row r="4103" spans="2:2" s="753" customFormat="1">
      <c r="B4103" s="752"/>
    </row>
    <row r="4104" spans="2:2" s="753" customFormat="1">
      <c r="B4104" s="752"/>
    </row>
    <row r="4105" spans="2:2" s="753" customFormat="1">
      <c r="B4105" s="752"/>
    </row>
    <row r="4106" spans="2:2" s="753" customFormat="1">
      <c r="B4106" s="752"/>
    </row>
    <row r="4107" spans="2:2" s="753" customFormat="1">
      <c r="B4107" s="752"/>
    </row>
    <row r="4108" spans="2:2" s="753" customFormat="1">
      <c r="B4108" s="752"/>
    </row>
    <row r="4109" spans="2:2" s="753" customFormat="1">
      <c r="B4109" s="752"/>
    </row>
    <row r="4110" spans="2:2" s="753" customFormat="1">
      <c r="B4110" s="752"/>
    </row>
    <row r="4111" spans="2:2" s="753" customFormat="1">
      <c r="B4111" s="752"/>
    </row>
    <row r="4112" spans="2:2" s="753" customFormat="1">
      <c r="B4112" s="752"/>
    </row>
    <row r="4113" spans="2:2" s="753" customFormat="1">
      <c r="B4113" s="752"/>
    </row>
    <row r="4114" spans="2:2" s="753" customFormat="1">
      <c r="B4114" s="752"/>
    </row>
    <row r="4115" spans="2:2" s="753" customFormat="1">
      <c r="B4115" s="752"/>
    </row>
    <row r="4116" spans="2:2" s="753" customFormat="1">
      <c r="B4116" s="752"/>
    </row>
    <row r="4117" spans="2:2" s="753" customFormat="1">
      <c r="B4117" s="752"/>
    </row>
    <row r="4118" spans="2:2" s="753" customFormat="1">
      <c r="B4118" s="752"/>
    </row>
    <row r="4119" spans="2:2" s="753" customFormat="1">
      <c r="B4119" s="752"/>
    </row>
    <row r="4120" spans="2:2" s="753" customFormat="1">
      <c r="B4120" s="752"/>
    </row>
    <row r="4121" spans="2:2" s="753" customFormat="1">
      <c r="B4121" s="752"/>
    </row>
    <row r="4122" spans="2:2" s="753" customFormat="1">
      <c r="B4122" s="752"/>
    </row>
    <row r="4123" spans="2:2" s="753" customFormat="1">
      <c r="B4123" s="752"/>
    </row>
    <row r="4124" spans="2:2" s="753" customFormat="1">
      <c r="B4124" s="752"/>
    </row>
    <row r="4125" spans="2:2" s="753" customFormat="1">
      <c r="B4125" s="752"/>
    </row>
    <row r="4126" spans="2:2" s="753" customFormat="1">
      <c r="B4126" s="752"/>
    </row>
    <row r="4127" spans="2:2" s="753" customFormat="1">
      <c r="B4127" s="752"/>
    </row>
    <row r="4128" spans="2:2" s="753" customFormat="1">
      <c r="B4128" s="752"/>
    </row>
    <row r="4129" spans="2:2" s="753" customFormat="1">
      <c r="B4129" s="752"/>
    </row>
    <row r="4130" spans="2:2" s="753" customFormat="1">
      <c r="B4130" s="752"/>
    </row>
    <row r="4131" spans="2:2" s="753" customFormat="1">
      <c r="B4131" s="752"/>
    </row>
    <row r="4132" spans="2:2" s="753" customFormat="1">
      <c r="B4132" s="752"/>
    </row>
    <row r="4133" spans="2:2" s="753" customFormat="1">
      <c r="B4133" s="752"/>
    </row>
    <row r="4134" spans="2:2" s="753" customFormat="1">
      <c r="B4134" s="752"/>
    </row>
    <row r="4135" spans="2:2" s="753" customFormat="1">
      <c r="B4135" s="752"/>
    </row>
    <row r="4136" spans="2:2" s="753" customFormat="1">
      <c r="B4136" s="752"/>
    </row>
    <row r="4137" spans="2:2" s="753" customFormat="1">
      <c r="B4137" s="752"/>
    </row>
    <row r="4138" spans="2:2" s="753" customFormat="1">
      <c r="B4138" s="752"/>
    </row>
    <row r="4139" spans="2:2" s="753" customFormat="1">
      <c r="B4139" s="752"/>
    </row>
    <row r="4140" spans="2:2" s="753" customFormat="1">
      <c r="B4140" s="752"/>
    </row>
    <row r="4141" spans="2:2" s="753" customFormat="1">
      <c r="B4141" s="752"/>
    </row>
    <row r="4142" spans="2:2" s="753" customFormat="1">
      <c r="B4142" s="752"/>
    </row>
    <row r="4143" spans="2:2" s="753" customFormat="1">
      <c r="B4143" s="752"/>
    </row>
    <row r="4144" spans="2:2" s="753" customFormat="1">
      <c r="B4144" s="752"/>
    </row>
    <row r="4145" spans="2:2" s="753" customFormat="1">
      <c r="B4145" s="752"/>
    </row>
    <row r="4146" spans="2:2" s="753" customFormat="1">
      <c r="B4146" s="752"/>
    </row>
    <row r="4147" spans="2:2" s="753" customFormat="1">
      <c r="B4147" s="752"/>
    </row>
    <row r="4148" spans="2:2" s="753" customFormat="1">
      <c r="B4148" s="752"/>
    </row>
    <row r="4149" spans="2:2" s="753" customFormat="1">
      <c r="B4149" s="752"/>
    </row>
    <row r="4150" spans="2:2" s="753" customFormat="1">
      <c r="B4150" s="752"/>
    </row>
    <row r="4151" spans="2:2" s="753" customFormat="1">
      <c r="B4151" s="752"/>
    </row>
    <row r="4152" spans="2:2" s="753" customFormat="1">
      <c r="B4152" s="752"/>
    </row>
    <row r="4153" spans="2:2" s="753" customFormat="1">
      <c r="B4153" s="752"/>
    </row>
    <row r="4154" spans="2:2" s="753" customFormat="1">
      <c r="B4154" s="752"/>
    </row>
    <row r="4155" spans="2:2" s="753" customFormat="1">
      <c r="B4155" s="752"/>
    </row>
    <row r="4156" spans="2:2" s="753" customFormat="1">
      <c r="B4156" s="752"/>
    </row>
    <row r="4157" spans="2:2" s="753" customFormat="1">
      <c r="B4157" s="752"/>
    </row>
    <row r="4158" spans="2:2" s="753" customFormat="1">
      <c r="B4158" s="752"/>
    </row>
    <row r="4159" spans="2:2" s="753" customFormat="1">
      <c r="B4159" s="752"/>
    </row>
    <row r="4160" spans="2:2" s="753" customFormat="1">
      <c r="B4160" s="752"/>
    </row>
    <row r="4161" spans="2:2" s="753" customFormat="1">
      <c r="B4161" s="752"/>
    </row>
    <row r="4162" spans="2:2" s="753" customFormat="1">
      <c r="B4162" s="752"/>
    </row>
    <row r="4163" spans="2:2" s="753" customFormat="1">
      <c r="B4163" s="752"/>
    </row>
    <row r="4164" spans="2:2" s="753" customFormat="1">
      <c r="B4164" s="752"/>
    </row>
    <row r="4165" spans="2:2" s="753" customFormat="1">
      <c r="B4165" s="752"/>
    </row>
    <row r="4166" spans="2:2" s="753" customFormat="1">
      <c r="B4166" s="752"/>
    </row>
    <row r="4167" spans="2:2" s="753" customFormat="1">
      <c r="B4167" s="752"/>
    </row>
    <row r="4168" spans="2:2" s="753" customFormat="1">
      <c r="B4168" s="752"/>
    </row>
    <row r="4169" spans="2:2" s="753" customFormat="1">
      <c r="B4169" s="752"/>
    </row>
    <row r="4170" spans="2:2" s="753" customFormat="1">
      <c r="B4170" s="752"/>
    </row>
    <row r="4171" spans="2:2" s="753" customFormat="1">
      <c r="B4171" s="752"/>
    </row>
    <row r="4172" spans="2:2" s="753" customFormat="1">
      <c r="B4172" s="752"/>
    </row>
    <row r="4173" spans="2:2" s="753" customFormat="1">
      <c r="B4173" s="752"/>
    </row>
    <row r="4174" spans="2:2" s="753" customFormat="1">
      <c r="B4174" s="752"/>
    </row>
    <row r="4175" spans="2:2" s="753" customFormat="1">
      <c r="B4175" s="752"/>
    </row>
    <row r="4176" spans="2:2" s="753" customFormat="1">
      <c r="B4176" s="752"/>
    </row>
    <row r="4177" spans="2:2" s="753" customFormat="1">
      <c r="B4177" s="752"/>
    </row>
    <row r="4178" spans="2:2" s="753" customFormat="1">
      <c r="B4178" s="752"/>
    </row>
    <row r="4179" spans="2:2" s="753" customFormat="1">
      <c r="B4179" s="752"/>
    </row>
    <row r="4180" spans="2:2" s="753" customFormat="1">
      <c r="B4180" s="752"/>
    </row>
    <row r="4181" spans="2:2" s="753" customFormat="1">
      <c r="B4181" s="752"/>
    </row>
    <row r="4182" spans="2:2" s="753" customFormat="1">
      <c r="B4182" s="752"/>
    </row>
    <row r="4183" spans="2:2" s="753" customFormat="1">
      <c r="B4183" s="752"/>
    </row>
    <row r="4184" spans="2:2" s="753" customFormat="1">
      <c r="B4184" s="752"/>
    </row>
    <row r="4185" spans="2:2" s="753" customFormat="1">
      <c r="B4185" s="752"/>
    </row>
    <row r="4186" spans="2:2" s="753" customFormat="1">
      <c r="B4186" s="752"/>
    </row>
    <row r="4187" spans="2:2" s="753" customFormat="1">
      <c r="B4187" s="752"/>
    </row>
    <row r="4188" spans="2:2" s="753" customFormat="1">
      <c r="B4188" s="752"/>
    </row>
    <row r="4189" spans="2:2" s="753" customFormat="1">
      <c r="B4189" s="752"/>
    </row>
    <row r="4190" spans="2:2" s="753" customFormat="1">
      <c r="B4190" s="752"/>
    </row>
    <row r="4191" spans="2:2" s="753" customFormat="1">
      <c r="B4191" s="752"/>
    </row>
    <row r="4192" spans="2:2" s="753" customFormat="1">
      <c r="B4192" s="752"/>
    </row>
    <row r="4193" spans="2:2" s="753" customFormat="1">
      <c r="B4193" s="752"/>
    </row>
    <row r="4194" spans="2:2" s="753" customFormat="1">
      <c r="B4194" s="752"/>
    </row>
    <row r="4195" spans="2:2" s="753" customFormat="1">
      <c r="B4195" s="752"/>
    </row>
    <row r="4196" spans="2:2" s="753" customFormat="1">
      <c r="B4196" s="752"/>
    </row>
    <row r="4197" spans="2:2" s="753" customFormat="1">
      <c r="B4197" s="752"/>
    </row>
    <row r="4198" spans="2:2" s="753" customFormat="1">
      <c r="B4198" s="752"/>
    </row>
    <row r="4199" spans="2:2" s="753" customFormat="1">
      <c r="B4199" s="752"/>
    </row>
    <row r="4200" spans="2:2" s="753" customFormat="1">
      <c r="B4200" s="752"/>
    </row>
    <row r="4201" spans="2:2" s="753" customFormat="1">
      <c r="B4201" s="752"/>
    </row>
    <row r="4202" spans="2:2" s="753" customFormat="1">
      <c r="B4202" s="752"/>
    </row>
    <row r="4203" spans="2:2" s="753" customFormat="1">
      <c r="B4203" s="752"/>
    </row>
    <row r="4204" spans="2:2" s="753" customFormat="1">
      <c r="B4204" s="752"/>
    </row>
    <row r="4205" spans="2:2" s="753" customFormat="1">
      <c r="B4205" s="752"/>
    </row>
    <row r="4206" spans="2:2" s="753" customFormat="1">
      <c r="B4206" s="752"/>
    </row>
    <row r="4207" spans="2:2" s="753" customFormat="1">
      <c r="B4207" s="752"/>
    </row>
    <row r="4208" spans="2:2" s="753" customFormat="1">
      <c r="B4208" s="752"/>
    </row>
    <row r="4209" spans="2:2" s="753" customFormat="1">
      <c r="B4209" s="752"/>
    </row>
    <row r="4210" spans="2:2" s="753" customFormat="1">
      <c r="B4210" s="752"/>
    </row>
    <row r="4211" spans="2:2" s="753" customFormat="1">
      <c r="B4211" s="752"/>
    </row>
    <row r="4212" spans="2:2" s="753" customFormat="1">
      <c r="B4212" s="752"/>
    </row>
    <row r="4213" spans="2:2" s="753" customFormat="1">
      <c r="B4213" s="752"/>
    </row>
    <row r="4214" spans="2:2" s="753" customFormat="1">
      <c r="B4214" s="752"/>
    </row>
    <row r="4215" spans="2:2" s="753" customFormat="1">
      <c r="B4215" s="752"/>
    </row>
    <row r="4216" spans="2:2" s="753" customFormat="1">
      <c r="B4216" s="752"/>
    </row>
    <row r="4217" spans="2:2" s="753" customFormat="1">
      <c r="B4217" s="752"/>
    </row>
    <row r="4218" spans="2:2" s="753" customFormat="1">
      <c r="B4218" s="752"/>
    </row>
    <row r="4219" spans="2:2" s="753" customFormat="1">
      <c r="B4219" s="752"/>
    </row>
    <row r="4220" spans="2:2" s="753" customFormat="1">
      <c r="B4220" s="752"/>
    </row>
    <row r="4221" spans="2:2" s="753" customFormat="1">
      <c r="B4221" s="752"/>
    </row>
    <row r="4222" spans="2:2" s="753" customFormat="1">
      <c r="B4222" s="752"/>
    </row>
    <row r="4223" spans="2:2" s="753" customFormat="1">
      <c r="B4223" s="752"/>
    </row>
    <row r="4224" spans="2:2" s="753" customFormat="1">
      <c r="B4224" s="752"/>
    </row>
    <row r="4225" spans="2:2" s="753" customFormat="1">
      <c r="B4225" s="752"/>
    </row>
    <row r="4226" spans="2:2" s="753" customFormat="1">
      <c r="B4226" s="752"/>
    </row>
    <row r="4227" spans="2:2" s="753" customFormat="1">
      <c r="B4227" s="752"/>
    </row>
    <row r="4228" spans="2:2" s="753" customFormat="1">
      <c r="B4228" s="752"/>
    </row>
    <row r="4229" spans="2:2" s="753" customFormat="1">
      <c r="B4229" s="752"/>
    </row>
    <row r="4230" spans="2:2" s="753" customFormat="1">
      <c r="B4230" s="752"/>
    </row>
    <row r="4231" spans="2:2" s="753" customFormat="1">
      <c r="B4231" s="752"/>
    </row>
    <row r="4232" spans="2:2" s="753" customFormat="1">
      <c r="B4232" s="752"/>
    </row>
    <row r="4233" spans="2:2" s="753" customFormat="1">
      <c r="B4233" s="752"/>
    </row>
    <row r="4234" spans="2:2" s="753" customFormat="1">
      <c r="B4234" s="752"/>
    </row>
    <row r="4235" spans="2:2" s="753" customFormat="1">
      <c r="B4235" s="752"/>
    </row>
    <row r="4236" spans="2:2" s="753" customFormat="1">
      <c r="B4236" s="752"/>
    </row>
    <row r="4237" spans="2:2" s="753" customFormat="1">
      <c r="B4237" s="752"/>
    </row>
    <row r="4238" spans="2:2" s="753" customFormat="1">
      <c r="B4238" s="752"/>
    </row>
    <row r="4239" spans="2:2" s="753" customFormat="1">
      <c r="B4239" s="752"/>
    </row>
    <row r="4240" spans="2:2" s="753" customFormat="1">
      <c r="B4240" s="752"/>
    </row>
    <row r="4241" spans="2:2" s="753" customFormat="1">
      <c r="B4241" s="752"/>
    </row>
    <row r="4242" spans="2:2" s="753" customFormat="1">
      <c r="B4242" s="752"/>
    </row>
    <row r="4243" spans="2:2" s="753" customFormat="1">
      <c r="B4243" s="752"/>
    </row>
    <row r="4244" spans="2:2" s="753" customFormat="1">
      <c r="B4244" s="752"/>
    </row>
    <row r="4245" spans="2:2" s="753" customFormat="1">
      <c r="B4245" s="752"/>
    </row>
    <row r="4246" spans="2:2" s="753" customFormat="1">
      <c r="B4246" s="752"/>
    </row>
    <row r="4247" spans="2:2" s="753" customFormat="1">
      <c r="B4247" s="752"/>
    </row>
    <row r="4248" spans="2:2" s="753" customFormat="1">
      <c r="B4248" s="752"/>
    </row>
    <row r="4249" spans="2:2" s="753" customFormat="1">
      <c r="B4249" s="752"/>
    </row>
    <row r="4250" spans="2:2" s="753" customFormat="1">
      <c r="B4250" s="752"/>
    </row>
    <row r="4251" spans="2:2" s="753" customFormat="1">
      <c r="B4251" s="752"/>
    </row>
    <row r="4252" spans="2:2" s="753" customFormat="1">
      <c r="B4252" s="752"/>
    </row>
    <row r="4253" spans="2:2" s="753" customFormat="1">
      <c r="B4253" s="752"/>
    </row>
    <row r="4254" spans="2:2" s="753" customFormat="1">
      <c r="B4254" s="752"/>
    </row>
    <row r="4255" spans="2:2" s="753" customFormat="1">
      <c r="B4255" s="752"/>
    </row>
    <row r="4256" spans="2:2" s="753" customFormat="1">
      <c r="B4256" s="752"/>
    </row>
    <row r="4257" spans="2:2" s="753" customFormat="1">
      <c r="B4257" s="752"/>
    </row>
    <row r="4258" spans="2:2" s="753" customFormat="1">
      <c r="B4258" s="752"/>
    </row>
    <row r="4259" spans="2:2" s="753" customFormat="1">
      <c r="B4259" s="752"/>
    </row>
    <row r="4260" spans="2:2" s="753" customFormat="1">
      <c r="B4260" s="752"/>
    </row>
    <row r="4261" spans="2:2" s="753" customFormat="1">
      <c r="B4261" s="752"/>
    </row>
    <row r="4262" spans="2:2" s="753" customFormat="1">
      <c r="B4262" s="752"/>
    </row>
    <row r="4263" spans="2:2" s="753" customFormat="1">
      <c r="B4263" s="752"/>
    </row>
    <row r="4264" spans="2:2" s="753" customFormat="1">
      <c r="B4264" s="752"/>
    </row>
    <row r="4265" spans="2:2" s="753" customFormat="1">
      <c r="B4265" s="752"/>
    </row>
    <row r="4266" spans="2:2" s="753" customFormat="1">
      <c r="B4266" s="752"/>
    </row>
    <row r="4267" spans="2:2" s="753" customFormat="1">
      <c r="B4267" s="752"/>
    </row>
    <row r="4268" spans="2:2" s="753" customFormat="1">
      <c r="B4268" s="752"/>
    </row>
    <row r="4269" spans="2:2" s="753" customFormat="1">
      <c r="B4269" s="752"/>
    </row>
    <row r="4270" spans="2:2" s="753" customFormat="1">
      <c r="B4270" s="752"/>
    </row>
    <row r="4271" spans="2:2" s="753" customFormat="1">
      <c r="B4271" s="752"/>
    </row>
    <row r="4272" spans="2:2" s="753" customFormat="1">
      <c r="B4272" s="752"/>
    </row>
    <row r="4273" spans="2:2" s="753" customFormat="1">
      <c r="B4273" s="752"/>
    </row>
    <row r="4274" spans="2:2" s="753" customFormat="1">
      <c r="B4274" s="752"/>
    </row>
    <row r="4275" spans="2:2" s="753" customFormat="1">
      <c r="B4275" s="752"/>
    </row>
    <row r="4276" spans="2:2" s="753" customFormat="1">
      <c r="B4276" s="752"/>
    </row>
    <row r="4277" spans="2:2" s="753" customFormat="1">
      <c r="B4277" s="752"/>
    </row>
    <row r="4278" spans="2:2" s="753" customFormat="1">
      <c r="B4278" s="752"/>
    </row>
    <row r="4279" spans="2:2" s="753" customFormat="1">
      <c r="B4279" s="752"/>
    </row>
    <row r="4280" spans="2:2" s="753" customFormat="1">
      <c r="B4280" s="752"/>
    </row>
    <row r="4281" spans="2:2" s="753" customFormat="1">
      <c r="B4281" s="752"/>
    </row>
    <row r="4282" spans="2:2" s="753" customFormat="1">
      <c r="B4282" s="752"/>
    </row>
    <row r="4283" spans="2:2" s="753" customFormat="1">
      <c r="B4283" s="752"/>
    </row>
    <row r="4284" spans="2:2" s="753" customFormat="1">
      <c r="B4284" s="752"/>
    </row>
    <row r="4285" spans="2:2" s="753" customFormat="1">
      <c r="B4285" s="752"/>
    </row>
    <row r="4286" spans="2:2" s="753" customFormat="1">
      <c r="B4286" s="752"/>
    </row>
    <row r="4287" spans="2:2" s="753" customFormat="1">
      <c r="B4287" s="752"/>
    </row>
    <row r="4288" spans="2:2" s="753" customFormat="1">
      <c r="B4288" s="752"/>
    </row>
    <row r="4289" spans="2:2" s="753" customFormat="1">
      <c r="B4289" s="752"/>
    </row>
    <row r="4290" spans="2:2" s="753" customFormat="1">
      <c r="B4290" s="752"/>
    </row>
    <row r="4291" spans="2:2" s="753" customFormat="1">
      <c r="B4291" s="752"/>
    </row>
    <row r="4292" spans="2:2" s="753" customFormat="1">
      <c r="B4292" s="752"/>
    </row>
    <row r="4293" spans="2:2" s="753" customFormat="1">
      <c r="B4293" s="752"/>
    </row>
    <row r="4294" spans="2:2" s="753" customFormat="1">
      <c r="B4294" s="752"/>
    </row>
    <row r="4295" spans="2:2" s="753" customFormat="1">
      <c r="B4295" s="752"/>
    </row>
    <row r="4296" spans="2:2" s="753" customFormat="1">
      <c r="B4296" s="752"/>
    </row>
    <row r="4297" spans="2:2" s="753" customFormat="1">
      <c r="B4297" s="752"/>
    </row>
    <row r="4298" spans="2:2" s="753" customFormat="1">
      <c r="B4298" s="752"/>
    </row>
    <row r="4299" spans="2:2" s="753" customFormat="1">
      <c r="B4299" s="752"/>
    </row>
    <row r="4300" spans="2:2" s="753" customFormat="1">
      <c r="B4300" s="752"/>
    </row>
    <row r="4301" spans="2:2" s="753" customFormat="1">
      <c r="B4301" s="752"/>
    </row>
    <row r="4302" spans="2:2" s="753" customFormat="1">
      <c r="B4302" s="752"/>
    </row>
    <row r="4303" spans="2:2" s="753" customFormat="1">
      <c r="B4303" s="752"/>
    </row>
    <row r="4304" spans="2:2" s="753" customFormat="1">
      <c r="B4304" s="752"/>
    </row>
    <row r="4305" spans="2:2" s="753" customFormat="1">
      <c r="B4305" s="752"/>
    </row>
    <row r="4306" spans="2:2" s="753" customFormat="1">
      <c r="B4306" s="752"/>
    </row>
    <row r="4307" spans="2:2" s="753" customFormat="1">
      <c r="B4307" s="752"/>
    </row>
    <row r="4308" spans="2:2" s="753" customFormat="1">
      <c r="B4308" s="752"/>
    </row>
    <row r="4309" spans="2:2" s="753" customFormat="1">
      <c r="B4309" s="752"/>
    </row>
    <row r="4310" spans="2:2" s="753" customFormat="1">
      <c r="B4310" s="752"/>
    </row>
    <row r="4311" spans="2:2" s="753" customFormat="1">
      <c r="B4311" s="752"/>
    </row>
    <row r="4312" spans="2:2" s="753" customFormat="1">
      <c r="B4312" s="752"/>
    </row>
    <row r="4313" spans="2:2" s="753" customFormat="1">
      <c r="B4313" s="752"/>
    </row>
    <row r="4314" spans="2:2" s="753" customFormat="1">
      <c r="B4314" s="752"/>
    </row>
    <row r="4315" spans="2:2" s="753" customFormat="1">
      <c r="B4315" s="752"/>
    </row>
    <row r="4316" spans="2:2" s="753" customFormat="1">
      <c r="B4316" s="752"/>
    </row>
    <row r="4317" spans="2:2" s="753" customFormat="1">
      <c r="B4317" s="752"/>
    </row>
    <row r="4318" spans="2:2" s="753" customFormat="1">
      <c r="B4318" s="752"/>
    </row>
    <row r="4319" spans="2:2" s="753" customFormat="1">
      <c r="B4319" s="752"/>
    </row>
    <row r="4320" spans="2:2" s="753" customFormat="1">
      <c r="B4320" s="752"/>
    </row>
    <row r="4321" spans="2:2" s="753" customFormat="1">
      <c r="B4321" s="752"/>
    </row>
    <row r="4322" spans="2:2" s="753" customFormat="1">
      <c r="B4322" s="752"/>
    </row>
    <row r="4323" spans="2:2" s="753" customFormat="1">
      <c r="B4323" s="752"/>
    </row>
    <row r="4324" spans="2:2" s="753" customFormat="1">
      <c r="B4324" s="752"/>
    </row>
    <row r="4325" spans="2:2" s="753" customFormat="1">
      <c r="B4325" s="752"/>
    </row>
    <row r="4326" spans="2:2" s="753" customFormat="1">
      <c r="B4326" s="752"/>
    </row>
    <row r="4327" spans="2:2" s="753" customFormat="1">
      <c r="B4327" s="752"/>
    </row>
    <row r="4328" spans="2:2" s="753" customFormat="1">
      <c r="B4328" s="752"/>
    </row>
    <row r="4329" spans="2:2" s="753" customFormat="1">
      <c r="B4329" s="752"/>
    </row>
    <row r="4330" spans="2:2" s="753" customFormat="1">
      <c r="B4330" s="752"/>
    </row>
    <row r="4331" spans="2:2" s="753" customFormat="1">
      <c r="B4331" s="752"/>
    </row>
    <row r="4332" spans="2:2" s="753" customFormat="1">
      <c r="B4332" s="752"/>
    </row>
    <row r="4333" spans="2:2" s="753" customFormat="1">
      <c r="B4333" s="752"/>
    </row>
    <row r="4334" spans="2:2" s="753" customFormat="1">
      <c r="B4334" s="752"/>
    </row>
    <row r="4335" spans="2:2" s="753" customFormat="1">
      <c r="B4335" s="752"/>
    </row>
    <row r="4336" spans="2:2" s="753" customFormat="1">
      <c r="B4336" s="752"/>
    </row>
    <row r="4337" spans="2:2" s="753" customFormat="1">
      <c r="B4337" s="752"/>
    </row>
    <row r="4338" spans="2:2" s="753" customFormat="1">
      <c r="B4338" s="752"/>
    </row>
    <row r="4339" spans="2:2" s="753" customFormat="1">
      <c r="B4339" s="752"/>
    </row>
    <row r="4340" spans="2:2" s="753" customFormat="1">
      <c r="B4340" s="752"/>
    </row>
    <row r="4341" spans="2:2" s="753" customFormat="1">
      <c r="B4341" s="752"/>
    </row>
    <row r="4342" spans="2:2" s="753" customFormat="1">
      <c r="B4342" s="752"/>
    </row>
    <row r="4343" spans="2:2" s="753" customFormat="1">
      <c r="B4343" s="752"/>
    </row>
    <row r="4344" spans="2:2" s="753" customFormat="1">
      <c r="B4344" s="752"/>
    </row>
    <row r="4345" spans="2:2" s="753" customFormat="1">
      <c r="B4345" s="752"/>
    </row>
    <row r="4346" spans="2:2" s="753" customFormat="1">
      <c r="B4346" s="752"/>
    </row>
    <row r="4347" spans="2:2" s="753" customFormat="1">
      <c r="B4347" s="752"/>
    </row>
    <row r="4348" spans="2:2" s="753" customFormat="1">
      <c r="B4348" s="752"/>
    </row>
    <row r="4349" spans="2:2" s="753" customFormat="1">
      <c r="B4349" s="752"/>
    </row>
    <row r="4350" spans="2:2" s="753" customFormat="1">
      <c r="B4350" s="752"/>
    </row>
    <row r="4351" spans="2:2" s="753" customFormat="1">
      <c r="B4351" s="752"/>
    </row>
    <row r="4352" spans="2:2" s="753" customFormat="1">
      <c r="B4352" s="752"/>
    </row>
    <row r="4353" spans="2:2" s="753" customFormat="1">
      <c r="B4353" s="752"/>
    </row>
    <row r="4354" spans="2:2" s="753" customFormat="1">
      <c r="B4354" s="752"/>
    </row>
    <row r="4355" spans="2:2" s="753" customFormat="1">
      <c r="B4355" s="752"/>
    </row>
    <row r="4356" spans="2:2" s="753" customFormat="1">
      <c r="B4356" s="752"/>
    </row>
    <row r="4357" spans="2:2" s="753" customFormat="1">
      <c r="B4357" s="752"/>
    </row>
    <row r="4358" spans="2:2" s="753" customFormat="1">
      <c r="B4358" s="752"/>
    </row>
    <row r="4359" spans="2:2" s="753" customFormat="1">
      <c r="B4359" s="752"/>
    </row>
    <row r="4360" spans="2:2" s="753" customFormat="1">
      <c r="B4360" s="752"/>
    </row>
    <row r="4361" spans="2:2" s="753" customFormat="1">
      <c r="B4361" s="752"/>
    </row>
    <row r="4362" spans="2:2" s="753" customFormat="1">
      <c r="B4362" s="752"/>
    </row>
    <row r="4363" spans="2:2" s="753" customFormat="1">
      <c r="B4363" s="752"/>
    </row>
    <row r="4364" spans="2:2" s="753" customFormat="1">
      <c r="B4364" s="752"/>
    </row>
    <row r="4365" spans="2:2" s="753" customFormat="1">
      <c r="B4365" s="752"/>
    </row>
    <row r="4366" spans="2:2" s="753" customFormat="1">
      <c r="B4366" s="752"/>
    </row>
    <row r="4367" spans="2:2" s="753" customFormat="1">
      <c r="B4367" s="752"/>
    </row>
    <row r="4368" spans="2:2" s="753" customFormat="1">
      <c r="B4368" s="752"/>
    </row>
    <row r="4369" spans="2:2" s="753" customFormat="1">
      <c r="B4369" s="752"/>
    </row>
    <row r="4370" spans="2:2" s="753" customFormat="1">
      <c r="B4370" s="752"/>
    </row>
    <row r="4371" spans="2:2" s="753" customFormat="1">
      <c r="B4371" s="752"/>
    </row>
    <row r="4372" spans="2:2" s="753" customFormat="1">
      <c r="B4372" s="752"/>
    </row>
    <row r="4373" spans="2:2" s="753" customFormat="1">
      <c r="B4373" s="752"/>
    </row>
    <row r="4374" spans="2:2" s="753" customFormat="1">
      <c r="B4374" s="752"/>
    </row>
    <row r="4375" spans="2:2" s="753" customFormat="1">
      <c r="B4375" s="752"/>
    </row>
    <row r="4376" spans="2:2" s="753" customFormat="1">
      <c r="B4376" s="752"/>
    </row>
    <row r="4377" spans="2:2" s="753" customFormat="1">
      <c r="B4377" s="752"/>
    </row>
    <row r="4378" spans="2:2" s="753" customFormat="1">
      <c r="B4378" s="752"/>
    </row>
    <row r="4379" spans="2:2" s="753" customFormat="1">
      <c r="B4379" s="752"/>
    </row>
    <row r="4380" spans="2:2" s="753" customFormat="1">
      <c r="B4380" s="752"/>
    </row>
    <row r="4381" spans="2:2" s="753" customFormat="1">
      <c r="B4381" s="752"/>
    </row>
    <row r="4382" spans="2:2" s="753" customFormat="1">
      <c r="B4382" s="752"/>
    </row>
    <row r="4383" spans="2:2" s="753" customFormat="1">
      <c r="B4383" s="752"/>
    </row>
    <row r="4384" spans="2:2" s="753" customFormat="1">
      <c r="B4384" s="752"/>
    </row>
    <row r="4385" spans="2:2" s="753" customFormat="1">
      <c r="B4385" s="752"/>
    </row>
    <row r="4386" spans="2:2" s="753" customFormat="1">
      <c r="B4386" s="752"/>
    </row>
    <row r="4387" spans="2:2" s="753" customFormat="1">
      <c r="B4387" s="752"/>
    </row>
    <row r="4388" spans="2:2" s="753" customFormat="1">
      <c r="B4388" s="752"/>
    </row>
    <row r="4389" spans="2:2" s="753" customFormat="1">
      <c r="B4389" s="752"/>
    </row>
    <row r="4390" spans="2:2" s="753" customFormat="1">
      <c r="B4390" s="752"/>
    </row>
    <row r="4391" spans="2:2" s="753" customFormat="1">
      <c r="B4391" s="752"/>
    </row>
    <row r="4392" spans="2:2" s="753" customFormat="1">
      <c r="B4392" s="752"/>
    </row>
    <row r="4393" spans="2:2" s="753" customFormat="1">
      <c r="B4393" s="752"/>
    </row>
    <row r="4394" spans="2:2" s="753" customFormat="1">
      <c r="B4394" s="752"/>
    </row>
    <row r="4395" spans="2:2" s="753" customFormat="1">
      <c r="B4395" s="752"/>
    </row>
    <row r="4396" spans="2:2" s="753" customFormat="1">
      <c r="B4396" s="752"/>
    </row>
    <row r="4397" spans="2:2" s="753" customFormat="1">
      <c r="B4397" s="752"/>
    </row>
    <row r="4398" spans="2:2" s="753" customFormat="1">
      <c r="B4398" s="752"/>
    </row>
    <row r="4399" spans="2:2" s="753" customFormat="1">
      <c r="B4399" s="752"/>
    </row>
    <row r="4400" spans="2:2" s="753" customFormat="1">
      <c r="B4400" s="752"/>
    </row>
    <row r="4401" spans="2:2" s="753" customFormat="1">
      <c r="B4401" s="752"/>
    </row>
    <row r="4402" spans="2:2" s="753" customFormat="1">
      <c r="B4402" s="752"/>
    </row>
    <row r="4403" spans="2:2" s="753" customFormat="1">
      <c r="B4403" s="752"/>
    </row>
    <row r="4404" spans="2:2" s="753" customFormat="1">
      <c r="B4404" s="752"/>
    </row>
    <row r="4405" spans="2:2" s="753" customFormat="1">
      <c r="B4405" s="752"/>
    </row>
    <row r="4406" spans="2:2" s="753" customFormat="1">
      <c r="B4406" s="752"/>
    </row>
    <row r="4407" spans="2:2" s="753" customFormat="1">
      <c r="B4407" s="752"/>
    </row>
    <row r="4408" spans="2:2" s="753" customFormat="1">
      <c r="B4408" s="752"/>
    </row>
    <row r="4409" spans="2:2" s="753" customFormat="1">
      <c r="B4409" s="752"/>
    </row>
    <row r="4410" spans="2:2" s="753" customFormat="1">
      <c r="B4410" s="752"/>
    </row>
    <row r="4411" spans="2:2" s="753" customFormat="1">
      <c r="B4411" s="752"/>
    </row>
    <row r="4412" spans="2:2" s="753" customFormat="1">
      <c r="B4412" s="752"/>
    </row>
    <row r="4413" spans="2:2" s="753" customFormat="1">
      <c r="B4413" s="752"/>
    </row>
    <row r="4414" spans="2:2" s="753" customFormat="1">
      <c r="B4414" s="752"/>
    </row>
    <row r="4415" spans="2:2" s="753" customFormat="1">
      <c r="B4415" s="752"/>
    </row>
    <row r="4416" spans="2:2" s="753" customFormat="1">
      <c r="B4416" s="752"/>
    </row>
    <row r="4417" spans="2:2" s="753" customFormat="1">
      <c r="B4417" s="752"/>
    </row>
    <row r="4418" spans="2:2" s="753" customFormat="1">
      <c r="B4418" s="752"/>
    </row>
    <row r="4419" spans="2:2" s="753" customFormat="1">
      <c r="B4419" s="752"/>
    </row>
    <row r="4420" spans="2:2" s="753" customFormat="1">
      <c r="B4420" s="752"/>
    </row>
    <row r="4421" spans="2:2" s="753" customFormat="1">
      <c r="B4421" s="752"/>
    </row>
    <row r="4422" spans="2:2" s="753" customFormat="1">
      <c r="B4422" s="752"/>
    </row>
    <row r="4423" spans="2:2" s="753" customFormat="1">
      <c r="B4423" s="752"/>
    </row>
    <row r="4424" spans="2:2" s="753" customFormat="1">
      <c r="B4424" s="752"/>
    </row>
    <row r="4425" spans="2:2" s="753" customFormat="1">
      <c r="B4425" s="752"/>
    </row>
    <row r="4426" spans="2:2" s="753" customFormat="1">
      <c r="B4426" s="752"/>
    </row>
    <row r="4427" spans="2:2" s="753" customFormat="1">
      <c r="B4427" s="752"/>
    </row>
    <row r="4428" spans="2:2" s="753" customFormat="1">
      <c r="B4428" s="752"/>
    </row>
    <row r="4429" spans="2:2" s="753" customFormat="1">
      <c r="B4429" s="752"/>
    </row>
    <row r="4430" spans="2:2" s="753" customFormat="1">
      <c r="B4430" s="752"/>
    </row>
    <row r="4431" spans="2:2" s="753" customFormat="1">
      <c r="B4431" s="752"/>
    </row>
    <row r="4432" spans="2:2" s="753" customFormat="1">
      <c r="B4432" s="752"/>
    </row>
    <row r="4433" spans="2:2" s="753" customFormat="1">
      <c r="B4433" s="752"/>
    </row>
    <row r="4434" spans="2:2" s="753" customFormat="1">
      <c r="B4434" s="752"/>
    </row>
    <row r="4435" spans="2:2" s="753" customFormat="1">
      <c r="B4435" s="752"/>
    </row>
    <row r="4436" spans="2:2" s="753" customFormat="1">
      <c r="B4436" s="752"/>
    </row>
    <row r="4437" spans="2:2" s="753" customFormat="1">
      <c r="B4437" s="752"/>
    </row>
    <row r="4438" spans="2:2" s="753" customFormat="1">
      <c r="B4438" s="752"/>
    </row>
    <row r="4439" spans="2:2" s="753" customFormat="1">
      <c r="B4439" s="752"/>
    </row>
    <row r="4440" spans="2:2" s="753" customFormat="1">
      <c r="B4440" s="752"/>
    </row>
    <row r="4441" spans="2:2" s="753" customFormat="1">
      <c r="B4441" s="752"/>
    </row>
    <row r="4442" spans="2:2" s="753" customFormat="1">
      <c r="B4442" s="752"/>
    </row>
    <row r="4443" spans="2:2" s="753" customFormat="1">
      <c r="B4443" s="752"/>
    </row>
    <row r="4444" spans="2:2" s="753" customFormat="1">
      <c r="B4444" s="752"/>
    </row>
    <row r="4445" spans="2:2" s="753" customFormat="1">
      <c r="B4445" s="752"/>
    </row>
    <row r="4446" spans="2:2" s="753" customFormat="1">
      <c r="B4446" s="752"/>
    </row>
    <row r="4447" spans="2:2" s="753" customFormat="1">
      <c r="B4447" s="752"/>
    </row>
    <row r="4448" spans="2:2" s="753" customFormat="1">
      <c r="B4448" s="752"/>
    </row>
    <row r="4449" spans="2:2" s="753" customFormat="1">
      <c r="B4449" s="752"/>
    </row>
    <row r="4450" spans="2:2" s="753" customFormat="1">
      <c r="B4450" s="752"/>
    </row>
    <row r="4451" spans="2:2" s="753" customFormat="1">
      <c r="B4451" s="752"/>
    </row>
    <row r="4452" spans="2:2" s="753" customFormat="1">
      <c r="B4452" s="752"/>
    </row>
    <row r="4453" spans="2:2" s="753" customFormat="1">
      <c r="B4453" s="752"/>
    </row>
    <row r="4454" spans="2:2" s="753" customFormat="1">
      <c r="B4454" s="752"/>
    </row>
    <row r="4455" spans="2:2" s="753" customFormat="1">
      <c r="B4455" s="752"/>
    </row>
    <row r="4456" spans="2:2" s="753" customFormat="1">
      <c r="B4456" s="752"/>
    </row>
    <row r="4457" spans="2:2" s="753" customFormat="1">
      <c r="B4457" s="752"/>
    </row>
    <row r="4458" spans="2:2" s="753" customFormat="1">
      <c r="B4458" s="752"/>
    </row>
    <row r="4459" spans="2:2" s="753" customFormat="1">
      <c r="B4459" s="752"/>
    </row>
    <row r="4460" spans="2:2" s="753" customFormat="1">
      <c r="B4460" s="752"/>
    </row>
    <row r="4461" spans="2:2" s="753" customFormat="1">
      <c r="B4461" s="752"/>
    </row>
    <row r="4462" spans="2:2" s="753" customFormat="1">
      <c r="B4462" s="752"/>
    </row>
    <row r="4463" spans="2:2" s="753" customFormat="1">
      <c r="B4463" s="752"/>
    </row>
    <row r="4464" spans="2:2" s="753" customFormat="1">
      <c r="B4464" s="752"/>
    </row>
    <row r="4465" spans="2:2" s="753" customFormat="1">
      <c r="B4465" s="752"/>
    </row>
    <row r="4466" spans="2:2" s="753" customFormat="1">
      <c r="B4466" s="752"/>
    </row>
    <row r="4467" spans="2:2" s="753" customFormat="1">
      <c r="B4467" s="752"/>
    </row>
    <row r="4468" spans="2:2" s="753" customFormat="1">
      <c r="B4468" s="752"/>
    </row>
    <row r="4469" spans="2:2" s="753" customFormat="1">
      <c r="B4469" s="752"/>
    </row>
    <row r="4470" spans="2:2" s="753" customFormat="1">
      <c r="B4470" s="752"/>
    </row>
    <row r="4471" spans="2:2" s="753" customFormat="1">
      <c r="B4471" s="752"/>
    </row>
    <row r="4472" spans="2:2" s="753" customFormat="1">
      <c r="B4472" s="752"/>
    </row>
    <row r="4473" spans="2:2" s="753" customFormat="1">
      <c r="B4473" s="752"/>
    </row>
    <row r="4474" spans="2:2" s="753" customFormat="1">
      <c r="B4474" s="752"/>
    </row>
    <row r="4475" spans="2:2" s="753" customFormat="1">
      <c r="B4475" s="752"/>
    </row>
    <row r="4476" spans="2:2" s="753" customFormat="1">
      <c r="B4476" s="752"/>
    </row>
    <row r="4477" spans="2:2" s="753" customFormat="1">
      <c r="B4477" s="752"/>
    </row>
    <row r="4478" spans="2:2" s="753" customFormat="1">
      <c r="B4478" s="752"/>
    </row>
    <row r="4479" spans="2:2" s="753" customFormat="1">
      <c r="B4479" s="752"/>
    </row>
    <row r="4480" spans="2:2" s="753" customFormat="1">
      <c r="B4480" s="752"/>
    </row>
    <row r="4481" spans="2:2" s="753" customFormat="1">
      <c r="B4481" s="752"/>
    </row>
    <row r="4482" spans="2:2" s="753" customFormat="1">
      <c r="B4482" s="752"/>
    </row>
    <row r="4483" spans="2:2" s="753" customFormat="1">
      <c r="B4483" s="752"/>
    </row>
    <row r="4484" spans="2:2" s="753" customFormat="1">
      <c r="B4484" s="752"/>
    </row>
    <row r="4485" spans="2:2" s="753" customFormat="1">
      <c r="B4485" s="752"/>
    </row>
    <row r="4486" spans="2:2" s="753" customFormat="1">
      <c r="B4486" s="752"/>
    </row>
    <row r="4487" spans="2:2" s="753" customFormat="1">
      <c r="B4487" s="752"/>
    </row>
    <row r="4488" spans="2:2" s="753" customFormat="1">
      <c r="B4488" s="752"/>
    </row>
    <row r="4489" spans="2:2" s="753" customFormat="1">
      <c r="B4489" s="752"/>
    </row>
    <row r="4490" spans="2:2" s="753" customFormat="1">
      <c r="B4490" s="752"/>
    </row>
    <row r="4491" spans="2:2" s="753" customFormat="1">
      <c r="B4491" s="752"/>
    </row>
    <row r="4492" spans="2:2" s="753" customFormat="1">
      <c r="B4492" s="752"/>
    </row>
    <row r="4493" spans="2:2" s="753" customFormat="1">
      <c r="B4493" s="752"/>
    </row>
    <row r="4494" spans="2:2" s="753" customFormat="1">
      <c r="B4494" s="752"/>
    </row>
    <row r="4495" spans="2:2" s="753" customFormat="1">
      <c r="B4495" s="752"/>
    </row>
    <row r="4496" spans="2:2" s="753" customFormat="1">
      <c r="B4496" s="752"/>
    </row>
    <row r="4497" spans="2:2" s="753" customFormat="1">
      <c r="B4497" s="752"/>
    </row>
    <row r="4498" spans="2:2" s="753" customFormat="1">
      <c r="B4498" s="752"/>
    </row>
    <row r="4499" spans="2:2" s="753" customFormat="1">
      <c r="B4499" s="752"/>
    </row>
    <row r="4500" spans="2:2" s="753" customFormat="1">
      <c r="B4500" s="752"/>
    </row>
    <row r="4501" spans="2:2" s="753" customFormat="1">
      <c r="B4501" s="752"/>
    </row>
    <row r="4502" spans="2:2" s="753" customFormat="1">
      <c r="B4502" s="752"/>
    </row>
    <row r="4503" spans="2:2" s="753" customFormat="1">
      <c r="B4503" s="752"/>
    </row>
    <row r="4504" spans="2:2" s="753" customFormat="1">
      <c r="B4504" s="752"/>
    </row>
    <row r="4505" spans="2:2" s="753" customFormat="1">
      <c r="B4505" s="752"/>
    </row>
    <row r="4506" spans="2:2" s="753" customFormat="1">
      <c r="B4506" s="752"/>
    </row>
    <row r="4507" spans="2:2" s="753" customFormat="1">
      <c r="B4507" s="752"/>
    </row>
    <row r="4508" spans="2:2" s="753" customFormat="1">
      <c r="B4508" s="752"/>
    </row>
    <row r="4509" spans="2:2" s="753" customFormat="1">
      <c r="B4509" s="752"/>
    </row>
    <row r="4510" spans="2:2" s="753" customFormat="1">
      <c r="B4510" s="752"/>
    </row>
    <row r="4511" spans="2:2" s="753" customFormat="1">
      <c r="B4511" s="752"/>
    </row>
    <row r="4512" spans="2:2" s="753" customFormat="1">
      <c r="B4512" s="752"/>
    </row>
    <row r="4513" spans="2:2" s="753" customFormat="1">
      <c r="B4513" s="752"/>
    </row>
    <row r="4514" spans="2:2" s="753" customFormat="1">
      <c r="B4514" s="752"/>
    </row>
    <row r="4515" spans="2:2" s="753" customFormat="1">
      <c r="B4515" s="752"/>
    </row>
    <row r="4516" spans="2:2" s="753" customFormat="1">
      <c r="B4516" s="752"/>
    </row>
    <row r="4517" spans="2:2" s="753" customFormat="1">
      <c r="B4517" s="752"/>
    </row>
    <row r="4518" spans="2:2" s="753" customFormat="1">
      <c r="B4518" s="752"/>
    </row>
    <row r="4519" spans="2:2" s="753" customFormat="1">
      <c r="B4519" s="752"/>
    </row>
    <row r="4520" spans="2:2" s="753" customFormat="1">
      <c r="B4520" s="752"/>
    </row>
    <row r="4521" spans="2:2" s="753" customFormat="1">
      <c r="B4521" s="752"/>
    </row>
    <row r="4522" spans="2:2" s="753" customFormat="1">
      <c r="B4522" s="752"/>
    </row>
    <row r="4523" spans="2:2" s="753" customFormat="1">
      <c r="B4523" s="752"/>
    </row>
    <row r="4524" spans="2:2" s="753" customFormat="1">
      <c r="B4524" s="752"/>
    </row>
    <row r="4525" spans="2:2" s="753" customFormat="1">
      <c r="B4525" s="752"/>
    </row>
    <row r="4526" spans="2:2" s="753" customFormat="1">
      <c r="B4526" s="752"/>
    </row>
    <row r="4527" spans="2:2" s="753" customFormat="1">
      <c r="B4527" s="752"/>
    </row>
    <row r="4528" spans="2:2" s="753" customFormat="1">
      <c r="B4528" s="752"/>
    </row>
    <row r="4529" spans="2:2" s="753" customFormat="1">
      <c r="B4529" s="752"/>
    </row>
    <row r="4530" spans="2:2" s="753" customFormat="1">
      <c r="B4530" s="752"/>
    </row>
    <row r="4531" spans="2:2" s="753" customFormat="1">
      <c r="B4531" s="752"/>
    </row>
    <row r="4532" spans="2:2" s="753" customFormat="1">
      <c r="B4532" s="752"/>
    </row>
    <row r="4533" spans="2:2" s="753" customFormat="1">
      <c r="B4533" s="752"/>
    </row>
    <row r="4534" spans="2:2" s="753" customFormat="1">
      <c r="B4534" s="752"/>
    </row>
    <row r="4535" spans="2:2" s="753" customFormat="1">
      <c r="B4535" s="752"/>
    </row>
    <row r="4536" spans="2:2" s="753" customFormat="1">
      <c r="B4536" s="752"/>
    </row>
    <row r="4537" spans="2:2" s="753" customFormat="1">
      <c r="B4537" s="752"/>
    </row>
    <row r="4538" spans="2:2" s="753" customFormat="1">
      <c r="B4538" s="752"/>
    </row>
    <row r="4539" spans="2:2" s="753" customFormat="1">
      <c r="B4539" s="752"/>
    </row>
    <row r="4540" spans="2:2" s="753" customFormat="1">
      <c r="B4540" s="752"/>
    </row>
    <row r="4541" spans="2:2" s="753" customFormat="1">
      <c r="B4541" s="752"/>
    </row>
    <row r="4542" spans="2:2" s="753" customFormat="1">
      <c r="B4542" s="752"/>
    </row>
    <row r="4543" spans="2:2" s="753" customFormat="1">
      <c r="B4543" s="752"/>
    </row>
    <row r="4544" spans="2:2" s="753" customFormat="1">
      <c r="B4544" s="752"/>
    </row>
    <row r="4545" spans="2:2" s="753" customFormat="1">
      <c r="B4545" s="752"/>
    </row>
    <row r="4546" spans="2:2" s="753" customFormat="1">
      <c r="B4546" s="752"/>
    </row>
    <row r="4547" spans="2:2" s="753" customFormat="1">
      <c r="B4547" s="752"/>
    </row>
    <row r="4548" spans="2:2" s="753" customFormat="1">
      <c r="B4548" s="752"/>
    </row>
    <row r="4549" spans="2:2" s="753" customFormat="1">
      <c r="B4549" s="752"/>
    </row>
    <row r="4550" spans="2:2" s="753" customFormat="1">
      <c r="B4550" s="752"/>
    </row>
    <row r="4551" spans="2:2" s="753" customFormat="1">
      <c r="B4551" s="752"/>
    </row>
    <row r="4552" spans="2:2" s="753" customFormat="1">
      <c r="B4552" s="752"/>
    </row>
    <row r="4553" spans="2:2" s="753" customFormat="1">
      <c r="B4553" s="752"/>
    </row>
    <row r="4554" spans="2:2" s="753" customFormat="1">
      <c r="B4554" s="752"/>
    </row>
    <row r="4555" spans="2:2" s="753" customFormat="1">
      <c r="B4555" s="752"/>
    </row>
    <row r="4556" spans="2:2" s="753" customFormat="1">
      <c r="B4556" s="752"/>
    </row>
    <row r="4557" spans="2:2" s="753" customFormat="1">
      <c r="B4557" s="752"/>
    </row>
    <row r="4558" spans="2:2" s="753" customFormat="1">
      <c r="B4558" s="752"/>
    </row>
    <row r="4559" spans="2:2" s="753" customFormat="1">
      <c r="B4559" s="752"/>
    </row>
    <row r="4560" spans="2:2" s="753" customFormat="1">
      <c r="B4560" s="752"/>
    </row>
    <row r="4561" spans="2:2" s="753" customFormat="1">
      <c r="B4561" s="752"/>
    </row>
    <row r="4562" spans="2:2" s="753" customFormat="1">
      <c r="B4562" s="752"/>
    </row>
    <row r="4563" spans="2:2" s="753" customFormat="1">
      <c r="B4563" s="752"/>
    </row>
    <row r="4564" spans="2:2" s="753" customFormat="1">
      <c r="B4564" s="752"/>
    </row>
    <row r="4565" spans="2:2" s="753" customFormat="1">
      <c r="B4565" s="752"/>
    </row>
    <row r="4566" spans="2:2" s="753" customFormat="1">
      <c r="B4566" s="752"/>
    </row>
    <row r="4567" spans="2:2" s="753" customFormat="1">
      <c r="B4567" s="752"/>
    </row>
    <row r="4568" spans="2:2" s="753" customFormat="1">
      <c r="B4568" s="752"/>
    </row>
    <row r="4569" spans="2:2" s="753" customFormat="1">
      <c r="B4569" s="752"/>
    </row>
    <row r="4570" spans="2:2" s="753" customFormat="1">
      <c r="B4570" s="752"/>
    </row>
    <row r="4571" spans="2:2" s="753" customFormat="1">
      <c r="B4571" s="752"/>
    </row>
    <row r="4572" spans="2:2" s="753" customFormat="1">
      <c r="B4572" s="752"/>
    </row>
    <row r="4573" spans="2:2" s="753" customFormat="1">
      <c r="B4573" s="752"/>
    </row>
    <row r="4574" spans="2:2" s="753" customFormat="1">
      <c r="B4574" s="752"/>
    </row>
    <row r="4575" spans="2:2" s="753" customFormat="1">
      <c r="B4575" s="752"/>
    </row>
    <row r="4576" spans="2:2" s="753" customFormat="1">
      <c r="B4576" s="752"/>
    </row>
    <row r="4577" spans="2:2" s="753" customFormat="1">
      <c r="B4577" s="752"/>
    </row>
    <row r="4578" spans="2:2" s="753" customFormat="1">
      <c r="B4578" s="752"/>
    </row>
    <row r="4579" spans="2:2" s="753" customFormat="1">
      <c r="B4579" s="752"/>
    </row>
    <row r="4580" spans="2:2" s="753" customFormat="1">
      <c r="B4580" s="752"/>
    </row>
    <row r="4581" spans="2:2" s="753" customFormat="1">
      <c r="B4581" s="752"/>
    </row>
    <row r="4582" spans="2:2" s="753" customFormat="1">
      <c r="B4582" s="752"/>
    </row>
    <row r="4583" spans="2:2" s="753" customFormat="1">
      <c r="B4583" s="752"/>
    </row>
    <row r="4584" spans="2:2" s="753" customFormat="1">
      <c r="B4584" s="752"/>
    </row>
    <row r="4585" spans="2:2" s="753" customFormat="1">
      <c r="B4585" s="752"/>
    </row>
    <row r="4586" spans="2:2" s="753" customFormat="1">
      <c r="B4586" s="752"/>
    </row>
    <row r="4587" spans="2:2" s="753" customFormat="1">
      <c r="B4587" s="752"/>
    </row>
    <row r="4588" spans="2:2" s="753" customFormat="1">
      <c r="B4588" s="752"/>
    </row>
    <row r="4589" spans="2:2" s="753" customFormat="1">
      <c r="B4589" s="752"/>
    </row>
    <row r="4590" spans="2:2" s="753" customFormat="1">
      <c r="B4590" s="752"/>
    </row>
    <row r="4591" spans="2:2" s="753" customFormat="1">
      <c r="B4591" s="752"/>
    </row>
    <row r="4592" spans="2:2" s="753" customFormat="1">
      <c r="B4592" s="752"/>
    </row>
    <row r="4593" spans="2:2" s="753" customFormat="1">
      <c r="B4593" s="752"/>
    </row>
    <row r="4594" spans="2:2" s="753" customFormat="1">
      <c r="B4594" s="752"/>
    </row>
    <row r="4595" spans="2:2" s="753" customFormat="1">
      <c r="B4595" s="752"/>
    </row>
    <row r="4596" spans="2:2" s="753" customFormat="1">
      <c r="B4596" s="752"/>
    </row>
    <row r="4597" spans="2:2" s="753" customFormat="1">
      <c r="B4597" s="752"/>
    </row>
    <row r="4598" spans="2:2" s="753" customFormat="1">
      <c r="B4598" s="752"/>
    </row>
    <row r="4599" spans="2:2" s="753" customFormat="1">
      <c r="B4599" s="752"/>
    </row>
    <row r="4600" spans="2:2" s="753" customFormat="1">
      <c r="B4600" s="752"/>
    </row>
    <row r="4601" spans="2:2" s="753" customFormat="1">
      <c r="B4601" s="752"/>
    </row>
    <row r="4602" spans="2:2" s="753" customFormat="1">
      <c r="B4602" s="752"/>
    </row>
    <row r="4603" spans="2:2" s="753" customFormat="1">
      <c r="B4603" s="752"/>
    </row>
    <row r="4604" spans="2:2" s="753" customFormat="1">
      <c r="B4604" s="752"/>
    </row>
    <row r="4605" spans="2:2" s="753" customFormat="1">
      <c r="B4605" s="752"/>
    </row>
    <row r="4606" spans="2:2" s="753" customFormat="1">
      <c r="B4606" s="752"/>
    </row>
    <row r="4607" spans="2:2" s="753" customFormat="1">
      <c r="B4607" s="752"/>
    </row>
    <row r="4608" spans="2:2" s="753" customFormat="1">
      <c r="B4608" s="752"/>
    </row>
    <row r="4609" spans="2:2" s="753" customFormat="1">
      <c r="B4609" s="752"/>
    </row>
    <row r="4610" spans="2:2" s="753" customFormat="1">
      <c r="B4610" s="752"/>
    </row>
    <row r="4611" spans="2:2" s="753" customFormat="1">
      <c r="B4611" s="752"/>
    </row>
    <row r="4612" spans="2:2" s="753" customFormat="1">
      <c r="B4612" s="752"/>
    </row>
    <row r="4613" spans="2:2" s="753" customFormat="1">
      <c r="B4613" s="752"/>
    </row>
    <row r="4614" spans="2:2" s="753" customFormat="1">
      <c r="B4614" s="752"/>
    </row>
    <row r="4615" spans="2:2" s="753" customFormat="1">
      <c r="B4615" s="752"/>
    </row>
    <row r="4616" spans="2:2" s="753" customFormat="1">
      <c r="B4616" s="752"/>
    </row>
    <row r="4617" spans="2:2" s="753" customFormat="1">
      <c r="B4617" s="752"/>
    </row>
    <row r="4618" spans="2:2" s="753" customFormat="1">
      <c r="B4618" s="752"/>
    </row>
    <row r="4619" spans="2:2" s="753" customFormat="1">
      <c r="B4619" s="752"/>
    </row>
    <row r="4620" spans="2:2" s="753" customFormat="1">
      <c r="B4620" s="752"/>
    </row>
    <row r="4621" spans="2:2" s="753" customFormat="1">
      <c r="B4621" s="752"/>
    </row>
    <row r="4622" spans="2:2" s="753" customFormat="1">
      <c r="B4622" s="752"/>
    </row>
    <row r="4623" spans="2:2" s="753" customFormat="1">
      <c r="B4623" s="752"/>
    </row>
    <row r="4624" spans="2:2" s="753" customFormat="1">
      <c r="B4624" s="752"/>
    </row>
    <row r="4625" spans="2:2" s="753" customFormat="1">
      <c r="B4625" s="752"/>
    </row>
    <row r="4626" spans="2:2" s="753" customFormat="1">
      <c r="B4626" s="752"/>
    </row>
    <row r="4627" spans="2:2" s="753" customFormat="1">
      <c r="B4627" s="752"/>
    </row>
    <row r="4628" spans="2:2" s="753" customFormat="1">
      <c r="B4628" s="752"/>
    </row>
    <row r="4629" spans="2:2" s="753" customFormat="1">
      <c r="B4629" s="752"/>
    </row>
    <row r="4630" spans="2:2" s="753" customFormat="1">
      <c r="B4630" s="752"/>
    </row>
    <row r="4631" spans="2:2" s="753" customFormat="1">
      <c r="B4631" s="752"/>
    </row>
    <row r="4632" spans="2:2" s="753" customFormat="1">
      <c r="B4632" s="752"/>
    </row>
    <row r="4633" spans="2:2" s="753" customFormat="1">
      <c r="B4633" s="752"/>
    </row>
    <row r="4634" spans="2:2" s="753" customFormat="1">
      <c r="B4634" s="752"/>
    </row>
    <row r="4635" spans="2:2" s="753" customFormat="1">
      <c r="B4635" s="752"/>
    </row>
    <row r="4636" spans="2:2" s="753" customFormat="1">
      <c r="B4636" s="752"/>
    </row>
    <row r="4637" spans="2:2" s="753" customFormat="1">
      <c r="B4637" s="752"/>
    </row>
    <row r="4638" spans="2:2" s="753" customFormat="1">
      <c r="B4638" s="752"/>
    </row>
    <row r="4639" spans="2:2" s="753" customFormat="1">
      <c r="B4639" s="752"/>
    </row>
    <row r="4640" spans="2:2" s="753" customFormat="1">
      <c r="B4640" s="752"/>
    </row>
    <row r="4641" spans="2:2" s="753" customFormat="1">
      <c r="B4641" s="752"/>
    </row>
    <row r="4642" spans="2:2" s="753" customFormat="1">
      <c r="B4642" s="752"/>
    </row>
    <row r="4643" spans="2:2" s="753" customFormat="1">
      <c r="B4643" s="752"/>
    </row>
    <row r="4644" spans="2:2" s="753" customFormat="1">
      <c r="B4644" s="752"/>
    </row>
    <row r="4645" spans="2:2" s="753" customFormat="1">
      <c r="B4645" s="752"/>
    </row>
    <row r="4646" spans="2:2" s="753" customFormat="1">
      <c r="B4646" s="752"/>
    </row>
    <row r="4647" spans="2:2" s="753" customFormat="1">
      <c r="B4647" s="752"/>
    </row>
    <row r="4648" spans="2:2" s="753" customFormat="1">
      <c r="B4648" s="752"/>
    </row>
    <row r="4649" spans="2:2" s="753" customFormat="1">
      <c r="B4649" s="752"/>
    </row>
    <row r="4650" spans="2:2" s="753" customFormat="1">
      <c r="B4650" s="752"/>
    </row>
    <row r="4651" spans="2:2" s="753" customFormat="1">
      <c r="B4651" s="752"/>
    </row>
    <row r="4652" spans="2:2" s="753" customFormat="1">
      <c r="B4652" s="752"/>
    </row>
    <row r="4653" spans="2:2" s="753" customFormat="1">
      <c r="B4653" s="752"/>
    </row>
    <row r="4654" spans="2:2" s="753" customFormat="1">
      <c r="B4654" s="752"/>
    </row>
    <row r="4655" spans="2:2" s="753" customFormat="1">
      <c r="B4655" s="752"/>
    </row>
    <row r="4656" spans="2:2" s="753" customFormat="1">
      <c r="B4656" s="752"/>
    </row>
    <row r="4657" spans="2:2" s="753" customFormat="1">
      <c r="B4657" s="752"/>
    </row>
    <row r="4658" spans="2:2" s="753" customFormat="1">
      <c r="B4658" s="752"/>
    </row>
    <row r="4659" spans="2:2" s="753" customFormat="1">
      <c r="B4659" s="752"/>
    </row>
    <row r="4660" spans="2:2" s="753" customFormat="1">
      <c r="B4660" s="752"/>
    </row>
    <row r="4661" spans="2:2" s="753" customFormat="1">
      <c r="B4661" s="752"/>
    </row>
    <row r="4662" spans="2:2" s="753" customFormat="1">
      <c r="B4662" s="752"/>
    </row>
    <row r="4663" spans="2:2" s="753" customFormat="1">
      <c r="B4663" s="752"/>
    </row>
    <row r="4664" spans="2:2" s="753" customFormat="1">
      <c r="B4664" s="752"/>
    </row>
    <row r="4665" spans="2:2" s="753" customFormat="1">
      <c r="B4665" s="752"/>
    </row>
    <row r="4666" spans="2:2" s="753" customFormat="1">
      <c r="B4666" s="752"/>
    </row>
    <row r="4667" spans="2:2" s="753" customFormat="1">
      <c r="B4667" s="752"/>
    </row>
    <row r="4668" spans="2:2" s="753" customFormat="1">
      <c r="B4668" s="752"/>
    </row>
    <row r="4669" spans="2:2" s="753" customFormat="1">
      <c r="B4669" s="752"/>
    </row>
    <row r="4670" spans="2:2" s="753" customFormat="1">
      <c r="B4670" s="752"/>
    </row>
    <row r="4671" spans="2:2" s="753" customFormat="1">
      <c r="B4671" s="752"/>
    </row>
    <row r="4672" spans="2:2" s="753" customFormat="1">
      <c r="B4672" s="752"/>
    </row>
    <row r="4673" spans="2:2" s="753" customFormat="1">
      <c r="B4673" s="752"/>
    </row>
    <row r="4674" spans="2:2" s="753" customFormat="1">
      <c r="B4674" s="752"/>
    </row>
    <row r="4675" spans="2:2" s="753" customFormat="1">
      <c r="B4675" s="752"/>
    </row>
    <row r="4676" spans="2:2" s="753" customFormat="1">
      <c r="B4676" s="752"/>
    </row>
    <row r="4677" spans="2:2" s="753" customFormat="1">
      <c r="B4677" s="752"/>
    </row>
    <row r="4678" spans="2:2" s="753" customFormat="1">
      <c r="B4678" s="752"/>
    </row>
    <row r="4679" spans="2:2" s="753" customFormat="1">
      <c r="B4679" s="752"/>
    </row>
    <row r="4680" spans="2:2" s="753" customFormat="1">
      <c r="B4680" s="752"/>
    </row>
    <row r="4681" spans="2:2" s="753" customFormat="1">
      <c r="B4681" s="752"/>
    </row>
    <row r="4682" spans="2:2" s="753" customFormat="1">
      <c r="B4682" s="752"/>
    </row>
    <row r="4683" spans="2:2" s="753" customFormat="1">
      <c r="B4683" s="752"/>
    </row>
    <row r="4684" spans="2:2" s="753" customFormat="1">
      <c r="B4684" s="752"/>
    </row>
    <row r="4685" spans="2:2" s="753" customFormat="1">
      <c r="B4685" s="752"/>
    </row>
    <row r="4686" spans="2:2" s="753" customFormat="1">
      <c r="B4686" s="752"/>
    </row>
    <row r="4687" spans="2:2" s="753" customFormat="1">
      <c r="B4687" s="752"/>
    </row>
    <row r="4688" spans="2:2" s="753" customFormat="1">
      <c r="B4688" s="752"/>
    </row>
    <row r="4689" spans="2:2" s="753" customFormat="1">
      <c r="B4689" s="752"/>
    </row>
    <row r="4690" spans="2:2" s="753" customFormat="1">
      <c r="B4690" s="752"/>
    </row>
    <row r="4691" spans="2:2" s="753" customFormat="1">
      <c r="B4691" s="752"/>
    </row>
    <row r="4692" spans="2:2" s="753" customFormat="1">
      <c r="B4692" s="752"/>
    </row>
    <row r="4693" spans="2:2" s="753" customFormat="1">
      <c r="B4693" s="752"/>
    </row>
    <row r="4694" spans="2:2" s="753" customFormat="1">
      <c r="B4694" s="752"/>
    </row>
    <row r="4695" spans="2:2" s="753" customFormat="1">
      <c r="B4695" s="752"/>
    </row>
    <row r="4696" spans="2:2" s="753" customFormat="1">
      <c r="B4696" s="752"/>
    </row>
    <row r="4697" spans="2:2" s="753" customFormat="1">
      <c r="B4697" s="752"/>
    </row>
    <row r="4698" spans="2:2" s="753" customFormat="1">
      <c r="B4698" s="752"/>
    </row>
    <row r="4699" spans="2:2" s="753" customFormat="1">
      <c r="B4699" s="752"/>
    </row>
    <row r="4700" spans="2:2" s="753" customFormat="1">
      <c r="B4700" s="752"/>
    </row>
    <row r="4701" spans="2:2" s="753" customFormat="1">
      <c r="B4701" s="752"/>
    </row>
    <row r="4702" spans="2:2" s="753" customFormat="1">
      <c r="B4702" s="752"/>
    </row>
    <row r="4703" spans="2:2" s="753" customFormat="1">
      <c r="B4703" s="752"/>
    </row>
    <row r="4704" spans="2:2" s="753" customFormat="1">
      <c r="B4704" s="752"/>
    </row>
    <row r="4705" spans="2:2" s="753" customFormat="1">
      <c r="B4705" s="752"/>
    </row>
    <row r="4706" spans="2:2" s="753" customFormat="1">
      <c r="B4706" s="752"/>
    </row>
    <row r="4707" spans="2:2" s="753" customFormat="1">
      <c r="B4707" s="752"/>
    </row>
    <row r="4708" spans="2:2" s="753" customFormat="1">
      <c r="B4708" s="752"/>
    </row>
    <row r="4709" spans="2:2" s="753" customFormat="1">
      <c r="B4709" s="752"/>
    </row>
    <row r="4710" spans="2:2" s="753" customFormat="1">
      <c r="B4710" s="752"/>
    </row>
    <row r="4711" spans="2:2" s="753" customFormat="1">
      <c r="B4711" s="752"/>
    </row>
    <row r="4712" spans="2:2" s="753" customFormat="1">
      <c r="B4712" s="752"/>
    </row>
    <row r="4713" spans="2:2" s="753" customFormat="1">
      <c r="B4713" s="752"/>
    </row>
    <row r="4714" spans="2:2" s="753" customFormat="1">
      <c r="B4714" s="752"/>
    </row>
    <row r="4715" spans="2:2" s="753" customFormat="1">
      <c r="B4715" s="752"/>
    </row>
    <row r="4716" spans="2:2" s="753" customFormat="1">
      <c r="B4716" s="752"/>
    </row>
    <row r="4717" spans="2:2" s="753" customFormat="1">
      <c r="B4717" s="752"/>
    </row>
    <row r="4718" spans="2:2" s="753" customFormat="1">
      <c r="B4718" s="752"/>
    </row>
    <row r="4719" spans="2:2" s="753" customFormat="1">
      <c r="B4719" s="752"/>
    </row>
    <row r="4720" spans="2:2" s="753" customFormat="1">
      <c r="B4720" s="752"/>
    </row>
    <row r="4721" spans="2:2" s="753" customFormat="1">
      <c r="B4721" s="752"/>
    </row>
    <row r="4722" spans="2:2" s="753" customFormat="1">
      <c r="B4722" s="752"/>
    </row>
    <row r="4723" spans="2:2" s="753" customFormat="1">
      <c r="B4723" s="752"/>
    </row>
    <row r="4724" spans="2:2" s="753" customFormat="1">
      <c r="B4724" s="752"/>
    </row>
    <row r="4725" spans="2:2" s="753" customFormat="1">
      <c r="B4725" s="752"/>
    </row>
    <row r="4726" spans="2:2" s="753" customFormat="1">
      <c r="B4726" s="752"/>
    </row>
    <row r="4727" spans="2:2" s="753" customFormat="1">
      <c r="B4727" s="752"/>
    </row>
    <row r="4728" spans="2:2" s="753" customFormat="1">
      <c r="B4728" s="752"/>
    </row>
    <row r="4729" spans="2:2" s="753" customFormat="1">
      <c r="B4729" s="752"/>
    </row>
    <row r="4730" spans="2:2" s="753" customFormat="1">
      <c r="B4730" s="752"/>
    </row>
    <row r="4731" spans="2:2" s="753" customFormat="1">
      <c r="B4731" s="752"/>
    </row>
    <row r="4732" spans="2:2" s="753" customFormat="1">
      <c r="B4732" s="752"/>
    </row>
    <row r="4733" spans="2:2" s="753" customFormat="1">
      <c r="B4733" s="752"/>
    </row>
    <row r="4734" spans="2:2" s="753" customFormat="1">
      <c r="B4734" s="752"/>
    </row>
    <row r="4735" spans="2:2" s="753" customFormat="1">
      <c r="B4735" s="752"/>
    </row>
    <row r="4736" spans="2:2" s="753" customFormat="1">
      <c r="B4736" s="752"/>
    </row>
    <row r="4737" spans="2:2" s="753" customFormat="1">
      <c r="B4737" s="752"/>
    </row>
    <row r="4738" spans="2:2" s="753" customFormat="1">
      <c r="B4738" s="752"/>
    </row>
    <row r="4739" spans="2:2" s="753" customFormat="1">
      <c r="B4739" s="752"/>
    </row>
    <row r="4740" spans="2:2" s="753" customFormat="1">
      <c r="B4740" s="752"/>
    </row>
    <row r="4741" spans="2:2" s="753" customFormat="1">
      <c r="B4741" s="752"/>
    </row>
    <row r="4742" spans="2:2" s="753" customFormat="1">
      <c r="B4742" s="752"/>
    </row>
    <row r="4743" spans="2:2" s="753" customFormat="1">
      <c r="B4743" s="752"/>
    </row>
    <row r="4744" spans="2:2" s="753" customFormat="1">
      <c r="B4744" s="752"/>
    </row>
    <row r="4745" spans="2:2" s="753" customFormat="1">
      <c r="B4745" s="752"/>
    </row>
    <row r="4746" spans="2:2" s="753" customFormat="1">
      <c r="B4746" s="752"/>
    </row>
    <row r="4747" spans="2:2" s="753" customFormat="1">
      <c r="B4747" s="752"/>
    </row>
    <row r="4748" spans="2:2" s="753" customFormat="1">
      <c r="B4748" s="752"/>
    </row>
    <row r="4749" spans="2:2" s="753" customFormat="1">
      <c r="B4749" s="752"/>
    </row>
    <row r="4750" spans="2:2" s="753" customFormat="1">
      <c r="B4750" s="752"/>
    </row>
    <row r="4751" spans="2:2" s="753" customFormat="1">
      <c r="B4751" s="752"/>
    </row>
    <row r="4752" spans="2:2" s="753" customFormat="1">
      <c r="B4752" s="752"/>
    </row>
    <row r="4753" spans="2:2" s="753" customFormat="1">
      <c r="B4753" s="752"/>
    </row>
    <row r="4754" spans="2:2" s="753" customFormat="1">
      <c r="B4754" s="752"/>
    </row>
    <row r="4755" spans="2:2" s="753" customFormat="1">
      <c r="B4755" s="752"/>
    </row>
    <row r="4756" spans="2:2" s="753" customFormat="1">
      <c r="B4756" s="752"/>
    </row>
    <row r="4757" spans="2:2" s="753" customFormat="1">
      <c r="B4757" s="752"/>
    </row>
    <row r="4758" spans="2:2" s="753" customFormat="1">
      <c r="B4758" s="752"/>
    </row>
    <row r="4759" spans="2:2" s="753" customFormat="1">
      <c r="B4759" s="752"/>
    </row>
    <row r="4760" spans="2:2" s="753" customFormat="1">
      <c r="B4760" s="752"/>
    </row>
    <row r="4761" spans="2:2" s="753" customFormat="1">
      <c r="B4761" s="752"/>
    </row>
    <row r="4762" spans="2:2" s="753" customFormat="1">
      <c r="B4762" s="752"/>
    </row>
    <row r="4763" spans="2:2" s="753" customFormat="1">
      <c r="B4763" s="752"/>
    </row>
    <row r="4764" spans="2:2" s="753" customFormat="1">
      <c r="B4764" s="752"/>
    </row>
    <row r="4765" spans="2:2" s="753" customFormat="1">
      <c r="B4765" s="752"/>
    </row>
    <row r="4766" spans="2:2" s="753" customFormat="1">
      <c r="B4766" s="752"/>
    </row>
    <row r="4767" spans="2:2" s="753" customFormat="1">
      <c r="B4767" s="752"/>
    </row>
    <row r="4768" spans="2:2" s="753" customFormat="1">
      <c r="B4768" s="752"/>
    </row>
    <row r="4769" spans="2:2" s="753" customFormat="1">
      <c r="B4769" s="752"/>
    </row>
    <row r="4770" spans="2:2" s="753" customFormat="1">
      <c r="B4770" s="752"/>
    </row>
    <row r="4771" spans="2:2" s="753" customFormat="1">
      <c r="B4771" s="752"/>
    </row>
    <row r="4772" spans="2:2" s="753" customFormat="1">
      <c r="B4772" s="752"/>
    </row>
    <row r="4773" spans="2:2" s="753" customFormat="1">
      <c r="B4773" s="752"/>
    </row>
    <row r="4774" spans="2:2" s="753" customFormat="1">
      <c r="B4774" s="752"/>
    </row>
    <row r="4775" spans="2:2" s="753" customFormat="1">
      <c r="B4775" s="752"/>
    </row>
    <row r="4776" spans="2:2" s="753" customFormat="1">
      <c r="B4776" s="752"/>
    </row>
    <row r="4777" spans="2:2" s="753" customFormat="1">
      <c r="B4777" s="752"/>
    </row>
    <row r="4778" spans="2:2" s="753" customFormat="1">
      <c r="B4778" s="752"/>
    </row>
    <row r="4779" spans="2:2" s="753" customFormat="1">
      <c r="B4779" s="752"/>
    </row>
    <row r="4780" spans="2:2" s="753" customFormat="1">
      <c r="B4780" s="752"/>
    </row>
    <row r="4781" spans="2:2" s="753" customFormat="1">
      <c r="B4781" s="752"/>
    </row>
    <row r="4782" spans="2:2" s="753" customFormat="1">
      <c r="B4782" s="752"/>
    </row>
    <row r="4783" spans="2:2" s="753" customFormat="1">
      <c r="B4783" s="752"/>
    </row>
    <row r="4784" spans="2:2" s="753" customFormat="1">
      <c r="B4784" s="752"/>
    </row>
    <row r="4785" spans="2:2" s="753" customFormat="1">
      <c r="B4785" s="752"/>
    </row>
    <row r="4786" spans="2:2" s="753" customFormat="1">
      <c r="B4786" s="752"/>
    </row>
    <row r="4787" spans="2:2" s="753" customFormat="1">
      <c r="B4787" s="752"/>
    </row>
    <row r="4788" spans="2:2" s="753" customFormat="1">
      <c r="B4788" s="752"/>
    </row>
    <row r="4789" spans="2:2" s="753" customFormat="1">
      <c r="B4789" s="752"/>
    </row>
    <row r="4790" spans="2:2" s="753" customFormat="1">
      <c r="B4790" s="752"/>
    </row>
    <row r="4791" spans="2:2" s="753" customFormat="1">
      <c r="B4791" s="752"/>
    </row>
    <row r="4792" spans="2:2" s="753" customFormat="1">
      <c r="B4792" s="752"/>
    </row>
    <row r="4793" spans="2:2" s="753" customFormat="1">
      <c r="B4793" s="752"/>
    </row>
    <row r="4794" spans="2:2" s="753" customFormat="1">
      <c r="B4794" s="752"/>
    </row>
    <row r="4795" spans="2:2" s="753" customFormat="1">
      <c r="B4795" s="752"/>
    </row>
    <row r="4796" spans="2:2" s="753" customFormat="1">
      <c r="B4796" s="752"/>
    </row>
    <row r="4797" spans="2:2" s="753" customFormat="1">
      <c r="B4797" s="752"/>
    </row>
    <row r="4798" spans="2:2" s="753" customFormat="1">
      <c r="B4798" s="752"/>
    </row>
    <row r="4799" spans="2:2" s="753" customFormat="1">
      <c r="B4799" s="752"/>
    </row>
    <row r="4800" spans="2:2" s="753" customFormat="1">
      <c r="B4800" s="752"/>
    </row>
    <row r="4801" spans="2:2" s="753" customFormat="1">
      <c r="B4801" s="752"/>
    </row>
    <row r="4802" spans="2:2" s="753" customFormat="1">
      <c r="B4802" s="752"/>
    </row>
    <row r="4803" spans="2:2" s="753" customFormat="1">
      <c r="B4803" s="752"/>
    </row>
    <row r="4804" spans="2:2" s="753" customFormat="1">
      <c r="B4804" s="752"/>
    </row>
    <row r="4805" spans="2:2" s="753" customFormat="1">
      <c r="B4805" s="752"/>
    </row>
    <row r="4806" spans="2:2" s="753" customFormat="1">
      <c r="B4806" s="752"/>
    </row>
    <row r="4807" spans="2:2" s="753" customFormat="1">
      <c r="B4807" s="752"/>
    </row>
    <row r="4808" spans="2:2" s="753" customFormat="1">
      <c r="B4808" s="752"/>
    </row>
    <row r="4809" spans="2:2" s="753" customFormat="1">
      <c r="B4809" s="752"/>
    </row>
    <row r="4810" spans="2:2" s="753" customFormat="1">
      <c r="B4810" s="752"/>
    </row>
    <row r="4811" spans="2:2" s="753" customFormat="1">
      <c r="B4811" s="752"/>
    </row>
    <row r="4812" spans="2:2" s="753" customFormat="1">
      <c r="B4812" s="752"/>
    </row>
    <row r="4813" spans="2:2" s="753" customFormat="1">
      <c r="B4813" s="752"/>
    </row>
    <row r="4814" spans="2:2" s="753" customFormat="1">
      <c r="B4814" s="752"/>
    </row>
    <row r="4815" spans="2:2" s="753" customFormat="1">
      <c r="B4815" s="752"/>
    </row>
    <row r="4816" spans="2:2" s="753" customFormat="1">
      <c r="B4816" s="752"/>
    </row>
    <row r="4817" spans="2:2" s="753" customFormat="1">
      <c r="B4817" s="752"/>
    </row>
    <row r="4818" spans="2:2" s="753" customFormat="1">
      <c r="B4818" s="752"/>
    </row>
    <row r="4819" spans="2:2" s="753" customFormat="1">
      <c r="B4819" s="752"/>
    </row>
    <row r="4820" spans="2:2" s="753" customFormat="1">
      <c r="B4820" s="752"/>
    </row>
    <row r="4821" spans="2:2" s="753" customFormat="1">
      <c r="B4821" s="752"/>
    </row>
    <row r="4822" spans="2:2" s="753" customFormat="1">
      <c r="B4822" s="752"/>
    </row>
    <row r="4823" spans="2:2" s="753" customFormat="1">
      <c r="B4823" s="752"/>
    </row>
    <row r="4824" spans="2:2" s="753" customFormat="1">
      <c r="B4824" s="752"/>
    </row>
    <row r="4825" spans="2:2" s="753" customFormat="1">
      <c r="B4825" s="752"/>
    </row>
    <row r="4826" spans="2:2" s="753" customFormat="1">
      <c r="B4826" s="752"/>
    </row>
    <row r="4827" spans="2:2" s="753" customFormat="1">
      <c r="B4827" s="752"/>
    </row>
    <row r="4828" spans="2:2" s="753" customFormat="1">
      <c r="B4828" s="752"/>
    </row>
    <row r="4829" spans="2:2" s="753" customFormat="1">
      <c r="B4829" s="752"/>
    </row>
    <row r="4830" spans="2:2" s="753" customFormat="1">
      <c r="B4830" s="752"/>
    </row>
    <row r="4831" spans="2:2" s="753" customFormat="1">
      <c r="B4831" s="752"/>
    </row>
    <row r="4832" spans="2:2" s="753" customFormat="1">
      <c r="B4832" s="752"/>
    </row>
    <row r="4833" spans="2:2" s="753" customFormat="1">
      <c r="B4833" s="752"/>
    </row>
    <row r="4834" spans="2:2" s="753" customFormat="1">
      <c r="B4834" s="752"/>
    </row>
    <row r="4835" spans="2:2" s="753" customFormat="1">
      <c r="B4835" s="752"/>
    </row>
    <row r="4836" spans="2:2" s="753" customFormat="1">
      <c r="B4836" s="752"/>
    </row>
    <row r="4837" spans="2:2" s="753" customFormat="1">
      <c r="B4837" s="752"/>
    </row>
    <row r="4838" spans="2:2" s="753" customFormat="1">
      <c r="B4838" s="752"/>
    </row>
    <row r="4839" spans="2:2" s="753" customFormat="1">
      <c r="B4839" s="752"/>
    </row>
    <row r="4840" spans="2:2" s="753" customFormat="1">
      <c r="B4840" s="752"/>
    </row>
    <row r="4841" spans="2:2" s="753" customFormat="1">
      <c r="B4841" s="752"/>
    </row>
    <row r="4842" spans="2:2" s="753" customFormat="1">
      <c r="B4842" s="752"/>
    </row>
    <row r="4843" spans="2:2" s="753" customFormat="1">
      <c r="B4843" s="752"/>
    </row>
    <row r="4844" spans="2:2" s="753" customFormat="1">
      <c r="B4844" s="752"/>
    </row>
    <row r="4845" spans="2:2" s="753" customFormat="1">
      <c r="B4845" s="752"/>
    </row>
    <row r="4846" spans="2:2" s="753" customFormat="1">
      <c r="B4846" s="752"/>
    </row>
    <row r="4847" spans="2:2" s="753" customFormat="1">
      <c r="B4847" s="752"/>
    </row>
    <row r="4848" spans="2:2" s="753" customFormat="1">
      <c r="B4848" s="752"/>
    </row>
    <row r="4849" spans="2:2" s="753" customFormat="1">
      <c r="B4849" s="752"/>
    </row>
    <row r="4850" spans="2:2" s="753" customFormat="1">
      <c r="B4850" s="752"/>
    </row>
    <row r="4851" spans="2:2" s="753" customFormat="1">
      <c r="B4851" s="752"/>
    </row>
    <row r="4852" spans="2:2" s="753" customFormat="1">
      <c r="B4852" s="752"/>
    </row>
    <row r="4853" spans="2:2" s="753" customFormat="1">
      <c r="B4853" s="752"/>
    </row>
    <row r="4854" spans="2:2" s="753" customFormat="1">
      <c r="B4854" s="752"/>
    </row>
    <row r="4855" spans="2:2" s="753" customFormat="1">
      <c r="B4855" s="752"/>
    </row>
    <row r="4856" spans="2:2" s="753" customFormat="1">
      <c r="B4856" s="752"/>
    </row>
    <row r="4857" spans="2:2" s="753" customFormat="1">
      <c r="B4857" s="752"/>
    </row>
    <row r="4858" spans="2:2" s="753" customFormat="1">
      <c r="B4858" s="752"/>
    </row>
    <row r="4859" spans="2:2" s="753" customFormat="1">
      <c r="B4859" s="752"/>
    </row>
    <row r="4860" spans="2:2" s="753" customFormat="1">
      <c r="B4860" s="752"/>
    </row>
    <row r="4861" spans="2:2" s="753" customFormat="1">
      <c r="B4861" s="752"/>
    </row>
    <row r="4862" spans="2:2" s="753" customFormat="1">
      <c r="B4862" s="752"/>
    </row>
    <row r="4863" spans="2:2" s="753" customFormat="1">
      <c r="B4863" s="752"/>
    </row>
    <row r="4864" spans="2:2" s="753" customFormat="1">
      <c r="B4864" s="752"/>
    </row>
    <row r="4865" spans="2:2" s="753" customFormat="1">
      <c r="B4865" s="752"/>
    </row>
    <row r="4866" spans="2:2" s="753" customFormat="1">
      <c r="B4866" s="752"/>
    </row>
    <row r="4867" spans="2:2" s="753" customFormat="1">
      <c r="B4867" s="752"/>
    </row>
    <row r="4868" spans="2:2" s="753" customFormat="1">
      <c r="B4868" s="752"/>
    </row>
    <row r="4869" spans="2:2" s="753" customFormat="1">
      <c r="B4869" s="752"/>
    </row>
    <row r="4870" spans="2:2" s="753" customFormat="1">
      <c r="B4870" s="752"/>
    </row>
    <row r="4871" spans="2:2" s="753" customFormat="1">
      <c r="B4871" s="752"/>
    </row>
    <row r="4872" spans="2:2" s="753" customFormat="1">
      <c r="B4872" s="752"/>
    </row>
    <row r="4873" spans="2:2" s="753" customFormat="1">
      <c r="B4873" s="752"/>
    </row>
    <row r="4874" spans="2:2" s="753" customFormat="1">
      <c r="B4874" s="752"/>
    </row>
    <row r="4875" spans="2:2" s="753" customFormat="1">
      <c r="B4875" s="752"/>
    </row>
    <row r="4876" spans="2:2" s="753" customFormat="1">
      <c r="B4876" s="752"/>
    </row>
    <row r="4877" spans="2:2" s="753" customFormat="1">
      <c r="B4877" s="752"/>
    </row>
    <row r="4878" spans="2:2" s="753" customFormat="1">
      <c r="B4878" s="752"/>
    </row>
    <row r="4879" spans="2:2" s="753" customFormat="1">
      <c r="B4879" s="752"/>
    </row>
    <row r="4880" spans="2:2" s="753" customFormat="1">
      <c r="B4880" s="752"/>
    </row>
    <row r="4881" spans="2:2" s="753" customFormat="1">
      <c r="B4881" s="752"/>
    </row>
    <row r="4882" spans="2:2" s="753" customFormat="1">
      <c r="B4882" s="752"/>
    </row>
    <row r="4883" spans="2:2" s="753" customFormat="1">
      <c r="B4883" s="752"/>
    </row>
    <row r="4884" spans="2:2" s="753" customFormat="1">
      <c r="B4884" s="752"/>
    </row>
    <row r="4885" spans="2:2" s="753" customFormat="1">
      <c r="B4885" s="752"/>
    </row>
    <row r="4886" spans="2:2" s="753" customFormat="1">
      <c r="B4886" s="752"/>
    </row>
    <row r="4887" spans="2:2" s="753" customFormat="1">
      <c r="B4887" s="752"/>
    </row>
    <row r="4888" spans="2:2" s="753" customFormat="1">
      <c r="B4888" s="752"/>
    </row>
    <row r="4889" spans="2:2" s="753" customFormat="1">
      <c r="B4889" s="752"/>
    </row>
    <row r="4890" spans="2:2" s="753" customFormat="1">
      <c r="B4890" s="752"/>
    </row>
    <row r="4891" spans="2:2" s="753" customFormat="1">
      <c r="B4891" s="752"/>
    </row>
    <row r="4892" spans="2:2" s="753" customFormat="1">
      <c r="B4892" s="752"/>
    </row>
    <row r="4893" spans="2:2" s="753" customFormat="1">
      <c r="B4893" s="752"/>
    </row>
    <row r="4894" spans="2:2" s="753" customFormat="1">
      <c r="B4894" s="752"/>
    </row>
    <row r="4895" spans="2:2" s="753" customFormat="1">
      <c r="B4895" s="752"/>
    </row>
    <row r="4896" spans="2:2" s="753" customFormat="1">
      <c r="B4896" s="752"/>
    </row>
    <row r="4897" spans="2:2" s="753" customFormat="1">
      <c r="B4897" s="752"/>
    </row>
    <row r="4898" spans="2:2" s="753" customFormat="1">
      <c r="B4898" s="752"/>
    </row>
    <row r="4899" spans="2:2" s="753" customFormat="1">
      <c r="B4899" s="752"/>
    </row>
    <row r="4900" spans="2:2" s="753" customFormat="1">
      <c r="B4900" s="752"/>
    </row>
    <row r="4901" spans="2:2" s="753" customFormat="1">
      <c r="B4901" s="752"/>
    </row>
    <row r="4902" spans="2:2" s="753" customFormat="1">
      <c r="B4902" s="752"/>
    </row>
    <row r="4903" spans="2:2" s="753" customFormat="1">
      <c r="B4903" s="752"/>
    </row>
    <row r="4904" spans="2:2" s="753" customFormat="1">
      <c r="B4904" s="752"/>
    </row>
    <row r="4905" spans="2:2" s="753" customFormat="1">
      <c r="B4905" s="752"/>
    </row>
    <row r="4906" spans="2:2" s="753" customFormat="1">
      <c r="B4906" s="752"/>
    </row>
    <row r="4907" spans="2:2" s="753" customFormat="1">
      <c r="B4907" s="752"/>
    </row>
    <row r="4908" spans="2:2" s="753" customFormat="1">
      <c r="B4908" s="752"/>
    </row>
    <row r="4909" spans="2:2" s="753" customFormat="1">
      <c r="B4909" s="752"/>
    </row>
    <row r="4910" spans="2:2" s="753" customFormat="1">
      <c r="B4910" s="752"/>
    </row>
    <row r="4911" spans="2:2" s="753" customFormat="1">
      <c r="B4911" s="752"/>
    </row>
    <row r="4912" spans="2:2" s="753" customFormat="1">
      <c r="B4912" s="752"/>
    </row>
    <row r="4913" spans="2:2" s="753" customFormat="1">
      <c r="B4913" s="752"/>
    </row>
    <row r="4914" spans="2:2" s="753" customFormat="1">
      <c r="B4914" s="752"/>
    </row>
    <row r="4915" spans="2:2" s="753" customFormat="1">
      <c r="B4915" s="752"/>
    </row>
    <row r="4916" spans="2:2" s="753" customFormat="1">
      <c r="B4916" s="752"/>
    </row>
    <row r="4917" spans="2:2" s="753" customFormat="1">
      <c r="B4917" s="752"/>
    </row>
    <row r="4918" spans="2:2" s="753" customFormat="1">
      <c r="B4918" s="752"/>
    </row>
    <row r="4919" spans="2:2" s="753" customFormat="1">
      <c r="B4919" s="752"/>
    </row>
    <row r="4920" spans="2:2" s="753" customFormat="1">
      <c r="B4920" s="752"/>
    </row>
    <row r="4921" spans="2:2" s="753" customFormat="1">
      <c r="B4921" s="752"/>
    </row>
    <row r="4922" spans="2:2" s="753" customFormat="1">
      <c r="B4922" s="752"/>
    </row>
    <row r="4923" spans="2:2" s="753" customFormat="1">
      <c r="B4923" s="752"/>
    </row>
    <row r="4924" spans="2:2" s="753" customFormat="1">
      <c r="B4924" s="752"/>
    </row>
    <row r="4925" spans="2:2" s="753" customFormat="1">
      <c r="B4925" s="752"/>
    </row>
    <row r="4926" spans="2:2" s="753" customFormat="1">
      <c r="B4926" s="752"/>
    </row>
    <row r="4927" spans="2:2" s="753" customFormat="1">
      <c r="B4927" s="752"/>
    </row>
    <row r="4928" spans="2:2" s="753" customFormat="1">
      <c r="B4928" s="752"/>
    </row>
    <row r="4929" spans="2:2" s="753" customFormat="1">
      <c r="B4929" s="752"/>
    </row>
    <row r="4930" spans="2:2" s="753" customFormat="1">
      <c r="B4930" s="752"/>
    </row>
    <row r="4931" spans="2:2" s="753" customFormat="1">
      <c r="B4931" s="752"/>
    </row>
    <row r="4932" spans="2:2" s="753" customFormat="1">
      <c r="B4932" s="752"/>
    </row>
    <row r="4933" spans="2:2" s="753" customFormat="1">
      <c r="B4933" s="752"/>
    </row>
    <row r="4934" spans="2:2" s="753" customFormat="1">
      <c r="B4934" s="752"/>
    </row>
    <row r="4935" spans="2:2" s="753" customFormat="1">
      <c r="B4935" s="752"/>
    </row>
    <row r="4936" spans="2:2" s="753" customFormat="1">
      <c r="B4936" s="752"/>
    </row>
    <row r="4937" spans="2:2" s="753" customFormat="1">
      <c r="B4937" s="752"/>
    </row>
    <row r="4938" spans="2:2" s="753" customFormat="1">
      <c r="B4938" s="752"/>
    </row>
    <row r="4939" spans="2:2" s="753" customFormat="1">
      <c r="B4939" s="752"/>
    </row>
    <row r="4940" spans="2:2" s="753" customFormat="1">
      <c r="B4940" s="752"/>
    </row>
    <row r="4941" spans="2:2" s="753" customFormat="1">
      <c r="B4941" s="752"/>
    </row>
    <row r="4942" spans="2:2" s="753" customFormat="1">
      <c r="B4942" s="752"/>
    </row>
    <row r="4943" spans="2:2" s="753" customFormat="1">
      <c r="B4943" s="752"/>
    </row>
    <row r="4944" spans="2:2" s="753" customFormat="1">
      <c r="B4944" s="752"/>
    </row>
    <row r="4945" spans="2:2" s="753" customFormat="1">
      <c r="B4945" s="752"/>
    </row>
    <row r="4946" spans="2:2" s="753" customFormat="1">
      <c r="B4946" s="752"/>
    </row>
    <row r="4947" spans="2:2" s="753" customFormat="1">
      <c r="B4947" s="752"/>
    </row>
    <row r="4948" spans="2:2" s="753" customFormat="1">
      <c r="B4948" s="752"/>
    </row>
    <row r="4949" spans="2:2" s="753" customFormat="1">
      <c r="B4949" s="752"/>
    </row>
    <row r="4950" spans="2:2" s="753" customFormat="1">
      <c r="B4950" s="752"/>
    </row>
    <row r="4951" spans="2:2" s="753" customFormat="1">
      <c r="B4951" s="752"/>
    </row>
    <row r="4952" spans="2:2" s="753" customFormat="1">
      <c r="B4952" s="752"/>
    </row>
    <row r="4953" spans="2:2" s="753" customFormat="1">
      <c r="B4953" s="752"/>
    </row>
    <row r="4954" spans="2:2" s="753" customFormat="1">
      <c r="B4954" s="752"/>
    </row>
    <row r="4955" spans="2:2" s="753" customFormat="1">
      <c r="B4955" s="752"/>
    </row>
    <row r="4956" spans="2:2" s="753" customFormat="1">
      <c r="B4956" s="752"/>
    </row>
    <row r="4957" spans="2:2" s="753" customFormat="1">
      <c r="B4957" s="752"/>
    </row>
    <row r="4958" spans="2:2" s="753" customFormat="1">
      <c r="B4958" s="752"/>
    </row>
    <row r="4959" spans="2:2" s="753" customFormat="1">
      <c r="B4959" s="752"/>
    </row>
    <row r="4960" spans="2:2" s="753" customFormat="1">
      <c r="B4960" s="752"/>
    </row>
    <row r="4961" spans="2:2" s="753" customFormat="1">
      <c r="B4961" s="752"/>
    </row>
    <row r="4962" spans="2:2" s="753" customFormat="1">
      <c r="B4962" s="752"/>
    </row>
    <row r="4963" spans="2:2" s="753" customFormat="1">
      <c r="B4963" s="752"/>
    </row>
    <row r="4964" spans="2:2" s="753" customFormat="1">
      <c r="B4964" s="752"/>
    </row>
    <row r="4965" spans="2:2" s="753" customFormat="1">
      <c r="B4965" s="752"/>
    </row>
    <row r="4966" spans="2:2" s="753" customFormat="1">
      <c r="B4966" s="752"/>
    </row>
    <row r="4967" spans="2:2" s="753" customFormat="1">
      <c r="B4967" s="752"/>
    </row>
    <row r="4968" spans="2:2" s="753" customFormat="1">
      <c r="B4968" s="752"/>
    </row>
    <row r="4969" spans="2:2" s="753" customFormat="1">
      <c r="B4969" s="752"/>
    </row>
    <row r="4970" spans="2:2" s="753" customFormat="1">
      <c r="B4970" s="752"/>
    </row>
    <row r="4971" spans="2:2" s="753" customFormat="1">
      <c r="B4971" s="752"/>
    </row>
    <row r="4972" spans="2:2" s="753" customFormat="1">
      <c r="B4972" s="752"/>
    </row>
    <row r="4973" spans="2:2" s="753" customFormat="1">
      <c r="B4973" s="752"/>
    </row>
    <row r="4974" spans="2:2" s="753" customFormat="1">
      <c r="B4974" s="752"/>
    </row>
    <row r="4975" spans="2:2" s="753" customFormat="1">
      <c r="B4975" s="752"/>
    </row>
    <row r="4976" spans="2:2" s="753" customFormat="1">
      <c r="B4976" s="752"/>
    </row>
    <row r="4977" spans="2:2" s="753" customFormat="1">
      <c r="B4977" s="752"/>
    </row>
    <row r="4978" spans="2:2" s="753" customFormat="1">
      <c r="B4978" s="752"/>
    </row>
    <row r="4979" spans="2:2" s="753" customFormat="1">
      <c r="B4979" s="752"/>
    </row>
    <row r="4980" spans="2:2" s="753" customFormat="1">
      <c r="B4980" s="752"/>
    </row>
    <row r="4981" spans="2:2" s="753" customFormat="1">
      <c r="B4981" s="752"/>
    </row>
    <row r="4982" spans="2:2" s="753" customFormat="1">
      <c r="B4982" s="752"/>
    </row>
    <row r="4983" spans="2:2" s="753" customFormat="1">
      <c r="B4983" s="752"/>
    </row>
    <row r="4984" spans="2:2" s="753" customFormat="1">
      <c r="B4984" s="752"/>
    </row>
    <row r="4985" spans="2:2" s="753" customFormat="1">
      <c r="B4985" s="752"/>
    </row>
    <row r="4986" spans="2:2" s="753" customFormat="1">
      <c r="B4986" s="752"/>
    </row>
    <row r="4987" spans="2:2" s="753" customFormat="1">
      <c r="B4987" s="752"/>
    </row>
    <row r="4988" spans="2:2" s="753" customFormat="1">
      <c r="B4988" s="752"/>
    </row>
    <row r="4989" spans="2:2" s="753" customFormat="1">
      <c r="B4989" s="752"/>
    </row>
    <row r="4990" spans="2:2" s="753" customFormat="1">
      <c r="B4990" s="752"/>
    </row>
    <row r="4991" spans="2:2" s="753" customFormat="1">
      <c r="B4991" s="752"/>
    </row>
    <row r="4992" spans="2:2" s="753" customFormat="1">
      <c r="B4992" s="752"/>
    </row>
    <row r="4993" spans="2:2" s="753" customFormat="1">
      <c r="B4993" s="752"/>
    </row>
    <row r="4994" spans="2:2" s="753" customFormat="1">
      <c r="B4994" s="752"/>
    </row>
    <row r="4995" spans="2:2" s="753" customFormat="1">
      <c r="B4995" s="752"/>
    </row>
    <row r="4996" spans="2:2" s="753" customFormat="1">
      <c r="B4996" s="752"/>
    </row>
    <row r="4997" spans="2:2" s="753" customFormat="1">
      <c r="B4997" s="752"/>
    </row>
    <row r="4998" spans="2:2" s="753" customFormat="1">
      <c r="B4998" s="752"/>
    </row>
    <row r="4999" spans="2:2" s="753" customFormat="1">
      <c r="B4999" s="752"/>
    </row>
    <row r="5000" spans="2:2" s="753" customFormat="1">
      <c r="B5000" s="752"/>
    </row>
    <row r="5001" spans="2:2" s="753" customFormat="1">
      <c r="B5001" s="752"/>
    </row>
    <row r="5002" spans="2:2" s="753" customFormat="1">
      <c r="B5002" s="752"/>
    </row>
    <row r="5003" spans="2:2" s="753" customFormat="1">
      <c r="B5003" s="752"/>
    </row>
    <row r="5004" spans="2:2" s="753" customFormat="1">
      <c r="B5004" s="752"/>
    </row>
    <row r="5005" spans="2:2" s="753" customFormat="1">
      <c r="B5005" s="752"/>
    </row>
    <row r="5006" spans="2:2" s="753" customFormat="1">
      <c r="B5006" s="752"/>
    </row>
    <row r="5007" spans="2:2" s="753" customFormat="1">
      <c r="B5007" s="752"/>
    </row>
    <row r="5008" spans="2:2" s="753" customFormat="1">
      <c r="B5008" s="752"/>
    </row>
    <row r="5009" spans="2:2" s="753" customFormat="1">
      <c r="B5009" s="752"/>
    </row>
    <row r="5010" spans="2:2" s="753" customFormat="1">
      <c r="B5010" s="752"/>
    </row>
    <row r="5011" spans="2:2" s="753" customFormat="1">
      <c r="B5011" s="752"/>
    </row>
    <row r="5012" spans="2:2" s="753" customFormat="1">
      <c r="B5012" s="752"/>
    </row>
    <row r="5013" spans="2:2" s="753" customFormat="1">
      <c r="B5013" s="752"/>
    </row>
    <row r="5014" spans="2:2" s="753" customFormat="1">
      <c r="B5014" s="752"/>
    </row>
    <row r="5015" spans="2:2" s="753" customFormat="1">
      <c r="B5015" s="752"/>
    </row>
    <row r="5016" spans="2:2" s="753" customFormat="1">
      <c r="B5016" s="752"/>
    </row>
    <row r="5017" spans="2:2" s="753" customFormat="1">
      <c r="B5017" s="752"/>
    </row>
    <row r="5018" spans="2:2" s="753" customFormat="1">
      <c r="B5018" s="752"/>
    </row>
    <row r="5019" spans="2:2" s="753" customFormat="1">
      <c r="B5019" s="752"/>
    </row>
    <row r="5020" spans="2:2" s="753" customFormat="1">
      <c r="B5020" s="752"/>
    </row>
    <row r="5021" spans="2:2" s="753" customFormat="1">
      <c r="B5021" s="752"/>
    </row>
    <row r="5022" spans="2:2" s="753" customFormat="1">
      <c r="B5022" s="752"/>
    </row>
    <row r="5023" spans="2:2" s="753" customFormat="1">
      <c r="B5023" s="752"/>
    </row>
    <row r="5024" spans="2:2" s="753" customFormat="1">
      <c r="B5024" s="752"/>
    </row>
    <row r="5025" spans="2:2" s="753" customFormat="1">
      <c r="B5025" s="752"/>
    </row>
    <row r="5026" spans="2:2" s="753" customFormat="1">
      <c r="B5026" s="752"/>
    </row>
    <row r="5027" spans="2:2" s="753" customFormat="1">
      <c r="B5027" s="752"/>
    </row>
    <row r="5028" spans="2:2" s="753" customFormat="1">
      <c r="B5028" s="752"/>
    </row>
    <row r="5029" spans="2:2" s="753" customFormat="1">
      <c r="B5029" s="752"/>
    </row>
    <row r="5030" spans="2:2" s="753" customFormat="1">
      <c r="B5030" s="752"/>
    </row>
    <row r="5031" spans="2:2" s="753" customFormat="1">
      <c r="B5031" s="752"/>
    </row>
    <row r="5032" spans="2:2" s="753" customFormat="1">
      <c r="B5032" s="752"/>
    </row>
    <row r="5033" spans="2:2" s="753" customFormat="1">
      <c r="B5033" s="752"/>
    </row>
    <row r="5034" spans="2:2" s="753" customFormat="1">
      <c r="B5034" s="752"/>
    </row>
    <row r="5035" spans="2:2" s="753" customFormat="1">
      <c r="B5035" s="752"/>
    </row>
    <row r="5036" spans="2:2" s="753" customFormat="1">
      <c r="B5036" s="752"/>
    </row>
    <row r="5037" spans="2:2" s="753" customFormat="1">
      <c r="B5037" s="752"/>
    </row>
    <row r="5038" spans="2:2" s="753" customFormat="1">
      <c r="B5038" s="752"/>
    </row>
    <row r="5039" spans="2:2" s="753" customFormat="1">
      <c r="B5039" s="752"/>
    </row>
    <row r="5040" spans="2:2" s="753" customFormat="1">
      <c r="B5040" s="752"/>
    </row>
    <row r="5041" spans="2:2" s="753" customFormat="1">
      <c r="B5041" s="752"/>
    </row>
    <row r="5042" spans="2:2" s="753" customFormat="1">
      <c r="B5042" s="752"/>
    </row>
    <row r="5043" spans="2:2" s="753" customFormat="1">
      <c r="B5043" s="752"/>
    </row>
    <row r="5044" spans="2:2" s="753" customFormat="1">
      <c r="B5044" s="752"/>
    </row>
    <row r="5045" spans="2:2" s="753" customFormat="1">
      <c r="B5045" s="752"/>
    </row>
    <row r="5046" spans="2:2" s="753" customFormat="1">
      <c r="B5046" s="752"/>
    </row>
    <row r="5047" spans="2:2" s="753" customFormat="1">
      <c r="B5047" s="752"/>
    </row>
    <row r="5048" spans="2:2" s="753" customFormat="1">
      <c r="B5048" s="752"/>
    </row>
    <row r="5049" spans="2:2" s="753" customFormat="1">
      <c r="B5049" s="752"/>
    </row>
    <row r="5050" spans="2:2" s="753" customFormat="1">
      <c r="B5050" s="752"/>
    </row>
    <row r="5051" spans="2:2" s="753" customFormat="1">
      <c r="B5051" s="752"/>
    </row>
    <row r="5052" spans="2:2" s="753" customFormat="1">
      <c r="B5052" s="752"/>
    </row>
    <row r="5053" spans="2:2" s="753" customFormat="1">
      <c r="B5053" s="752"/>
    </row>
    <row r="5054" spans="2:2" s="753" customFormat="1">
      <c r="B5054" s="752"/>
    </row>
    <row r="5055" spans="2:2" s="753" customFormat="1">
      <c r="B5055" s="752"/>
    </row>
    <row r="5056" spans="2:2" s="753" customFormat="1">
      <c r="B5056" s="752"/>
    </row>
    <row r="5057" spans="2:2" s="753" customFormat="1">
      <c r="B5057" s="752"/>
    </row>
    <row r="5058" spans="2:2" s="753" customFormat="1">
      <c r="B5058" s="752"/>
    </row>
    <row r="5059" spans="2:2" s="753" customFormat="1">
      <c r="B5059" s="752"/>
    </row>
    <row r="5060" spans="2:2" s="753" customFormat="1">
      <c r="B5060" s="752"/>
    </row>
    <row r="5061" spans="2:2" s="753" customFormat="1">
      <c r="B5061" s="752"/>
    </row>
    <row r="5062" spans="2:2" s="753" customFormat="1">
      <c r="B5062" s="752"/>
    </row>
    <row r="5063" spans="2:2" s="753" customFormat="1">
      <c r="B5063" s="752"/>
    </row>
    <row r="5064" spans="2:2" s="753" customFormat="1">
      <c r="B5064" s="752"/>
    </row>
    <row r="5065" spans="2:2" s="753" customFormat="1">
      <c r="B5065" s="752"/>
    </row>
    <row r="5066" spans="2:2" s="753" customFormat="1">
      <c r="B5066" s="752"/>
    </row>
    <row r="5067" spans="2:2" s="753" customFormat="1">
      <c r="B5067" s="752"/>
    </row>
    <row r="5068" spans="2:2" s="753" customFormat="1">
      <c r="B5068" s="752"/>
    </row>
    <row r="5069" spans="2:2" s="753" customFormat="1">
      <c r="B5069" s="752"/>
    </row>
    <row r="5070" spans="2:2" s="753" customFormat="1">
      <c r="B5070" s="752"/>
    </row>
    <row r="5071" spans="2:2" s="753" customFormat="1">
      <c r="B5071" s="752"/>
    </row>
    <row r="5072" spans="2:2" s="753" customFormat="1">
      <c r="B5072" s="752"/>
    </row>
    <row r="5073" spans="2:2" s="753" customFormat="1">
      <c r="B5073" s="752"/>
    </row>
    <row r="5074" spans="2:2" s="753" customFormat="1">
      <c r="B5074" s="752"/>
    </row>
    <row r="5075" spans="2:2" s="753" customFormat="1">
      <c r="B5075" s="752"/>
    </row>
    <row r="5076" spans="2:2" s="753" customFormat="1">
      <c r="B5076" s="752"/>
    </row>
    <row r="5077" spans="2:2" s="753" customFormat="1">
      <c r="B5077" s="752"/>
    </row>
    <row r="5078" spans="2:2" s="753" customFormat="1">
      <c r="B5078" s="752"/>
    </row>
    <row r="5079" spans="2:2" s="753" customFormat="1">
      <c r="B5079" s="752"/>
    </row>
    <row r="5080" spans="2:2" s="753" customFormat="1">
      <c r="B5080" s="752"/>
    </row>
    <row r="5081" spans="2:2" s="753" customFormat="1">
      <c r="B5081" s="752"/>
    </row>
    <row r="5082" spans="2:2" s="753" customFormat="1">
      <c r="B5082" s="752"/>
    </row>
    <row r="5083" spans="2:2" s="753" customFormat="1">
      <c r="B5083" s="752"/>
    </row>
    <row r="5084" spans="2:2" s="753" customFormat="1">
      <c r="B5084" s="752"/>
    </row>
    <row r="5085" spans="2:2" s="753" customFormat="1">
      <c r="B5085" s="752"/>
    </row>
    <row r="5086" spans="2:2" s="753" customFormat="1">
      <c r="B5086" s="752"/>
    </row>
    <row r="5087" spans="2:2" s="753" customFormat="1">
      <c r="B5087" s="752"/>
    </row>
    <row r="5088" spans="2:2" s="753" customFormat="1">
      <c r="B5088" s="752"/>
    </row>
    <row r="5089" spans="2:2" s="753" customFormat="1">
      <c r="B5089" s="752"/>
    </row>
    <row r="5090" spans="2:2" s="753" customFormat="1">
      <c r="B5090" s="752"/>
    </row>
    <row r="5091" spans="2:2" s="753" customFormat="1">
      <c r="B5091" s="752"/>
    </row>
    <row r="5092" spans="2:2" s="753" customFormat="1">
      <c r="B5092" s="752"/>
    </row>
    <row r="5093" spans="2:2" s="753" customFormat="1">
      <c r="B5093" s="752"/>
    </row>
    <row r="5094" spans="2:2" s="753" customFormat="1">
      <c r="B5094" s="752"/>
    </row>
    <row r="5095" spans="2:2" s="753" customFormat="1">
      <c r="B5095" s="752"/>
    </row>
    <row r="5096" spans="2:2" s="753" customFormat="1">
      <c r="B5096" s="752"/>
    </row>
    <row r="5097" spans="2:2" s="753" customFormat="1">
      <c r="B5097" s="752"/>
    </row>
    <row r="5098" spans="2:2" s="753" customFormat="1">
      <c r="B5098" s="752"/>
    </row>
    <row r="5099" spans="2:2" s="753" customFormat="1">
      <c r="B5099" s="752"/>
    </row>
    <row r="5100" spans="2:2" s="753" customFormat="1">
      <c r="B5100" s="752"/>
    </row>
    <row r="5101" spans="2:2" s="753" customFormat="1">
      <c r="B5101" s="752"/>
    </row>
    <row r="5102" spans="2:2" s="753" customFormat="1">
      <c r="B5102" s="752"/>
    </row>
    <row r="5103" spans="2:2" s="753" customFormat="1">
      <c r="B5103" s="752"/>
    </row>
    <row r="5104" spans="2:2" s="753" customFormat="1">
      <c r="B5104" s="752"/>
    </row>
    <row r="5105" spans="2:2" s="753" customFormat="1">
      <c r="B5105" s="752"/>
    </row>
    <row r="5106" spans="2:2" s="753" customFormat="1">
      <c r="B5106" s="752"/>
    </row>
    <row r="5107" spans="2:2" s="753" customFormat="1">
      <c r="B5107" s="752"/>
    </row>
    <row r="5108" spans="2:2" s="753" customFormat="1">
      <c r="B5108" s="752"/>
    </row>
    <row r="5109" spans="2:2" s="753" customFormat="1">
      <c r="B5109" s="752"/>
    </row>
    <row r="5110" spans="2:2" s="753" customFormat="1">
      <c r="B5110" s="752"/>
    </row>
    <row r="5111" spans="2:2" s="753" customFormat="1">
      <c r="B5111" s="752"/>
    </row>
    <row r="5112" spans="2:2" s="753" customFormat="1">
      <c r="B5112" s="752"/>
    </row>
    <row r="5113" spans="2:2" s="753" customFormat="1">
      <c r="B5113" s="752"/>
    </row>
    <row r="5114" spans="2:2" s="753" customFormat="1">
      <c r="B5114" s="752"/>
    </row>
    <row r="5115" spans="2:2" s="753" customFormat="1">
      <c r="B5115" s="752"/>
    </row>
    <row r="5116" spans="2:2" s="753" customFormat="1">
      <c r="B5116" s="752"/>
    </row>
    <row r="5117" spans="2:2" s="753" customFormat="1">
      <c r="B5117" s="752"/>
    </row>
    <row r="5118" spans="2:2" s="753" customFormat="1">
      <c r="B5118" s="752"/>
    </row>
    <row r="5119" spans="2:2" s="753" customFormat="1">
      <c r="B5119" s="752"/>
    </row>
    <row r="5120" spans="2:2" s="753" customFormat="1">
      <c r="B5120" s="752"/>
    </row>
    <row r="5121" spans="2:2" s="753" customFormat="1">
      <c r="B5121" s="752"/>
    </row>
    <row r="5122" spans="2:2" s="753" customFormat="1">
      <c r="B5122" s="752"/>
    </row>
    <row r="5123" spans="2:2" s="753" customFormat="1">
      <c r="B5123" s="752"/>
    </row>
    <row r="5124" spans="2:2" s="753" customFormat="1">
      <c r="B5124" s="752"/>
    </row>
    <row r="5125" spans="2:2" s="753" customFormat="1">
      <c r="B5125" s="752"/>
    </row>
    <row r="5126" spans="2:2" s="753" customFormat="1">
      <c r="B5126" s="752"/>
    </row>
    <row r="5127" spans="2:2" s="753" customFormat="1">
      <c r="B5127" s="752"/>
    </row>
    <row r="5128" spans="2:2" s="753" customFormat="1">
      <c r="B5128" s="752"/>
    </row>
    <row r="5129" spans="2:2" s="753" customFormat="1">
      <c r="B5129" s="752"/>
    </row>
    <row r="5130" spans="2:2" s="753" customFormat="1">
      <c r="B5130" s="752"/>
    </row>
    <row r="5131" spans="2:2" s="753" customFormat="1">
      <c r="B5131" s="752"/>
    </row>
    <row r="5132" spans="2:2" s="753" customFormat="1">
      <c r="B5132" s="752"/>
    </row>
    <row r="5133" spans="2:2" s="753" customFormat="1">
      <c r="B5133" s="752"/>
    </row>
    <row r="5134" spans="2:2" s="753" customFormat="1">
      <c r="B5134" s="752"/>
    </row>
    <row r="5135" spans="2:2" s="753" customFormat="1">
      <c r="B5135" s="752"/>
    </row>
    <row r="5136" spans="2:2" s="753" customFormat="1">
      <c r="B5136" s="752"/>
    </row>
    <row r="5137" spans="2:2" s="753" customFormat="1">
      <c r="B5137" s="752"/>
    </row>
    <row r="5138" spans="2:2" s="753" customFormat="1">
      <c r="B5138" s="752"/>
    </row>
    <row r="5139" spans="2:2" s="753" customFormat="1">
      <c r="B5139" s="752"/>
    </row>
    <row r="5140" spans="2:2" s="753" customFormat="1">
      <c r="B5140" s="752"/>
    </row>
    <row r="5141" spans="2:2" s="753" customFormat="1">
      <c r="B5141" s="752"/>
    </row>
    <row r="5142" spans="2:2" s="753" customFormat="1">
      <c r="B5142" s="752"/>
    </row>
    <row r="5143" spans="2:2" s="753" customFormat="1">
      <c r="B5143" s="752"/>
    </row>
    <row r="5144" spans="2:2" s="753" customFormat="1">
      <c r="B5144" s="752"/>
    </row>
    <row r="5145" spans="2:2" s="753" customFormat="1">
      <c r="B5145" s="752"/>
    </row>
    <row r="5146" spans="2:2" s="753" customFormat="1">
      <c r="B5146" s="752"/>
    </row>
    <row r="5147" spans="2:2" s="753" customFormat="1">
      <c r="B5147" s="752"/>
    </row>
    <row r="5148" spans="2:2" s="753" customFormat="1">
      <c r="B5148" s="752"/>
    </row>
    <row r="5149" spans="2:2" s="753" customFormat="1">
      <c r="B5149" s="752"/>
    </row>
    <row r="5150" spans="2:2" s="753" customFormat="1">
      <c r="B5150" s="752"/>
    </row>
    <row r="5151" spans="2:2" s="753" customFormat="1">
      <c r="B5151" s="752"/>
    </row>
    <row r="5152" spans="2:2" s="753" customFormat="1">
      <c r="B5152" s="752"/>
    </row>
    <row r="5153" spans="2:2" s="753" customFormat="1">
      <c r="B5153" s="752"/>
    </row>
    <row r="5154" spans="2:2" s="753" customFormat="1">
      <c r="B5154" s="752"/>
    </row>
    <row r="5155" spans="2:2" s="753" customFormat="1">
      <c r="B5155" s="752"/>
    </row>
    <row r="5156" spans="2:2" s="753" customFormat="1">
      <c r="B5156" s="752"/>
    </row>
    <row r="5157" spans="2:2" s="753" customFormat="1">
      <c r="B5157" s="752"/>
    </row>
    <row r="5158" spans="2:2" s="753" customFormat="1">
      <c r="B5158" s="752"/>
    </row>
    <row r="5159" spans="2:2" s="753" customFormat="1">
      <c r="B5159" s="752"/>
    </row>
    <row r="5160" spans="2:2" s="753" customFormat="1">
      <c r="B5160" s="752"/>
    </row>
    <row r="5161" spans="2:2" s="753" customFormat="1">
      <c r="B5161" s="752"/>
    </row>
    <row r="5162" spans="2:2" s="753" customFormat="1">
      <c r="B5162" s="752"/>
    </row>
    <row r="5163" spans="2:2" s="753" customFormat="1">
      <c r="B5163" s="752"/>
    </row>
    <row r="5164" spans="2:2" s="753" customFormat="1">
      <c r="B5164" s="752"/>
    </row>
    <row r="5165" spans="2:2" s="753" customFormat="1">
      <c r="B5165" s="752"/>
    </row>
    <row r="5166" spans="2:2" s="753" customFormat="1">
      <c r="B5166" s="752"/>
    </row>
    <row r="5167" spans="2:2" s="753" customFormat="1">
      <c r="B5167" s="752"/>
    </row>
    <row r="5168" spans="2:2" s="753" customFormat="1">
      <c r="B5168" s="752"/>
    </row>
    <row r="5169" spans="2:2" s="753" customFormat="1">
      <c r="B5169" s="752"/>
    </row>
    <row r="5170" spans="2:2" s="753" customFormat="1">
      <c r="B5170" s="752"/>
    </row>
    <row r="5171" spans="2:2" s="753" customFormat="1">
      <c r="B5171" s="752"/>
    </row>
    <row r="5172" spans="2:2" s="753" customFormat="1">
      <c r="B5172" s="752"/>
    </row>
    <row r="5173" spans="2:2" s="753" customFormat="1">
      <c r="B5173" s="752"/>
    </row>
    <row r="5174" spans="2:2" s="753" customFormat="1">
      <c r="B5174" s="752"/>
    </row>
    <row r="5175" spans="2:2" s="753" customFormat="1">
      <c r="B5175" s="752"/>
    </row>
    <row r="5176" spans="2:2" s="753" customFormat="1">
      <c r="B5176" s="752"/>
    </row>
    <row r="5177" spans="2:2" s="753" customFormat="1">
      <c r="B5177" s="752"/>
    </row>
    <row r="5178" spans="2:2" s="753" customFormat="1">
      <c r="B5178" s="752"/>
    </row>
    <row r="5179" spans="2:2" s="753" customFormat="1">
      <c r="B5179" s="752"/>
    </row>
    <row r="5180" spans="2:2" s="753" customFormat="1">
      <c r="B5180" s="752"/>
    </row>
    <row r="5181" spans="2:2" s="753" customFormat="1">
      <c r="B5181" s="752"/>
    </row>
    <row r="5182" spans="2:2" s="753" customFormat="1">
      <c r="B5182" s="752"/>
    </row>
    <row r="5183" spans="2:2" s="753" customFormat="1">
      <c r="B5183" s="752"/>
    </row>
    <row r="5184" spans="2:2" s="753" customFormat="1">
      <c r="B5184" s="752"/>
    </row>
    <row r="5185" spans="2:2" s="753" customFormat="1">
      <c r="B5185" s="752"/>
    </row>
    <row r="5186" spans="2:2" s="753" customFormat="1">
      <c r="B5186" s="752"/>
    </row>
    <row r="5187" spans="2:2" s="753" customFormat="1">
      <c r="B5187" s="752"/>
    </row>
    <row r="5188" spans="2:2" s="753" customFormat="1">
      <c r="B5188" s="752"/>
    </row>
    <row r="5189" spans="2:2" s="753" customFormat="1">
      <c r="B5189" s="752"/>
    </row>
    <row r="5190" spans="2:2" s="753" customFormat="1">
      <c r="B5190" s="752"/>
    </row>
    <row r="5191" spans="2:2" s="753" customFormat="1">
      <c r="B5191" s="752"/>
    </row>
    <row r="5192" spans="2:2" s="753" customFormat="1">
      <c r="B5192" s="752"/>
    </row>
    <row r="5193" spans="2:2" s="753" customFormat="1">
      <c r="B5193" s="752"/>
    </row>
    <row r="5194" spans="2:2" s="753" customFormat="1">
      <c r="B5194" s="752"/>
    </row>
    <row r="5195" spans="2:2" s="753" customFormat="1">
      <c r="B5195" s="752"/>
    </row>
    <row r="5196" spans="2:2" s="753" customFormat="1">
      <c r="B5196" s="752"/>
    </row>
    <row r="5197" spans="2:2" s="753" customFormat="1">
      <c r="B5197" s="752"/>
    </row>
    <row r="5198" spans="2:2" s="753" customFormat="1">
      <c r="B5198" s="752"/>
    </row>
    <row r="5199" spans="2:2" s="753" customFormat="1">
      <c r="B5199" s="752"/>
    </row>
    <row r="5200" spans="2:2" s="753" customFormat="1">
      <c r="B5200" s="752"/>
    </row>
    <row r="5201" spans="2:2" s="753" customFormat="1">
      <c r="B5201" s="752"/>
    </row>
    <row r="5202" spans="2:2" s="753" customFormat="1">
      <c r="B5202" s="752"/>
    </row>
    <row r="5203" spans="2:2" s="753" customFormat="1">
      <c r="B5203" s="752"/>
    </row>
    <row r="5204" spans="2:2" s="753" customFormat="1">
      <c r="B5204" s="752"/>
    </row>
    <row r="5205" spans="2:2" s="753" customFormat="1">
      <c r="B5205" s="752"/>
    </row>
    <row r="5206" spans="2:2" s="753" customFormat="1">
      <c r="B5206" s="752"/>
    </row>
    <row r="5207" spans="2:2" s="753" customFormat="1">
      <c r="B5207" s="752"/>
    </row>
    <row r="5208" spans="2:2" s="753" customFormat="1">
      <c r="B5208" s="752"/>
    </row>
    <row r="5209" spans="2:2" s="753" customFormat="1">
      <c r="B5209" s="752"/>
    </row>
    <row r="5210" spans="2:2" s="753" customFormat="1">
      <c r="B5210" s="752"/>
    </row>
    <row r="5211" spans="2:2" s="753" customFormat="1">
      <c r="B5211" s="752"/>
    </row>
    <row r="5212" spans="2:2" s="753" customFormat="1">
      <c r="B5212" s="752"/>
    </row>
    <row r="5213" spans="2:2" s="753" customFormat="1">
      <c r="B5213" s="752"/>
    </row>
    <row r="5214" spans="2:2" s="753" customFormat="1">
      <c r="B5214" s="752"/>
    </row>
    <row r="5215" spans="2:2" s="753" customFormat="1">
      <c r="B5215" s="752"/>
    </row>
    <row r="5216" spans="2:2" s="753" customFormat="1">
      <c r="B5216" s="752"/>
    </row>
    <row r="5217" spans="2:2" s="753" customFormat="1">
      <c r="B5217" s="752"/>
    </row>
    <row r="5218" spans="2:2" s="753" customFormat="1">
      <c r="B5218" s="752"/>
    </row>
    <row r="5219" spans="2:2" s="753" customFormat="1">
      <c r="B5219" s="752"/>
    </row>
    <row r="5220" spans="2:2" s="753" customFormat="1">
      <c r="B5220" s="752"/>
    </row>
    <row r="5221" spans="2:2" s="753" customFormat="1">
      <c r="B5221" s="752"/>
    </row>
    <row r="5222" spans="2:2" s="753" customFormat="1">
      <c r="B5222" s="752"/>
    </row>
    <row r="5223" spans="2:2" s="753" customFormat="1">
      <c r="B5223" s="752"/>
    </row>
    <row r="5224" spans="2:2" s="753" customFormat="1">
      <c r="B5224" s="752"/>
    </row>
    <row r="5225" spans="2:2" s="753" customFormat="1">
      <c r="B5225" s="752"/>
    </row>
    <row r="5226" spans="2:2" s="753" customFormat="1">
      <c r="B5226" s="752"/>
    </row>
    <row r="5227" spans="2:2" s="753" customFormat="1">
      <c r="B5227" s="752"/>
    </row>
    <row r="5228" spans="2:2" s="753" customFormat="1">
      <c r="B5228" s="752"/>
    </row>
    <row r="5229" spans="2:2" s="753" customFormat="1">
      <c r="B5229" s="752"/>
    </row>
    <row r="5230" spans="2:2" s="753" customFormat="1">
      <c r="B5230" s="752"/>
    </row>
    <row r="5231" spans="2:2" s="753" customFormat="1">
      <c r="B5231" s="752"/>
    </row>
    <row r="5232" spans="2:2" s="753" customFormat="1">
      <c r="B5232" s="752"/>
    </row>
    <row r="5233" spans="2:2" s="753" customFormat="1">
      <c r="B5233" s="752"/>
    </row>
    <row r="5234" spans="2:2" s="753" customFormat="1">
      <c r="B5234" s="752"/>
    </row>
    <row r="5235" spans="2:2" s="753" customFormat="1">
      <c r="B5235" s="752"/>
    </row>
    <row r="5236" spans="2:2" s="753" customFormat="1">
      <c r="B5236" s="752"/>
    </row>
    <row r="5237" spans="2:2" s="753" customFormat="1">
      <c r="B5237" s="752"/>
    </row>
    <row r="5238" spans="2:2" s="753" customFormat="1">
      <c r="B5238" s="752"/>
    </row>
    <row r="5239" spans="2:2" s="753" customFormat="1">
      <c r="B5239" s="752"/>
    </row>
    <row r="5240" spans="2:2" s="753" customFormat="1">
      <c r="B5240" s="752"/>
    </row>
    <row r="5241" spans="2:2" s="753" customFormat="1">
      <c r="B5241" s="752"/>
    </row>
    <row r="5242" spans="2:2" s="753" customFormat="1">
      <c r="B5242" s="752"/>
    </row>
    <row r="5243" spans="2:2" s="753" customFormat="1">
      <c r="B5243" s="752"/>
    </row>
    <row r="5244" spans="2:2" s="753" customFormat="1">
      <c r="B5244" s="752"/>
    </row>
    <row r="5245" spans="2:2" s="753" customFormat="1">
      <c r="B5245" s="752"/>
    </row>
    <row r="5246" spans="2:2" s="753" customFormat="1">
      <c r="B5246" s="752"/>
    </row>
    <row r="5247" spans="2:2" s="753" customFormat="1">
      <c r="B5247" s="752"/>
    </row>
    <row r="5248" spans="2:2" s="753" customFormat="1">
      <c r="B5248" s="752"/>
    </row>
    <row r="5249" spans="2:2" s="753" customFormat="1">
      <c r="B5249" s="752"/>
    </row>
    <row r="5250" spans="2:2" s="753" customFormat="1">
      <c r="B5250" s="752"/>
    </row>
    <row r="5251" spans="2:2" s="753" customFormat="1">
      <c r="B5251" s="752"/>
    </row>
    <row r="5252" spans="2:2" s="753" customFormat="1">
      <c r="B5252" s="752"/>
    </row>
    <row r="5253" spans="2:2" s="753" customFormat="1">
      <c r="B5253" s="752"/>
    </row>
    <row r="5254" spans="2:2" s="753" customFormat="1">
      <c r="B5254" s="752"/>
    </row>
    <row r="5255" spans="2:2" s="753" customFormat="1">
      <c r="B5255" s="752"/>
    </row>
    <row r="5256" spans="2:2" s="753" customFormat="1">
      <c r="B5256" s="752"/>
    </row>
    <row r="5257" spans="2:2" s="753" customFormat="1">
      <c r="B5257" s="752"/>
    </row>
    <row r="5258" spans="2:2" s="753" customFormat="1">
      <c r="B5258" s="752"/>
    </row>
    <row r="5259" spans="2:2" s="753" customFormat="1">
      <c r="B5259" s="752"/>
    </row>
    <row r="5260" spans="2:2" s="753" customFormat="1">
      <c r="B5260" s="752"/>
    </row>
    <row r="5261" spans="2:2" s="753" customFormat="1">
      <c r="B5261" s="752"/>
    </row>
    <row r="5262" spans="2:2" s="753" customFormat="1">
      <c r="B5262" s="752"/>
    </row>
    <row r="5263" spans="2:2" s="753" customFormat="1">
      <c r="B5263" s="752"/>
    </row>
    <row r="5264" spans="2:2" s="753" customFormat="1">
      <c r="B5264" s="752"/>
    </row>
    <row r="5265" spans="2:2" s="753" customFormat="1">
      <c r="B5265" s="752"/>
    </row>
    <row r="5266" spans="2:2" s="753" customFormat="1">
      <c r="B5266" s="752"/>
    </row>
    <row r="5267" spans="2:2" s="753" customFormat="1">
      <c r="B5267" s="752"/>
    </row>
    <row r="5268" spans="2:2" s="753" customFormat="1">
      <c r="B5268" s="752"/>
    </row>
    <row r="5269" spans="2:2" s="753" customFormat="1">
      <c r="B5269" s="752"/>
    </row>
    <row r="5270" spans="2:2" s="753" customFormat="1">
      <c r="B5270" s="752"/>
    </row>
    <row r="5271" spans="2:2" s="753" customFormat="1">
      <c r="B5271" s="752"/>
    </row>
    <row r="5272" spans="2:2" s="753" customFormat="1">
      <c r="B5272" s="752"/>
    </row>
    <row r="5273" spans="2:2" s="753" customFormat="1">
      <c r="B5273" s="752"/>
    </row>
    <row r="5274" spans="2:2" s="753" customFormat="1">
      <c r="B5274" s="752"/>
    </row>
    <row r="5275" spans="2:2" s="753" customFormat="1">
      <c r="B5275" s="752"/>
    </row>
    <row r="5276" spans="2:2" s="753" customFormat="1">
      <c r="B5276" s="752"/>
    </row>
    <row r="5277" spans="2:2" s="753" customFormat="1">
      <c r="B5277" s="752"/>
    </row>
    <row r="5278" spans="2:2" s="753" customFormat="1">
      <c r="B5278" s="752"/>
    </row>
    <row r="5279" spans="2:2" s="753" customFormat="1">
      <c r="B5279" s="752"/>
    </row>
    <row r="5280" spans="2:2" s="753" customFormat="1">
      <c r="B5280" s="752"/>
    </row>
    <row r="5281" spans="2:2" s="753" customFormat="1">
      <c r="B5281" s="752"/>
    </row>
    <row r="5282" spans="2:2" s="753" customFormat="1">
      <c r="B5282" s="752"/>
    </row>
    <row r="5283" spans="2:2" s="753" customFormat="1">
      <c r="B5283" s="752"/>
    </row>
    <row r="5284" spans="2:2" s="753" customFormat="1">
      <c r="B5284" s="752"/>
    </row>
    <row r="5285" spans="2:2" s="753" customFormat="1">
      <c r="B5285" s="752"/>
    </row>
    <row r="5286" spans="2:2" s="753" customFormat="1">
      <c r="B5286" s="752"/>
    </row>
    <row r="5287" spans="2:2" s="753" customFormat="1">
      <c r="B5287" s="752"/>
    </row>
    <row r="5288" spans="2:2" s="753" customFormat="1">
      <c r="B5288" s="752"/>
    </row>
    <row r="5289" spans="2:2" s="753" customFormat="1">
      <c r="B5289" s="752"/>
    </row>
    <row r="5290" spans="2:2" s="753" customFormat="1">
      <c r="B5290" s="752"/>
    </row>
    <row r="5291" spans="2:2" s="753" customFormat="1">
      <c r="B5291" s="752"/>
    </row>
    <row r="5292" spans="2:2" s="753" customFormat="1">
      <c r="B5292" s="752"/>
    </row>
    <row r="5293" spans="2:2" s="753" customFormat="1">
      <c r="B5293" s="752"/>
    </row>
    <row r="5294" spans="2:2" s="753" customFormat="1">
      <c r="B5294" s="752"/>
    </row>
    <row r="5295" spans="2:2" s="753" customFormat="1">
      <c r="B5295" s="752"/>
    </row>
    <row r="5296" spans="2:2" s="753" customFormat="1">
      <c r="B5296" s="752"/>
    </row>
    <row r="5297" spans="2:2" s="753" customFormat="1">
      <c r="B5297" s="752"/>
    </row>
    <row r="5298" spans="2:2" s="753" customFormat="1">
      <c r="B5298" s="752"/>
    </row>
    <row r="5299" spans="2:2" s="753" customFormat="1">
      <c r="B5299" s="752"/>
    </row>
    <row r="5300" spans="2:2" s="753" customFormat="1">
      <c r="B5300" s="752"/>
    </row>
    <row r="5301" spans="2:2" s="753" customFormat="1">
      <c r="B5301" s="752"/>
    </row>
    <row r="5302" spans="2:2" s="753" customFormat="1">
      <c r="B5302" s="752"/>
    </row>
    <row r="5303" spans="2:2" s="753" customFormat="1">
      <c r="B5303" s="752"/>
    </row>
    <row r="5304" spans="2:2" s="753" customFormat="1">
      <c r="B5304" s="752"/>
    </row>
    <row r="5305" spans="2:2" s="753" customFormat="1">
      <c r="B5305" s="752"/>
    </row>
    <row r="5306" spans="2:2" s="753" customFormat="1">
      <c r="B5306" s="752"/>
    </row>
    <row r="5307" spans="2:2" s="753" customFormat="1">
      <c r="B5307" s="752"/>
    </row>
    <row r="5308" spans="2:2" s="753" customFormat="1">
      <c r="B5308" s="752"/>
    </row>
    <row r="5309" spans="2:2" s="753" customFormat="1">
      <c r="B5309" s="752"/>
    </row>
    <row r="5310" spans="2:2" s="753" customFormat="1">
      <c r="B5310" s="752"/>
    </row>
    <row r="5311" spans="2:2" s="753" customFormat="1">
      <c r="B5311" s="752"/>
    </row>
    <row r="5312" spans="2:2" s="753" customFormat="1">
      <c r="B5312" s="752"/>
    </row>
    <row r="5313" spans="2:2" s="753" customFormat="1">
      <c r="B5313" s="752"/>
    </row>
    <row r="5314" spans="2:2" s="753" customFormat="1">
      <c r="B5314" s="752"/>
    </row>
    <row r="5315" spans="2:2" s="753" customFormat="1">
      <c r="B5315" s="752"/>
    </row>
    <row r="5316" spans="2:2" s="753" customFormat="1">
      <c r="B5316" s="752"/>
    </row>
    <row r="5317" spans="2:2" s="753" customFormat="1">
      <c r="B5317" s="752"/>
    </row>
    <row r="5318" spans="2:2" s="753" customFormat="1">
      <c r="B5318" s="752"/>
    </row>
    <row r="5319" spans="2:2" s="753" customFormat="1">
      <c r="B5319" s="752"/>
    </row>
    <row r="5320" spans="2:2" s="753" customFormat="1">
      <c r="B5320" s="752"/>
    </row>
    <row r="5321" spans="2:2" s="753" customFormat="1">
      <c r="B5321" s="752"/>
    </row>
    <row r="5322" spans="2:2" s="753" customFormat="1">
      <c r="B5322" s="752"/>
    </row>
    <row r="5323" spans="2:2" s="753" customFormat="1">
      <c r="B5323" s="752"/>
    </row>
    <row r="5324" spans="2:2" s="753" customFormat="1">
      <c r="B5324" s="752"/>
    </row>
    <row r="5325" spans="2:2" s="753" customFormat="1">
      <c r="B5325" s="752"/>
    </row>
    <row r="5326" spans="2:2" s="753" customFormat="1">
      <c r="B5326" s="752"/>
    </row>
    <row r="5327" spans="2:2" s="753" customFormat="1">
      <c r="B5327" s="752"/>
    </row>
    <row r="5328" spans="2:2" s="753" customFormat="1">
      <c r="B5328" s="752"/>
    </row>
    <row r="5329" spans="2:2" s="753" customFormat="1">
      <c r="B5329" s="752"/>
    </row>
    <row r="5330" spans="2:2" s="753" customFormat="1">
      <c r="B5330" s="752"/>
    </row>
    <row r="5331" spans="2:2" s="753" customFormat="1">
      <c r="B5331" s="752"/>
    </row>
    <row r="5332" spans="2:2" s="753" customFormat="1">
      <c r="B5332" s="752"/>
    </row>
    <row r="5333" spans="2:2" s="753" customFormat="1">
      <c r="B5333" s="752"/>
    </row>
    <row r="5334" spans="2:2" s="753" customFormat="1">
      <c r="B5334" s="752"/>
    </row>
    <row r="5335" spans="2:2" s="753" customFormat="1">
      <c r="B5335" s="752"/>
    </row>
    <row r="5336" spans="2:2" s="753" customFormat="1">
      <c r="B5336" s="752"/>
    </row>
    <row r="5337" spans="2:2" s="753" customFormat="1">
      <c r="B5337" s="752"/>
    </row>
    <row r="5338" spans="2:2" s="753" customFormat="1">
      <c r="B5338" s="752"/>
    </row>
    <row r="5339" spans="2:2" s="753" customFormat="1">
      <c r="B5339" s="752"/>
    </row>
    <row r="5340" spans="2:2" s="753" customFormat="1">
      <c r="B5340" s="752"/>
    </row>
    <row r="5341" spans="2:2" s="753" customFormat="1">
      <c r="B5341" s="752"/>
    </row>
    <row r="5342" spans="2:2" s="753" customFormat="1">
      <c r="B5342" s="752"/>
    </row>
    <row r="5343" spans="2:2" s="753" customFormat="1">
      <c r="B5343" s="752"/>
    </row>
    <row r="5344" spans="2:2" s="753" customFormat="1">
      <c r="B5344" s="752"/>
    </row>
    <row r="5345" spans="2:2" s="753" customFormat="1">
      <c r="B5345" s="752"/>
    </row>
    <row r="5346" spans="2:2" s="753" customFormat="1">
      <c r="B5346" s="752"/>
    </row>
    <row r="5347" spans="2:2" s="753" customFormat="1">
      <c r="B5347" s="752"/>
    </row>
    <row r="5348" spans="2:2" s="753" customFormat="1">
      <c r="B5348" s="752"/>
    </row>
    <row r="5349" spans="2:2" s="753" customFormat="1">
      <c r="B5349" s="752"/>
    </row>
    <row r="5350" spans="2:2" s="753" customFormat="1">
      <c r="B5350" s="752"/>
    </row>
    <row r="5351" spans="2:2" s="753" customFormat="1">
      <c r="B5351" s="752"/>
    </row>
    <row r="5352" spans="2:2" s="753" customFormat="1">
      <c r="B5352" s="752"/>
    </row>
    <row r="5353" spans="2:2" s="753" customFormat="1">
      <c r="B5353" s="752"/>
    </row>
    <row r="5354" spans="2:2" s="753" customFormat="1">
      <c r="B5354" s="752"/>
    </row>
    <row r="5355" spans="2:2" s="753" customFormat="1">
      <c r="B5355" s="752"/>
    </row>
    <row r="5356" spans="2:2" s="753" customFormat="1">
      <c r="B5356" s="752"/>
    </row>
    <row r="5357" spans="2:2" s="753" customFormat="1">
      <c r="B5357" s="752"/>
    </row>
    <row r="5358" spans="2:2" s="753" customFormat="1">
      <c r="B5358" s="752"/>
    </row>
    <row r="5359" spans="2:2" s="753" customFormat="1">
      <c r="B5359" s="752"/>
    </row>
    <row r="5360" spans="2:2" s="753" customFormat="1">
      <c r="B5360" s="752"/>
    </row>
    <row r="5361" spans="2:2" s="753" customFormat="1">
      <c r="B5361" s="752"/>
    </row>
    <row r="5362" spans="2:2" s="753" customFormat="1">
      <c r="B5362" s="752"/>
    </row>
    <row r="5363" spans="2:2" s="753" customFormat="1">
      <c r="B5363" s="752"/>
    </row>
    <row r="5364" spans="2:2" s="753" customFormat="1">
      <c r="B5364" s="752"/>
    </row>
    <row r="5365" spans="2:2" s="753" customFormat="1">
      <c r="B5365" s="752"/>
    </row>
    <row r="5366" spans="2:2" s="753" customFormat="1">
      <c r="B5366" s="752"/>
    </row>
    <row r="5367" spans="2:2" s="753" customFormat="1">
      <c r="B5367" s="752"/>
    </row>
    <row r="5368" spans="2:2" s="753" customFormat="1">
      <c r="B5368" s="752"/>
    </row>
    <row r="5369" spans="2:2" s="753" customFormat="1">
      <c r="B5369" s="752"/>
    </row>
    <row r="5370" spans="2:2" s="753" customFormat="1">
      <c r="B5370" s="752"/>
    </row>
    <row r="5371" spans="2:2" s="753" customFormat="1">
      <c r="B5371" s="752"/>
    </row>
    <row r="5372" spans="2:2" s="753" customFormat="1">
      <c r="B5372" s="752"/>
    </row>
    <row r="5373" spans="2:2" s="753" customFormat="1">
      <c r="B5373" s="752"/>
    </row>
    <row r="5374" spans="2:2" s="753" customFormat="1">
      <c r="B5374" s="752"/>
    </row>
    <row r="5375" spans="2:2" s="753" customFormat="1">
      <c r="B5375" s="752"/>
    </row>
    <row r="5376" spans="2:2" s="753" customFormat="1">
      <c r="B5376" s="752"/>
    </row>
    <row r="5377" spans="2:2" s="753" customFormat="1">
      <c r="B5377" s="752"/>
    </row>
    <row r="5378" spans="2:2" s="753" customFormat="1">
      <c r="B5378" s="752"/>
    </row>
    <row r="5379" spans="2:2" s="753" customFormat="1">
      <c r="B5379" s="752"/>
    </row>
    <row r="5380" spans="2:2" s="753" customFormat="1">
      <c r="B5380" s="752"/>
    </row>
    <row r="5381" spans="2:2" s="753" customFormat="1">
      <c r="B5381" s="752"/>
    </row>
    <row r="5382" spans="2:2" s="753" customFormat="1">
      <c r="B5382" s="752"/>
    </row>
    <row r="5383" spans="2:2" s="753" customFormat="1">
      <c r="B5383" s="752"/>
    </row>
    <row r="5384" spans="2:2" s="753" customFormat="1">
      <c r="B5384" s="752"/>
    </row>
    <row r="5385" spans="2:2" s="753" customFormat="1">
      <c r="B5385" s="752"/>
    </row>
    <row r="5386" spans="2:2" s="753" customFormat="1">
      <c r="B5386" s="752"/>
    </row>
    <row r="5387" spans="2:2" s="753" customFormat="1">
      <c r="B5387" s="752"/>
    </row>
    <row r="5388" spans="2:2" s="753" customFormat="1">
      <c r="B5388" s="752"/>
    </row>
    <row r="5389" spans="2:2" s="753" customFormat="1">
      <c r="B5389" s="752"/>
    </row>
    <row r="5390" spans="2:2" s="753" customFormat="1">
      <c r="B5390" s="752"/>
    </row>
    <row r="5391" spans="2:2" s="753" customFormat="1">
      <c r="B5391" s="752"/>
    </row>
    <row r="5392" spans="2:2" s="753" customFormat="1">
      <c r="B5392" s="752"/>
    </row>
    <row r="5393" spans="2:2" s="753" customFormat="1">
      <c r="B5393" s="752"/>
    </row>
    <row r="5394" spans="2:2" s="753" customFormat="1">
      <c r="B5394" s="752"/>
    </row>
    <row r="5395" spans="2:2" s="753" customFormat="1">
      <c r="B5395" s="752"/>
    </row>
    <row r="5396" spans="2:2" s="753" customFormat="1">
      <c r="B5396" s="752"/>
    </row>
    <row r="5397" spans="2:2" s="753" customFormat="1">
      <c r="B5397" s="752"/>
    </row>
    <row r="5398" spans="2:2" s="753" customFormat="1">
      <c r="B5398" s="752"/>
    </row>
    <row r="5399" spans="2:2" s="753" customFormat="1">
      <c r="B5399" s="752"/>
    </row>
    <row r="5400" spans="2:2" s="753" customFormat="1">
      <c r="B5400" s="752"/>
    </row>
    <row r="5401" spans="2:2" s="753" customFormat="1">
      <c r="B5401" s="752"/>
    </row>
    <row r="5402" spans="2:2" s="753" customFormat="1">
      <c r="B5402" s="752"/>
    </row>
    <row r="5403" spans="2:2" s="753" customFormat="1">
      <c r="B5403" s="752"/>
    </row>
    <row r="5404" spans="2:2" s="753" customFormat="1">
      <c r="B5404" s="752"/>
    </row>
    <row r="5405" spans="2:2" s="753" customFormat="1">
      <c r="B5405" s="752"/>
    </row>
    <row r="5406" spans="2:2" s="753" customFormat="1">
      <c r="B5406" s="752"/>
    </row>
    <row r="5407" spans="2:2" s="753" customFormat="1">
      <c r="B5407" s="752"/>
    </row>
    <row r="5408" spans="2:2" s="753" customFormat="1">
      <c r="B5408" s="752"/>
    </row>
    <row r="5409" spans="2:2" s="753" customFormat="1">
      <c r="B5409" s="752"/>
    </row>
    <row r="5410" spans="2:2" s="753" customFormat="1">
      <c r="B5410" s="752"/>
    </row>
    <row r="5411" spans="2:2" s="753" customFormat="1">
      <c r="B5411" s="752"/>
    </row>
    <row r="5412" spans="2:2" s="753" customFormat="1">
      <c r="B5412" s="752"/>
    </row>
    <row r="5413" spans="2:2" s="753" customFormat="1">
      <c r="B5413" s="752"/>
    </row>
    <row r="5414" spans="2:2" s="753" customFormat="1">
      <c r="B5414" s="752"/>
    </row>
    <row r="5415" spans="2:2" s="753" customFormat="1">
      <c r="B5415" s="752"/>
    </row>
    <row r="5416" spans="2:2" s="753" customFormat="1">
      <c r="B5416" s="752"/>
    </row>
    <row r="5417" spans="2:2" s="753" customFormat="1">
      <c r="B5417" s="752"/>
    </row>
    <row r="5418" spans="2:2" s="753" customFormat="1">
      <c r="B5418" s="752"/>
    </row>
    <row r="5419" spans="2:2" s="753" customFormat="1">
      <c r="B5419" s="752"/>
    </row>
    <row r="5420" spans="2:2" s="753" customFormat="1">
      <c r="B5420" s="752"/>
    </row>
    <row r="5421" spans="2:2" s="753" customFormat="1">
      <c r="B5421" s="752"/>
    </row>
    <row r="5422" spans="2:2" s="753" customFormat="1">
      <c r="B5422" s="752"/>
    </row>
    <row r="5423" spans="2:2" s="753" customFormat="1">
      <c r="B5423" s="752"/>
    </row>
    <row r="5424" spans="2:2" s="753" customFormat="1">
      <c r="B5424" s="752"/>
    </row>
    <row r="5425" spans="2:2" s="753" customFormat="1">
      <c r="B5425" s="752"/>
    </row>
    <row r="5426" spans="2:2" s="753" customFormat="1">
      <c r="B5426" s="752"/>
    </row>
    <row r="5427" spans="2:2" s="753" customFormat="1">
      <c r="B5427" s="752"/>
    </row>
    <row r="5428" spans="2:2" s="753" customFormat="1">
      <c r="B5428" s="752"/>
    </row>
    <row r="5429" spans="2:2" s="753" customFormat="1">
      <c r="B5429" s="752"/>
    </row>
    <row r="5430" spans="2:2" s="753" customFormat="1">
      <c r="B5430" s="752"/>
    </row>
    <row r="5431" spans="2:2" s="753" customFormat="1">
      <c r="B5431" s="752"/>
    </row>
    <row r="5432" spans="2:2" s="753" customFormat="1">
      <c r="B5432" s="752"/>
    </row>
    <row r="5433" spans="2:2" s="753" customFormat="1">
      <c r="B5433" s="752"/>
    </row>
    <row r="5434" spans="2:2" s="753" customFormat="1">
      <c r="B5434" s="752"/>
    </row>
    <row r="5435" spans="2:2" s="753" customFormat="1">
      <c r="B5435" s="752"/>
    </row>
    <row r="5436" spans="2:2" s="753" customFormat="1">
      <c r="B5436" s="752"/>
    </row>
    <row r="5437" spans="2:2" s="753" customFormat="1">
      <c r="B5437" s="752"/>
    </row>
    <row r="5438" spans="2:2" s="753" customFormat="1">
      <c r="B5438" s="752"/>
    </row>
    <row r="5439" spans="2:2" s="753" customFormat="1">
      <c r="B5439" s="752"/>
    </row>
    <row r="5440" spans="2:2" s="753" customFormat="1">
      <c r="B5440" s="752"/>
    </row>
    <row r="5441" spans="2:2" s="753" customFormat="1">
      <c r="B5441" s="752"/>
    </row>
    <row r="5442" spans="2:2" s="753" customFormat="1">
      <c r="B5442" s="752"/>
    </row>
    <row r="5443" spans="2:2" s="753" customFormat="1">
      <c r="B5443" s="752"/>
    </row>
    <row r="5444" spans="2:2" s="753" customFormat="1">
      <c r="B5444" s="752"/>
    </row>
    <row r="5445" spans="2:2" s="753" customFormat="1">
      <c r="B5445" s="752"/>
    </row>
    <row r="5446" spans="2:2" s="753" customFormat="1">
      <c r="B5446" s="752"/>
    </row>
    <row r="5447" spans="2:2" s="753" customFormat="1">
      <c r="B5447" s="752"/>
    </row>
    <row r="5448" spans="2:2" s="753" customFormat="1">
      <c r="B5448" s="752"/>
    </row>
    <row r="5449" spans="2:2" s="753" customFormat="1">
      <c r="B5449" s="752"/>
    </row>
    <row r="5450" spans="2:2" s="753" customFormat="1">
      <c r="B5450" s="752"/>
    </row>
    <row r="5451" spans="2:2" s="753" customFormat="1">
      <c r="B5451" s="752"/>
    </row>
    <row r="5452" spans="2:2" s="753" customFormat="1">
      <c r="B5452" s="752"/>
    </row>
    <row r="5453" spans="2:2" s="753" customFormat="1">
      <c r="B5453" s="752"/>
    </row>
    <row r="5454" spans="2:2" s="753" customFormat="1">
      <c r="B5454" s="752"/>
    </row>
    <row r="5455" spans="2:2" s="753" customFormat="1">
      <c r="B5455" s="752"/>
    </row>
    <row r="5456" spans="2:2" s="753" customFormat="1">
      <c r="B5456" s="752"/>
    </row>
    <row r="5457" spans="2:2" s="753" customFormat="1">
      <c r="B5457" s="752"/>
    </row>
    <row r="5458" spans="2:2" s="753" customFormat="1">
      <c r="B5458" s="752"/>
    </row>
    <row r="5459" spans="2:2" s="753" customFormat="1">
      <c r="B5459" s="752"/>
    </row>
    <row r="5460" spans="2:2" s="753" customFormat="1">
      <c r="B5460" s="752"/>
    </row>
    <row r="5461" spans="2:2" s="753" customFormat="1">
      <c r="B5461" s="752"/>
    </row>
    <row r="5462" spans="2:2" s="753" customFormat="1">
      <c r="B5462" s="752"/>
    </row>
    <row r="5463" spans="2:2" s="753" customFormat="1">
      <c r="B5463" s="752"/>
    </row>
    <row r="5464" spans="2:2" s="753" customFormat="1">
      <c r="B5464" s="752"/>
    </row>
    <row r="5465" spans="2:2" s="753" customFormat="1">
      <c r="B5465" s="752"/>
    </row>
    <row r="5466" spans="2:2" s="753" customFormat="1">
      <c r="B5466" s="752"/>
    </row>
    <row r="5467" spans="2:2" s="753" customFormat="1">
      <c r="B5467" s="752"/>
    </row>
    <row r="5468" spans="2:2" s="753" customFormat="1">
      <c r="B5468" s="752"/>
    </row>
    <row r="5469" spans="2:2" s="753" customFormat="1">
      <c r="B5469" s="752"/>
    </row>
    <row r="5470" spans="2:2" s="753" customFormat="1">
      <c r="B5470" s="752"/>
    </row>
    <row r="5471" spans="2:2" s="753" customFormat="1">
      <c r="B5471" s="752"/>
    </row>
    <row r="5472" spans="2:2" s="753" customFormat="1">
      <c r="B5472" s="752"/>
    </row>
    <row r="5473" spans="2:2" s="753" customFormat="1">
      <c r="B5473" s="752"/>
    </row>
    <row r="5474" spans="2:2" s="753" customFormat="1">
      <c r="B5474" s="752"/>
    </row>
    <row r="5475" spans="2:2" s="753" customFormat="1">
      <c r="B5475" s="752"/>
    </row>
    <row r="5476" spans="2:2" s="753" customFormat="1">
      <c r="B5476" s="752"/>
    </row>
    <row r="5477" spans="2:2" s="753" customFormat="1">
      <c r="B5477" s="752"/>
    </row>
    <row r="5478" spans="2:2" s="753" customFormat="1">
      <c r="B5478" s="752"/>
    </row>
    <row r="5479" spans="2:2" s="753" customFormat="1">
      <c r="B5479" s="752"/>
    </row>
    <row r="5480" spans="2:2" s="753" customFormat="1">
      <c r="B5480" s="752"/>
    </row>
    <row r="5481" spans="2:2" s="753" customFormat="1">
      <c r="B5481" s="752"/>
    </row>
    <row r="5482" spans="2:2" s="753" customFormat="1">
      <c r="B5482" s="752"/>
    </row>
    <row r="5483" spans="2:2" s="753" customFormat="1">
      <c r="B5483" s="752"/>
    </row>
    <row r="5484" spans="2:2" s="753" customFormat="1">
      <c r="B5484" s="752"/>
    </row>
    <row r="5485" spans="2:2" s="753" customFormat="1">
      <c r="B5485" s="752"/>
    </row>
    <row r="5486" spans="2:2" s="753" customFormat="1">
      <c r="B5486" s="752"/>
    </row>
    <row r="5487" spans="2:2" s="753" customFormat="1">
      <c r="B5487" s="752"/>
    </row>
    <row r="5488" spans="2:2" s="753" customFormat="1">
      <c r="B5488" s="752"/>
    </row>
    <row r="5489" spans="2:2" s="753" customFormat="1">
      <c r="B5489" s="752"/>
    </row>
    <row r="5490" spans="2:2" s="753" customFormat="1">
      <c r="B5490" s="752"/>
    </row>
    <row r="5491" spans="2:2" s="753" customFormat="1">
      <c r="B5491" s="752"/>
    </row>
    <row r="5492" spans="2:2" s="753" customFormat="1">
      <c r="B5492" s="752"/>
    </row>
    <row r="5493" spans="2:2" s="753" customFormat="1">
      <c r="B5493" s="752"/>
    </row>
    <row r="5494" spans="2:2" s="753" customFormat="1">
      <c r="B5494" s="752"/>
    </row>
    <row r="5495" spans="2:2" s="753" customFormat="1">
      <c r="B5495" s="752"/>
    </row>
    <row r="5496" spans="2:2" s="753" customFormat="1">
      <c r="B5496" s="752"/>
    </row>
    <row r="5497" spans="2:2" s="753" customFormat="1">
      <c r="B5497" s="752"/>
    </row>
    <row r="5498" spans="2:2" s="753" customFormat="1">
      <c r="B5498" s="752"/>
    </row>
    <row r="5499" spans="2:2" s="753" customFormat="1">
      <c r="B5499" s="752"/>
    </row>
    <row r="5500" spans="2:2" s="753" customFormat="1">
      <c r="B5500" s="752"/>
    </row>
    <row r="5501" spans="2:2" s="753" customFormat="1">
      <c r="B5501" s="752"/>
    </row>
    <row r="5502" spans="2:2" s="753" customFormat="1">
      <c r="B5502" s="752"/>
    </row>
    <row r="5503" spans="2:2" s="753" customFormat="1">
      <c r="B5503" s="752"/>
    </row>
    <row r="5504" spans="2:2" s="753" customFormat="1">
      <c r="B5504" s="752"/>
    </row>
    <row r="5505" spans="2:2" s="753" customFormat="1">
      <c r="B5505" s="752"/>
    </row>
    <row r="5506" spans="2:2" s="753" customFormat="1">
      <c r="B5506" s="752"/>
    </row>
    <row r="5507" spans="2:2" s="753" customFormat="1">
      <c r="B5507" s="752"/>
    </row>
    <row r="5508" spans="2:2" s="753" customFormat="1">
      <c r="B5508" s="752"/>
    </row>
    <row r="5509" spans="2:2" s="753" customFormat="1">
      <c r="B5509" s="752"/>
    </row>
    <row r="5510" spans="2:2" s="753" customFormat="1">
      <c r="B5510" s="752"/>
    </row>
    <row r="5511" spans="2:2" s="753" customFormat="1">
      <c r="B5511" s="752"/>
    </row>
    <row r="5512" spans="2:2" s="753" customFormat="1">
      <c r="B5512" s="752"/>
    </row>
    <row r="5513" spans="2:2" s="753" customFormat="1">
      <c r="B5513" s="752"/>
    </row>
    <row r="5514" spans="2:2" s="753" customFormat="1">
      <c r="B5514" s="752"/>
    </row>
    <row r="5515" spans="2:2" s="753" customFormat="1">
      <c r="B5515" s="752"/>
    </row>
    <row r="5516" spans="2:2" s="753" customFormat="1">
      <c r="B5516" s="752"/>
    </row>
    <row r="5517" spans="2:2" s="753" customFormat="1">
      <c r="B5517" s="752"/>
    </row>
    <row r="5518" spans="2:2" s="753" customFormat="1">
      <c r="B5518" s="752"/>
    </row>
    <row r="5519" spans="2:2" s="753" customFormat="1">
      <c r="B5519" s="752"/>
    </row>
    <row r="5520" spans="2:2" s="753" customFormat="1">
      <c r="B5520" s="752"/>
    </row>
    <row r="5521" spans="2:2" s="753" customFormat="1">
      <c r="B5521" s="752"/>
    </row>
    <row r="5522" spans="2:2" s="753" customFormat="1">
      <c r="B5522" s="752"/>
    </row>
    <row r="5523" spans="2:2" s="753" customFormat="1">
      <c r="B5523" s="752"/>
    </row>
    <row r="5524" spans="2:2" s="753" customFormat="1">
      <c r="B5524" s="752"/>
    </row>
    <row r="5525" spans="2:2" s="753" customFormat="1">
      <c r="B5525" s="752"/>
    </row>
    <row r="5526" spans="2:2" s="753" customFormat="1">
      <c r="B5526" s="752"/>
    </row>
    <row r="5527" spans="2:2" s="753" customFormat="1">
      <c r="B5527" s="752"/>
    </row>
    <row r="5528" spans="2:2" s="753" customFormat="1">
      <c r="B5528" s="752"/>
    </row>
    <row r="5529" spans="2:2" s="753" customFormat="1">
      <c r="B5529" s="752"/>
    </row>
    <row r="5530" spans="2:2" s="753" customFormat="1">
      <c r="B5530" s="752"/>
    </row>
    <row r="5531" spans="2:2" s="753" customFormat="1">
      <c r="B5531" s="752"/>
    </row>
    <row r="5532" spans="2:2" s="753" customFormat="1">
      <c r="B5532" s="752"/>
    </row>
    <row r="5533" spans="2:2" s="753" customFormat="1">
      <c r="B5533" s="752"/>
    </row>
    <row r="5534" spans="2:2" s="753" customFormat="1">
      <c r="B5534" s="752"/>
    </row>
    <row r="5535" spans="2:2" s="753" customFormat="1">
      <c r="B5535" s="752"/>
    </row>
    <row r="5536" spans="2:2" s="753" customFormat="1">
      <c r="B5536" s="752"/>
    </row>
    <row r="5537" spans="2:2" s="753" customFormat="1">
      <c r="B5537" s="752"/>
    </row>
    <row r="5538" spans="2:2" s="753" customFormat="1">
      <c r="B5538" s="752"/>
    </row>
    <row r="5539" spans="2:2" s="753" customFormat="1">
      <c r="B5539" s="752"/>
    </row>
    <row r="5540" spans="2:2" s="753" customFormat="1">
      <c r="B5540" s="752"/>
    </row>
    <row r="5541" spans="2:2" s="753" customFormat="1">
      <c r="B5541" s="752"/>
    </row>
    <row r="5542" spans="2:2" s="753" customFormat="1">
      <c r="B5542" s="752"/>
    </row>
    <row r="5543" spans="2:2" s="753" customFormat="1">
      <c r="B5543" s="752"/>
    </row>
    <row r="5544" spans="2:2" s="753" customFormat="1">
      <c r="B5544" s="752"/>
    </row>
    <row r="5545" spans="2:2" s="753" customFormat="1">
      <c r="B5545" s="752"/>
    </row>
    <row r="5546" spans="2:2" s="753" customFormat="1">
      <c r="B5546" s="752"/>
    </row>
    <row r="5547" spans="2:2" s="753" customFormat="1">
      <c r="B5547" s="752"/>
    </row>
    <row r="5548" spans="2:2" s="753" customFormat="1">
      <c r="B5548" s="752"/>
    </row>
    <row r="5549" spans="2:2" s="753" customFormat="1">
      <c r="B5549" s="752"/>
    </row>
    <row r="5550" spans="2:2" s="753" customFormat="1">
      <c r="B5550" s="752"/>
    </row>
    <row r="5551" spans="2:2" s="753" customFormat="1">
      <c r="B5551" s="752"/>
    </row>
    <row r="5552" spans="2:2" s="753" customFormat="1">
      <c r="B5552" s="752"/>
    </row>
    <row r="5553" spans="2:2" s="753" customFormat="1">
      <c r="B5553" s="752"/>
    </row>
    <row r="5554" spans="2:2" s="753" customFormat="1">
      <c r="B5554" s="752"/>
    </row>
    <row r="5555" spans="2:2" s="753" customFormat="1">
      <c r="B5555" s="752"/>
    </row>
    <row r="5556" spans="2:2" s="753" customFormat="1">
      <c r="B5556" s="752"/>
    </row>
    <row r="5557" spans="2:2" s="753" customFormat="1">
      <c r="B5557" s="752"/>
    </row>
    <row r="5558" spans="2:2" s="753" customFormat="1">
      <c r="B5558" s="752"/>
    </row>
    <row r="5559" spans="2:2" s="753" customFormat="1">
      <c r="B5559" s="752"/>
    </row>
    <row r="5560" spans="2:2" s="753" customFormat="1">
      <c r="B5560" s="752"/>
    </row>
    <row r="5561" spans="2:2" s="753" customFormat="1">
      <c r="B5561" s="752"/>
    </row>
    <row r="5562" spans="2:2" s="753" customFormat="1">
      <c r="B5562" s="752"/>
    </row>
    <row r="5563" spans="2:2" s="753" customFormat="1">
      <c r="B5563" s="752"/>
    </row>
    <row r="5564" spans="2:2" s="753" customFormat="1">
      <c r="B5564" s="752"/>
    </row>
    <row r="5565" spans="2:2" s="753" customFormat="1">
      <c r="B5565" s="752"/>
    </row>
    <row r="5566" spans="2:2" s="753" customFormat="1">
      <c r="B5566" s="752"/>
    </row>
    <row r="5567" spans="2:2" s="753" customFormat="1">
      <c r="B5567" s="752"/>
    </row>
    <row r="5568" spans="2:2" s="753" customFormat="1">
      <c r="B5568" s="752"/>
    </row>
    <row r="5569" spans="2:2" s="753" customFormat="1">
      <c r="B5569" s="752"/>
    </row>
    <row r="5570" spans="2:2" s="753" customFormat="1">
      <c r="B5570" s="752"/>
    </row>
    <row r="5571" spans="2:2" s="753" customFormat="1">
      <c r="B5571" s="752"/>
    </row>
    <row r="5572" spans="2:2" s="753" customFormat="1">
      <c r="B5572" s="752"/>
    </row>
    <row r="5573" spans="2:2" s="753" customFormat="1">
      <c r="B5573" s="752"/>
    </row>
    <row r="5574" spans="2:2" s="753" customFormat="1">
      <c r="B5574" s="752"/>
    </row>
    <row r="5575" spans="2:2" s="753" customFormat="1">
      <c r="B5575" s="752"/>
    </row>
    <row r="5576" spans="2:2" s="753" customFormat="1">
      <c r="B5576" s="752"/>
    </row>
    <row r="5577" spans="2:2" s="753" customFormat="1">
      <c r="B5577" s="752"/>
    </row>
    <row r="5578" spans="2:2" s="753" customFormat="1">
      <c r="B5578" s="752"/>
    </row>
    <row r="5579" spans="2:2" s="753" customFormat="1">
      <c r="B5579" s="752"/>
    </row>
    <row r="5580" spans="2:2" s="753" customFormat="1">
      <c r="B5580" s="752"/>
    </row>
    <row r="5581" spans="2:2" s="753" customFormat="1">
      <c r="B5581" s="752"/>
    </row>
    <row r="5582" spans="2:2" s="753" customFormat="1">
      <c r="B5582" s="752"/>
    </row>
    <row r="5583" spans="2:2" s="753" customFormat="1">
      <c r="B5583" s="752"/>
    </row>
    <row r="5584" spans="2:2" s="753" customFormat="1">
      <c r="B5584" s="752"/>
    </row>
    <row r="5585" spans="2:2" s="753" customFormat="1">
      <c r="B5585" s="752"/>
    </row>
    <row r="5586" spans="2:2" s="753" customFormat="1">
      <c r="B5586" s="752"/>
    </row>
    <row r="5587" spans="2:2" s="753" customFormat="1">
      <c r="B5587" s="752"/>
    </row>
    <row r="5588" spans="2:2" s="753" customFormat="1">
      <c r="B5588" s="752"/>
    </row>
    <row r="5589" spans="2:2" s="753" customFormat="1">
      <c r="B5589" s="752"/>
    </row>
    <row r="5590" spans="2:2" s="753" customFormat="1">
      <c r="B5590" s="752"/>
    </row>
    <row r="5591" spans="2:2" s="753" customFormat="1">
      <c r="B5591" s="752"/>
    </row>
    <row r="5592" spans="2:2" s="753" customFormat="1">
      <c r="B5592" s="752"/>
    </row>
    <row r="5593" spans="2:2" s="753" customFormat="1">
      <c r="B5593" s="752"/>
    </row>
    <row r="5594" spans="2:2" s="753" customFormat="1">
      <c r="B5594" s="752"/>
    </row>
    <row r="5595" spans="2:2" s="753" customFormat="1">
      <c r="B5595" s="752"/>
    </row>
    <row r="5596" spans="2:2" s="753" customFormat="1">
      <c r="B5596" s="752"/>
    </row>
    <row r="5597" spans="2:2" s="753" customFormat="1">
      <c r="B5597" s="752"/>
    </row>
    <row r="5598" spans="2:2" s="753" customFormat="1">
      <c r="B5598" s="752"/>
    </row>
    <row r="5599" spans="2:2" s="753" customFormat="1">
      <c r="B5599" s="752"/>
    </row>
    <row r="5600" spans="2:2" s="753" customFormat="1">
      <c r="B5600" s="752"/>
    </row>
    <row r="5601" spans="2:2" s="753" customFormat="1">
      <c r="B5601" s="752"/>
    </row>
    <row r="5602" spans="2:2" s="753" customFormat="1">
      <c r="B5602" s="752"/>
    </row>
    <row r="5603" spans="2:2" s="753" customFormat="1">
      <c r="B5603" s="752"/>
    </row>
    <row r="5604" spans="2:2" s="753" customFormat="1">
      <c r="B5604" s="752"/>
    </row>
    <row r="5605" spans="2:2" s="753" customFormat="1">
      <c r="B5605" s="752"/>
    </row>
    <row r="5606" spans="2:2" s="753" customFormat="1">
      <c r="B5606" s="752"/>
    </row>
    <row r="5607" spans="2:2" s="753" customFormat="1">
      <c r="B5607" s="752"/>
    </row>
    <row r="5608" spans="2:2" s="753" customFormat="1">
      <c r="B5608" s="752"/>
    </row>
    <row r="5609" spans="2:2" s="753" customFormat="1">
      <c r="B5609" s="752"/>
    </row>
    <row r="5610" spans="2:2" s="753" customFormat="1">
      <c r="B5610" s="752"/>
    </row>
    <row r="5611" spans="2:2" s="753" customFormat="1">
      <c r="B5611" s="752"/>
    </row>
    <row r="5612" spans="2:2" s="753" customFormat="1">
      <c r="B5612" s="752"/>
    </row>
    <row r="5613" spans="2:2" s="753" customFormat="1">
      <c r="B5613" s="752"/>
    </row>
    <row r="5614" spans="2:2" s="753" customFormat="1">
      <c r="B5614" s="752"/>
    </row>
    <row r="5615" spans="2:2" s="753" customFormat="1">
      <c r="B5615" s="752"/>
    </row>
    <row r="5616" spans="2:2" s="753" customFormat="1">
      <c r="B5616" s="752"/>
    </row>
    <row r="5617" spans="2:2" s="753" customFormat="1">
      <c r="B5617" s="752"/>
    </row>
    <row r="5618" spans="2:2" s="753" customFormat="1">
      <c r="B5618" s="752"/>
    </row>
    <row r="5619" spans="2:2" s="753" customFormat="1">
      <c r="B5619" s="752"/>
    </row>
    <row r="5620" spans="2:2" s="753" customFormat="1">
      <c r="B5620" s="752"/>
    </row>
    <row r="5621" spans="2:2" s="753" customFormat="1">
      <c r="B5621" s="752"/>
    </row>
    <row r="5622" spans="2:2" s="753" customFormat="1">
      <c r="B5622" s="752"/>
    </row>
    <row r="5623" spans="2:2" s="753" customFormat="1">
      <c r="B5623" s="752"/>
    </row>
    <row r="5624" spans="2:2" s="753" customFormat="1">
      <c r="B5624" s="752"/>
    </row>
    <row r="5625" spans="2:2" s="753" customFormat="1">
      <c r="B5625" s="752"/>
    </row>
    <row r="5626" spans="2:2" s="753" customFormat="1">
      <c r="B5626" s="752"/>
    </row>
    <row r="5627" spans="2:2" s="753" customFormat="1">
      <c r="B5627" s="752"/>
    </row>
    <row r="5628" spans="2:2" s="753" customFormat="1">
      <c r="B5628" s="752"/>
    </row>
    <row r="5629" spans="2:2" s="753" customFormat="1">
      <c r="B5629" s="752"/>
    </row>
    <row r="5630" spans="2:2" s="753" customFormat="1">
      <c r="B5630" s="752"/>
    </row>
    <row r="5631" spans="2:2" s="753" customFormat="1">
      <c r="B5631" s="752"/>
    </row>
    <row r="5632" spans="2:2" s="753" customFormat="1">
      <c r="B5632" s="752"/>
    </row>
    <row r="5633" spans="2:2" s="753" customFormat="1">
      <c r="B5633" s="752"/>
    </row>
    <row r="5634" spans="2:2" s="753" customFormat="1">
      <c r="B5634" s="752"/>
    </row>
    <row r="5635" spans="2:2" s="753" customFormat="1">
      <c r="B5635" s="752"/>
    </row>
    <row r="5636" spans="2:2" s="753" customFormat="1">
      <c r="B5636" s="752"/>
    </row>
    <row r="5637" spans="2:2" s="753" customFormat="1">
      <c r="B5637" s="752"/>
    </row>
    <row r="5638" spans="2:2" s="753" customFormat="1">
      <c r="B5638" s="752"/>
    </row>
    <row r="5639" spans="2:2" s="753" customFormat="1">
      <c r="B5639" s="752"/>
    </row>
    <row r="5640" spans="2:2" s="753" customFormat="1">
      <c r="B5640" s="752"/>
    </row>
    <row r="5641" spans="2:2" s="753" customFormat="1">
      <c r="B5641" s="752"/>
    </row>
    <row r="5642" spans="2:2" s="753" customFormat="1">
      <c r="B5642" s="752"/>
    </row>
    <row r="5643" spans="2:2" s="753" customFormat="1">
      <c r="B5643" s="752"/>
    </row>
    <row r="5644" spans="2:2" s="753" customFormat="1">
      <c r="B5644" s="752"/>
    </row>
    <row r="5645" spans="2:2" s="753" customFormat="1">
      <c r="B5645" s="752"/>
    </row>
    <row r="5646" spans="2:2" s="753" customFormat="1">
      <c r="B5646" s="752"/>
    </row>
    <row r="5647" spans="2:2" s="753" customFormat="1">
      <c r="B5647" s="752"/>
    </row>
    <row r="5648" spans="2:2" s="753" customFormat="1">
      <c r="B5648" s="752"/>
    </row>
    <row r="5649" spans="2:2" s="753" customFormat="1">
      <c r="B5649" s="752"/>
    </row>
    <row r="5650" spans="2:2" s="753" customFormat="1">
      <c r="B5650" s="752"/>
    </row>
    <row r="5651" spans="2:2" s="753" customFormat="1">
      <c r="B5651" s="752"/>
    </row>
    <row r="5652" spans="2:2" s="753" customFormat="1">
      <c r="B5652" s="752"/>
    </row>
    <row r="5653" spans="2:2" s="753" customFormat="1">
      <c r="B5653" s="752"/>
    </row>
    <row r="5654" spans="2:2" s="753" customFormat="1">
      <c r="B5654" s="752"/>
    </row>
    <row r="5655" spans="2:2" s="753" customFormat="1">
      <c r="B5655" s="752"/>
    </row>
    <row r="5656" spans="2:2" s="753" customFormat="1">
      <c r="B5656" s="752"/>
    </row>
    <row r="5657" spans="2:2" s="753" customFormat="1">
      <c r="B5657" s="752"/>
    </row>
    <row r="5658" spans="2:2" s="753" customFormat="1">
      <c r="B5658" s="752"/>
    </row>
    <row r="5659" spans="2:2" s="753" customFormat="1">
      <c r="B5659" s="752"/>
    </row>
    <row r="5660" spans="2:2" s="753" customFormat="1">
      <c r="B5660" s="752"/>
    </row>
    <row r="5661" spans="2:2" s="753" customFormat="1">
      <c r="B5661" s="752"/>
    </row>
    <row r="5662" spans="2:2" s="753" customFormat="1">
      <c r="B5662" s="752"/>
    </row>
    <row r="5663" spans="2:2" s="753" customFormat="1">
      <c r="B5663" s="752"/>
    </row>
    <row r="5664" spans="2:2" s="753" customFormat="1">
      <c r="B5664" s="752"/>
    </row>
    <row r="5665" spans="2:2" s="753" customFormat="1">
      <c r="B5665" s="752"/>
    </row>
    <row r="5666" spans="2:2" s="753" customFormat="1">
      <c r="B5666" s="752"/>
    </row>
    <row r="5667" spans="2:2" s="753" customFormat="1">
      <c r="B5667" s="752"/>
    </row>
    <row r="5668" spans="2:2" s="753" customFormat="1">
      <c r="B5668" s="752"/>
    </row>
    <row r="5669" spans="2:2" s="753" customFormat="1">
      <c r="B5669" s="752"/>
    </row>
    <row r="5670" spans="2:2" s="753" customFormat="1">
      <c r="B5670" s="752"/>
    </row>
    <row r="5671" spans="2:2" s="753" customFormat="1">
      <c r="B5671" s="752"/>
    </row>
    <row r="5672" spans="2:2" s="753" customFormat="1">
      <c r="B5672" s="752"/>
    </row>
    <row r="5673" spans="2:2" s="753" customFormat="1">
      <c r="B5673" s="752"/>
    </row>
    <row r="5674" spans="2:2" s="753" customFormat="1">
      <c r="B5674" s="752"/>
    </row>
    <row r="5675" spans="2:2" s="753" customFormat="1">
      <c r="B5675" s="752"/>
    </row>
    <row r="5676" spans="2:2" s="753" customFormat="1">
      <c r="B5676" s="752"/>
    </row>
    <row r="5677" spans="2:2" s="753" customFormat="1">
      <c r="B5677" s="752"/>
    </row>
    <row r="5678" spans="2:2" s="753" customFormat="1">
      <c r="B5678" s="752"/>
    </row>
    <row r="5679" spans="2:2" s="753" customFormat="1">
      <c r="B5679" s="752"/>
    </row>
    <row r="5680" spans="2:2" s="753" customFormat="1">
      <c r="B5680" s="752"/>
    </row>
    <row r="5681" spans="2:2" s="753" customFormat="1">
      <c r="B5681" s="752"/>
    </row>
    <row r="5682" spans="2:2" s="753" customFormat="1">
      <c r="B5682" s="752"/>
    </row>
    <row r="5683" spans="2:2" s="753" customFormat="1">
      <c r="B5683" s="752"/>
    </row>
    <row r="5684" spans="2:2" s="753" customFormat="1">
      <c r="B5684" s="752"/>
    </row>
    <row r="5685" spans="2:2" s="753" customFormat="1">
      <c r="B5685" s="752"/>
    </row>
    <row r="5686" spans="2:2" s="753" customFormat="1">
      <c r="B5686" s="752"/>
    </row>
    <row r="5687" spans="2:2" s="753" customFormat="1">
      <c r="B5687" s="752"/>
    </row>
    <row r="5688" spans="2:2" s="753" customFormat="1">
      <c r="B5688" s="752"/>
    </row>
    <row r="5689" spans="2:2" s="753" customFormat="1">
      <c r="B5689" s="752"/>
    </row>
    <row r="5690" spans="2:2" s="753" customFormat="1">
      <c r="B5690" s="752"/>
    </row>
    <row r="5691" spans="2:2" s="753" customFormat="1">
      <c r="B5691" s="752"/>
    </row>
    <row r="5692" spans="2:2" s="753" customFormat="1">
      <c r="B5692" s="752"/>
    </row>
    <row r="5693" spans="2:2" s="753" customFormat="1">
      <c r="B5693" s="752"/>
    </row>
    <row r="5694" spans="2:2" s="753" customFormat="1">
      <c r="B5694" s="752"/>
    </row>
    <row r="5695" spans="2:2" s="753" customFormat="1">
      <c r="B5695" s="752"/>
    </row>
    <row r="5696" spans="2:2" s="753" customFormat="1">
      <c r="B5696" s="752"/>
    </row>
    <row r="5697" spans="2:2" s="753" customFormat="1">
      <c r="B5697" s="752"/>
    </row>
    <row r="5698" spans="2:2" s="753" customFormat="1">
      <c r="B5698" s="752"/>
    </row>
    <row r="5699" spans="2:2" s="753" customFormat="1">
      <c r="B5699" s="752"/>
    </row>
    <row r="5700" spans="2:2" s="753" customFormat="1">
      <c r="B5700" s="752"/>
    </row>
    <row r="5701" spans="2:2" s="753" customFormat="1">
      <c r="B5701" s="752"/>
    </row>
    <row r="5702" spans="2:2" s="753" customFormat="1">
      <c r="B5702" s="752"/>
    </row>
    <row r="5703" spans="2:2" s="753" customFormat="1">
      <c r="B5703" s="752"/>
    </row>
    <row r="5704" spans="2:2" s="753" customFormat="1">
      <c r="B5704" s="752"/>
    </row>
    <row r="5705" spans="2:2" s="753" customFormat="1">
      <c r="B5705" s="752"/>
    </row>
    <row r="5706" spans="2:2" s="753" customFormat="1">
      <c r="B5706" s="752"/>
    </row>
    <row r="5707" spans="2:2" s="753" customFormat="1">
      <c r="B5707" s="752"/>
    </row>
    <row r="5708" spans="2:2" s="753" customFormat="1">
      <c r="B5708" s="752"/>
    </row>
    <row r="5709" spans="2:2" s="753" customFormat="1">
      <c r="B5709" s="752"/>
    </row>
    <row r="5710" spans="2:2" s="753" customFormat="1">
      <c r="B5710" s="752"/>
    </row>
    <row r="5711" spans="2:2" s="753" customFormat="1">
      <c r="B5711" s="752"/>
    </row>
    <row r="5712" spans="2:2" s="753" customFormat="1">
      <c r="B5712" s="752"/>
    </row>
    <row r="5713" spans="2:2" s="753" customFormat="1">
      <c r="B5713" s="752"/>
    </row>
    <row r="5714" spans="2:2" s="753" customFormat="1">
      <c r="B5714" s="752"/>
    </row>
    <row r="5715" spans="2:2" s="753" customFormat="1">
      <c r="B5715" s="752"/>
    </row>
    <row r="5716" spans="2:2" s="753" customFormat="1">
      <c r="B5716" s="752"/>
    </row>
    <row r="5717" spans="2:2" s="753" customFormat="1">
      <c r="B5717" s="752"/>
    </row>
    <row r="5718" spans="2:2" s="753" customFormat="1">
      <c r="B5718" s="752"/>
    </row>
    <row r="5719" spans="2:2" s="753" customFormat="1">
      <c r="B5719" s="752"/>
    </row>
    <row r="5720" spans="2:2" s="753" customFormat="1">
      <c r="B5720" s="752"/>
    </row>
    <row r="5721" spans="2:2" s="753" customFormat="1">
      <c r="B5721" s="752"/>
    </row>
    <row r="5722" spans="2:2" s="753" customFormat="1">
      <c r="B5722" s="752"/>
    </row>
    <row r="5723" spans="2:2" s="753" customFormat="1">
      <c r="B5723" s="752"/>
    </row>
    <row r="5724" spans="2:2" s="753" customFormat="1">
      <c r="B5724" s="752"/>
    </row>
    <row r="5725" spans="2:2" s="753" customFormat="1">
      <c r="B5725" s="752"/>
    </row>
    <row r="5726" spans="2:2" s="753" customFormat="1">
      <c r="B5726" s="752"/>
    </row>
    <row r="5727" spans="2:2" s="753" customFormat="1">
      <c r="B5727" s="752"/>
    </row>
    <row r="5728" spans="2:2" s="753" customFormat="1">
      <c r="B5728" s="752"/>
    </row>
    <row r="5729" spans="2:2" s="753" customFormat="1">
      <c r="B5729" s="752"/>
    </row>
    <row r="5730" spans="2:2" s="753" customFormat="1">
      <c r="B5730" s="752"/>
    </row>
    <row r="5731" spans="2:2" s="753" customFormat="1">
      <c r="B5731" s="752"/>
    </row>
    <row r="5732" spans="2:2" s="753" customFormat="1">
      <c r="B5732" s="752"/>
    </row>
    <row r="5733" spans="2:2" s="753" customFormat="1">
      <c r="B5733" s="752"/>
    </row>
    <row r="5734" spans="2:2" s="753" customFormat="1">
      <c r="B5734" s="752"/>
    </row>
    <row r="5735" spans="2:2" s="753" customFormat="1">
      <c r="B5735" s="752"/>
    </row>
    <row r="5736" spans="2:2" s="753" customFormat="1">
      <c r="B5736" s="752"/>
    </row>
    <row r="5737" spans="2:2" s="753" customFormat="1">
      <c r="B5737" s="752"/>
    </row>
    <row r="5738" spans="2:2" s="753" customFormat="1">
      <c r="B5738" s="752"/>
    </row>
    <row r="5739" spans="2:2" s="753" customFormat="1">
      <c r="B5739" s="752"/>
    </row>
    <row r="5740" spans="2:2" s="753" customFormat="1">
      <c r="B5740" s="752"/>
    </row>
    <row r="5741" spans="2:2" s="753" customFormat="1">
      <c r="B5741" s="752"/>
    </row>
    <row r="5742" spans="2:2" s="753" customFormat="1">
      <c r="B5742" s="752"/>
    </row>
    <row r="5743" spans="2:2" s="753" customFormat="1">
      <c r="B5743" s="752"/>
    </row>
    <row r="5744" spans="2:2" s="753" customFormat="1">
      <c r="B5744" s="752"/>
    </row>
    <row r="5745" spans="2:2" s="753" customFormat="1">
      <c r="B5745" s="752"/>
    </row>
    <row r="5746" spans="2:2" s="753" customFormat="1">
      <c r="B5746" s="752"/>
    </row>
    <row r="5747" spans="2:2" s="753" customFormat="1">
      <c r="B5747" s="752"/>
    </row>
    <row r="5748" spans="2:2" s="753" customFormat="1">
      <c r="B5748" s="752"/>
    </row>
    <row r="5749" spans="2:2" s="753" customFormat="1">
      <c r="B5749" s="752"/>
    </row>
    <row r="5750" spans="2:2" s="753" customFormat="1">
      <c r="B5750" s="752"/>
    </row>
    <row r="5751" spans="2:2" s="753" customFormat="1">
      <c r="B5751" s="752"/>
    </row>
    <row r="5752" spans="2:2" s="753" customFormat="1">
      <c r="B5752" s="752"/>
    </row>
    <row r="5753" spans="2:2" s="753" customFormat="1">
      <c r="B5753" s="752"/>
    </row>
    <row r="5754" spans="2:2" s="753" customFormat="1">
      <c r="B5754" s="752"/>
    </row>
    <row r="5755" spans="2:2" s="753" customFormat="1">
      <c r="B5755" s="752"/>
    </row>
    <row r="5756" spans="2:2" s="753" customFormat="1">
      <c r="B5756" s="752"/>
    </row>
    <row r="5757" spans="2:2" s="753" customFormat="1">
      <c r="B5757" s="752"/>
    </row>
    <row r="5758" spans="2:2" s="753" customFormat="1">
      <c r="B5758" s="752"/>
    </row>
    <row r="5759" spans="2:2" s="753" customFormat="1">
      <c r="B5759" s="752"/>
    </row>
    <row r="5760" spans="2:2" s="753" customFormat="1">
      <c r="B5760" s="752"/>
    </row>
    <row r="5761" spans="2:2" s="753" customFormat="1">
      <c r="B5761" s="752"/>
    </row>
    <row r="5762" spans="2:2" s="753" customFormat="1">
      <c r="B5762" s="752"/>
    </row>
    <row r="5763" spans="2:2" s="753" customFormat="1">
      <c r="B5763" s="752"/>
    </row>
    <row r="5764" spans="2:2" s="753" customFormat="1">
      <c r="B5764" s="752"/>
    </row>
    <row r="5765" spans="2:2" s="753" customFormat="1">
      <c r="B5765" s="752"/>
    </row>
    <row r="5766" spans="2:2" s="753" customFormat="1">
      <c r="B5766" s="752"/>
    </row>
    <row r="5767" spans="2:2" s="753" customFormat="1">
      <c r="B5767" s="752"/>
    </row>
    <row r="5768" spans="2:2" s="753" customFormat="1">
      <c r="B5768" s="752"/>
    </row>
    <row r="5769" spans="2:2" s="753" customFormat="1">
      <c r="B5769" s="752"/>
    </row>
    <row r="5770" spans="2:2" s="753" customFormat="1">
      <c r="B5770" s="752"/>
    </row>
    <row r="5771" spans="2:2" s="753" customFormat="1">
      <c r="B5771" s="752"/>
    </row>
    <row r="5772" spans="2:2" s="753" customFormat="1">
      <c r="B5772" s="752"/>
    </row>
    <row r="5773" spans="2:2" s="753" customFormat="1">
      <c r="B5773" s="752"/>
    </row>
    <row r="5774" spans="2:2" s="753" customFormat="1">
      <c r="B5774" s="752"/>
    </row>
    <row r="5775" spans="2:2" s="753" customFormat="1">
      <c r="B5775" s="752"/>
    </row>
    <row r="5776" spans="2:2" s="753" customFormat="1">
      <c r="B5776" s="752"/>
    </row>
    <row r="5777" spans="2:2" s="753" customFormat="1">
      <c r="B5777" s="752"/>
    </row>
    <row r="5778" spans="2:2" s="753" customFormat="1">
      <c r="B5778" s="752"/>
    </row>
    <row r="5779" spans="2:2" s="753" customFormat="1">
      <c r="B5779" s="752"/>
    </row>
    <row r="5780" spans="2:2" s="753" customFormat="1">
      <c r="B5780" s="752"/>
    </row>
    <row r="5781" spans="2:2" s="753" customFormat="1">
      <c r="B5781" s="752"/>
    </row>
    <row r="5782" spans="2:2" s="753" customFormat="1">
      <c r="B5782" s="752"/>
    </row>
    <row r="5783" spans="2:2" s="753" customFormat="1">
      <c r="B5783" s="752"/>
    </row>
    <row r="5784" spans="2:2" s="753" customFormat="1">
      <c r="B5784" s="752"/>
    </row>
    <row r="5785" spans="2:2" s="753" customFormat="1">
      <c r="B5785" s="752"/>
    </row>
    <row r="5786" spans="2:2" s="753" customFormat="1">
      <c r="B5786" s="752"/>
    </row>
    <row r="5787" spans="2:2" s="753" customFormat="1">
      <c r="B5787" s="752"/>
    </row>
    <row r="5788" spans="2:2" s="753" customFormat="1">
      <c r="B5788" s="752"/>
    </row>
    <row r="5789" spans="2:2" s="753" customFormat="1">
      <c r="B5789" s="752"/>
    </row>
    <row r="5790" spans="2:2" s="753" customFormat="1">
      <c r="B5790" s="752"/>
    </row>
    <row r="5791" spans="2:2" s="753" customFormat="1">
      <c r="B5791" s="752"/>
    </row>
    <row r="5792" spans="2:2" s="753" customFormat="1">
      <c r="B5792" s="752"/>
    </row>
    <row r="5793" spans="2:2" s="753" customFormat="1">
      <c r="B5793" s="752"/>
    </row>
    <row r="5794" spans="2:2" s="753" customFormat="1">
      <c r="B5794" s="752"/>
    </row>
    <row r="5795" spans="2:2" s="753" customFormat="1">
      <c r="B5795" s="752"/>
    </row>
    <row r="5796" spans="2:2" s="753" customFormat="1">
      <c r="B5796" s="752"/>
    </row>
    <row r="5797" spans="2:2" s="753" customFormat="1">
      <c r="B5797" s="752"/>
    </row>
    <row r="5798" spans="2:2" s="753" customFormat="1">
      <c r="B5798" s="752"/>
    </row>
    <row r="5799" spans="2:2" s="753" customFormat="1">
      <c r="B5799" s="752"/>
    </row>
    <row r="5800" spans="2:2" s="753" customFormat="1">
      <c r="B5800" s="752"/>
    </row>
    <row r="5801" spans="2:2" s="753" customFormat="1">
      <c r="B5801" s="752"/>
    </row>
    <row r="5802" spans="2:2" s="753" customFormat="1">
      <c r="B5802" s="752"/>
    </row>
    <row r="5803" spans="2:2" s="753" customFormat="1">
      <c r="B5803" s="752"/>
    </row>
    <row r="5804" spans="2:2" s="753" customFormat="1">
      <c r="B5804" s="752"/>
    </row>
    <row r="5805" spans="2:2" s="753" customFormat="1">
      <c r="B5805" s="752"/>
    </row>
    <row r="5806" spans="2:2" s="753" customFormat="1">
      <c r="B5806" s="752"/>
    </row>
    <row r="5807" spans="2:2" s="753" customFormat="1">
      <c r="B5807" s="752"/>
    </row>
    <row r="5808" spans="2:2" s="753" customFormat="1">
      <c r="B5808" s="752"/>
    </row>
    <row r="5809" spans="2:2" s="753" customFormat="1">
      <c r="B5809" s="752"/>
    </row>
    <row r="5810" spans="2:2" s="753" customFormat="1">
      <c r="B5810" s="752"/>
    </row>
    <row r="5811" spans="2:2" s="753" customFormat="1">
      <c r="B5811" s="752"/>
    </row>
    <row r="5812" spans="2:2" s="753" customFormat="1">
      <c r="B5812" s="752"/>
    </row>
    <row r="5813" spans="2:2" s="753" customFormat="1">
      <c r="B5813" s="752"/>
    </row>
    <row r="5814" spans="2:2" s="753" customFormat="1">
      <c r="B5814" s="752"/>
    </row>
    <row r="5815" spans="2:2" s="753" customFormat="1">
      <c r="B5815" s="752"/>
    </row>
    <row r="5816" spans="2:2" s="753" customFormat="1">
      <c r="B5816" s="752"/>
    </row>
    <row r="5817" spans="2:2" s="753" customFormat="1">
      <c r="B5817" s="752"/>
    </row>
    <row r="5818" spans="2:2" s="753" customFormat="1">
      <c r="B5818" s="752"/>
    </row>
    <row r="5819" spans="2:2" s="753" customFormat="1">
      <c r="B5819" s="752"/>
    </row>
    <row r="5820" spans="2:2" s="753" customFormat="1">
      <c r="B5820" s="752"/>
    </row>
    <row r="5821" spans="2:2" s="753" customFormat="1">
      <c r="B5821" s="752"/>
    </row>
    <row r="5822" spans="2:2" s="753" customFormat="1">
      <c r="B5822" s="752"/>
    </row>
    <row r="5823" spans="2:2" s="753" customFormat="1">
      <c r="B5823" s="752"/>
    </row>
    <row r="5824" spans="2:2" s="753" customFormat="1">
      <c r="B5824" s="752"/>
    </row>
    <row r="5825" spans="2:2" s="753" customFormat="1">
      <c r="B5825" s="752"/>
    </row>
    <row r="5826" spans="2:2" s="753" customFormat="1">
      <c r="B5826" s="752"/>
    </row>
    <row r="5827" spans="2:2" s="753" customFormat="1">
      <c r="B5827" s="752"/>
    </row>
    <row r="5828" spans="2:2" s="753" customFormat="1">
      <c r="B5828" s="752"/>
    </row>
    <row r="5829" spans="2:2" s="753" customFormat="1">
      <c r="B5829" s="752"/>
    </row>
    <row r="5830" spans="2:2" s="753" customFormat="1">
      <c r="B5830" s="752"/>
    </row>
    <row r="5831" spans="2:2" s="753" customFormat="1">
      <c r="B5831" s="752"/>
    </row>
    <row r="5832" spans="2:2" s="753" customFormat="1">
      <c r="B5832" s="752"/>
    </row>
    <row r="5833" spans="2:2" s="753" customFormat="1">
      <c r="B5833" s="752"/>
    </row>
    <row r="5834" spans="2:2" s="753" customFormat="1">
      <c r="B5834" s="752"/>
    </row>
    <row r="5835" spans="2:2" s="753" customFormat="1">
      <c r="B5835" s="752"/>
    </row>
    <row r="5836" spans="2:2" s="753" customFormat="1">
      <c r="B5836" s="752"/>
    </row>
    <row r="5837" spans="2:2" s="753" customFormat="1">
      <c r="B5837" s="752"/>
    </row>
    <row r="5838" spans="2:2" s="753" customFormat="1">
      <c r="B5838" s="752"/>
    </row>
    <row r="5839" spans="2:2" s="753" customFormat="1">
      <c r="B5839" s="752"/>
    </row>
    <row r="5840" spans="2:2" s="753" customFormat="1">
      <c r="B5840" s="752"/>
    </row>
    <row r="5841" spans="2:2" s="753" customFormat="1">
      <c r="B5841" s="752"/>
    </row>
    <row r="5842" spans="2:2" s="753" customFormat="1">
      <c r="B5842" s="752"/>
    </row>
    <row r="5843" spans="2:2" s="753" customFormat="1">
      <c r="B5843" s="752"/>
    </row>
    <row r="5844" spans="2:2" s="753" customFormat="1">
      <c r="B5844" s="752"/>
    </row>
    <row r="5845" spans="2:2" s="753" customFormat="1">
      <c r="B5845" s="752"/>
    </row>
    <row r="5846" spans="2:2" s="753" customFormat="1">
      <c r="B5846" s="752"/>
    </row>
    <row r="5847" spans="2:2" s="753" customFormat="1">
      <c r="B5847" s="752"/>
    </row>
    <row r="5848" spans="2:2" s="753" customFormat="1">
      <c r="B5848" s="752"/>
    </row>
    <row r="5849" spans="2:2" s="753" customFormat="1">
      <c r="B5849" s="752"/>
    </row>
    <row r="5850" spans="2:2" s="753" customFormat="1">
      <c r="B5850" s="752"/>
    </row>
    <row r="5851" spans="2:2" s="753" customFormat="1">
      <c r="B5851" s="752"/>
    </row>
    <row r="5852" spans="2:2" s="753" customFormat="1">
      <c r="B5852" s="752"/>
    </row>
    <row r="5853" spans="2:2" s="753" customFormat="1">
      <c r="B5853" s="752"/>
    </row>
    <row r="5854" spans="2:2" s="753" customFormat="1">
      <c r="B5854" s="752"/>
    </row>
    <row r="5855" spans="2:2" s="753" customFormat="1">
      <c r="B5855" s="752"/>
    </row>
    <row r="5856" spans="2:2" s="753" customFormat="1">
      <c r="B5856" s="752"/>
    </row>
    <row r="5857" spans="2:2" s="753" customFormat="1">
      <c r="B5857" s="752"/>
    </row>
    <row r="5858" spans="2:2" s="753" customFormat="1">
      <c r="B5858" s="752"/>
    </row>
    <row r="5859" spans="2:2" s="753" customFormat="1">
      <c r="B5859" s="752"/>
    </row>
    <row r="5860" spans="2:2" s="753" customFormat="1">
      <c r="B5860" s="752"/>
    </row>
    <row r="5861" spans="2:2" s="753" customFormat="1">
      <c r="B5861" s="752"/>
    </row>
    <row r="5862" spans="2:2" s="753" customFormat="1">
      <c r="B5862" s="752"/>
    </row>
    <row r="5863" spans="2:2" s="753" customFormat="1">
      <c r="B5863" s="752"/>
    </row>
    <row r="5864" spans="2:2" s="753" customFormat="1">
      <c r="B5864" s="752"/>
    </row>
    <row r="5865" spans="2:2" s="753" customFormat="1">
      <c r="B5865" s="752"/>
    </row>
    <row r="5866" spans="2:2" s="753" customFormat="1">
      <c r="B5866" s="752"/>
    </row>
    <row r="5867" spans="2:2" s="753" customFormat="1">
      <c r="B5867" s="752"/>
    </row>
    <row r="5868" spans="2:2" s="753" customFormat="1">
      <c r="B5868" s="752"/>
    </row>
    <row r="5869" spans="2:2" s="753" customFormat="1">
      <c r="B5869" s="752"/>
    </row>
    <row r="5870" spans="2:2" s="753" customFormat="1">
      <c r="B5870" s="752"/>
    </row>
    <row r="5871" spans="2:2" s="753" customFormat="1">
      <c r="B5871" s="752"/>
    </row>
    <row r="5872" spans="2:2" s="753" customFormat="1">
      <c r="B5872" s="752"/>
    </row>
    <row r="5873" spans="2:2" s="753" customFormat="1">
      <c r="B5873" s="752"/>
    </row>
    <row r="5874" spans="2:2" s="753" customFormat="1">
      <c r="B5874" s="752"/>
    </row>
    <row r="5875" spans="2:2" s="753" customFormat="1">
      <c r="B5875" s="752"/>
    </row>
    <row r="5876" spans="2:2" s="753" customFormat="1">
      <c r="B5876" s="752"/>
    </row>
    <row r="5877" spans="2:2" s="753" customFormat="1">
      <c r="B5877" s="752"/>
    </row>
    <row r="5878" spans="2:2" s="753" customFormat="1">
      <c r="B5878" s="752"/>
    </row>
    <row r="5879" spans="2:2" s="753" customFormat="1">
      <c r="B5879" s="752"/>
    </row>
    <row r="5880" spans="2:2" s="753" customFormat="1">
      <c r="B5880" s="752"/>
    </row>
    <row r="5881" spans="2:2" s="753" customFormat="1">
      <c r="B5881" s="752"/>
    </row>
    <row r="5882" spans="2:2" s="753" customFormat="1">
      <c r="B5882" s="752"/>
    </row>
    <row r="5883" spans="2:2" s="753" customFormat="1">
      <c r="B5883" s="752"/>
    </row>
    <row r="5884" spans="2:2" s="753" customFormat="1">
      <c r="B5884" s="752"/>
    </row>
    <row r="5885" spans="2:2" s="753" customFormat="1">
      <c r="B5885" s="752"/>
    </row>
    <row r="5886" spans="2:2" s="753" customFormat="1">
      <c r="B5886" s="752"/>
    </row>
    <row r="5887" spans="2:2" s="753" customFormat="1">
      <c r="B5887" s="752"/>
    </row>
    <row r="5888" spans="2:2" s="753" customFormat="1">
      <c r="B5888" s="752"/>
    </row>
    <row r="5889" spans="2:2" s="753" customFormat="1">
      <c r="B5889" s="752"/>
    </row>
    <row r="5890" spans="2:2" s="753" customFormat="1">
      <c r="B5890" s="752"/>
    </row>
    <row r="5891" spans="2:2" s="753" customFormat="1">
      <c r="B5891" s="752"/>
    </row>
    <row r="5892" spans="2:2" s="753" customFormat="1">
      <c r="B5892" s="752"/>
    </row>
    <row r="5893" spans="2:2" s="753" customFormat="1">
      <c r="B5893" s="752"/>
    </row>
    <row r="5894" spans="2:2" s="753" customFormat="1">
      <c r="B5894" s="752"/>
    </row>
    <row r="5895" spans="2:2" s="753" customFormat="1">
      <c r="B5895" s="752"/>
    </row>
    <row r="5896" spans="2:2" s="753" customFormat="1">
      <c r="B5896" s="752"/>
    </row>
    <row r="5897" spans="2:2" s="753" customFormat="1">
      <c r="B5897" s="752"/>
    </row>
    <row r="5898" spans="2:2" s="753" customFormat="1">
      <c r="B5898" s="752"/>
    </row>
    <row r="5899" spans="2:2" s="753" customFormat="1">
      <c r="B5899" s="752"/>
    </row>
    <row r="5900" spans="2:2" s="753" customFormat="1">
      <c r="B5900" s="752"/>
    </row>
    <row r="5901" spans="2:2" s="753" customFormat="1">
      <c r="B5901" s="752"/>
    </row>
    <row r="5902" spans="2:2" s="753" customFormat="1">
      <c r="B5902" s="752"/>
    </row>
    <row r="5903" spans="2:2" s="753" customFormat="1">
      <c r="B5903" s="752"/>
    </row>
    <row r="5904" spans="2:2" s="753" customFormat="1">
      <c r="B5904" s="752"/>
    </row>
    <row r="5905" spans="2:2" s="753" customFormat="1">
      <c r="B5905" s="752"/>
    </row>
    <row r="5906" spans="2:2" s="753" customFormat="1">
      <c r="B5906" s="752"/>
    </row>
    <row r="5907" spans="2:2" s="753" customFormat="1">
      <c r="B5907" s="752"/>
    </row>
    <row r="5908" spans="2:2" s="753" customFormat="1">
      <c r="B5908" s="752"/>
    </row>
    <row r="5909" spans="2:2" s="753" customFormat="1">
      <c r="B5909" s="752"/>
    </row>
    <row r="5910" spans="2:2" s="753" customFormat="1">
      <c r="B5910" s="752"/>
    </row>
    <row r="5911" spans="2:2" s="753" customFormat="1">
      <c r="B5911" s="752"/>
    </row>
    <row r="5912" spans="2:2" s="753" customFormat="1">
      <c r="B5912" s="752"/>
    </row>
    <row r="5913" spans="2:2" s="753" customFormat="1">
      <c r="B5913" s="752"/>
    </row>
    <row r="5914" spans="2:2" s="753" customFormat="1">
      <c r="B5914" s="752"/>
    </row>
    <row r="5915" spans="2:2" s="753" customFormat="1">
      <c r="B5915" s="752"/>
    </row>
    <row r="5916" spans="2:2" s="753" customFormat="1">
      <c r="B5916" s="752"/>
    </row>
    <row r="5917" spans="2:2" s="753" customFormat="1">
      <c r="B5917" s="752"/>
    </row>
    <row r="5918" spans="2:2" s="753" customFormat="1">
      <c r="B5918" s="752"/>
    </row>
    <row r="5919" spans="2:2" s="753" customFormat="1">
      <c r="B5919" s="752"/>
    </row>
    <row r="5920" spans="2:2" s="753" customFormat="1">
      <c r="B5920" s="752"/>
    </row>
    <row r="5921" spans="2:2" s="753" customFormat="1">
      <c r="B5921" s="752"/>
    </row>
    <row r="5922" spans="2:2" s="753" customFormat="1">
      <c r="B5922" s="752"/>
    </row>
    <row r="5923" spans="2:2" s="753" customFormat="1">
      <c r="B5923" s="752"/>
    </row>
    <row r="5924" spans="2:2" s="753" customFormat="1">
      <c r="B5924" s="752"/>
    </row>
    <row r="5925" spans="2:2" s="753" customFormat="1">
      <c r="B5925" s="752"/>
    </row>
    <row r="5926" spans="2:2" s="753" customFormat="1">
      <c r="B5926" s="752"/>
    </row>
    <row r="5927" spans="2:2" s="753" customFormat="1">
      <c r="B5927" s="752"/>
    </row>
    <row r="5928" spans="2:2" s="753" customFormat="1">
      <c r="B5928" s="752"/>
    </row>
    <row r="5929" spans="2:2" s="753" customFormat="1">
      <c r="B5929" s="752"/>
    </row>
    <row r="5930" spans="2:2" s="753" customFormat="1">
      <c r="B5930" s="752"/>
    </row>
    <row r="5931" spans="2:2" s="753" customFormat="1">
      <c r="B5931" s="752"/>
    </row>
    <row r="5932" spans="2:2" s="753" customFormat="1">
      <c r="B5932" s="752"/>
    </row>
    <row r="5933" spans="2:2" s="753" customFormat="1">
      <c r="B5933" s="752"/>
    </row>
    <row r="5934" spans="2:2" s="753" customFormat="1">
      <c r="B5934" s="752"/>
    </row>
    <row r="5935" spans="2:2" s="753" customFormat="1">
      <c r="B5935" s="752"/>
    </row>
    <row r="5936" spans="2:2" s="753" customFormat="1">
      <c r="B5936" s="752"/>
    </row>
    <row r="5937" spans="2:2" s="753" customFormat="1">
      <c r="B5937" s="752"/>
    </row>
    <row r="5938" spans="2:2" s="753" customFormat="1">
      <c r="B5938" s="752"/>
    </row>
    <row r="5939" spans="2:2" s="753" customFormat="1">
      <c r="B5939" s="752"/>
    </row>
    <row r="5940" spans="2:2" s="753" customFormat="1">
      <c r="B5940" s="752"/>
    </row>
    <row r="5941" spans="2:2" s="753" customFormat="1">
      <c r="B5941" s="752"/>
    </row>
    <row r="5942" spans="2:2" s="753" customFormat="1">
      <c r="B5942" s="752"/>
    </row>
    <row r="5943" spans="2:2" s="753" customFormat="1">
      <c r="B5943" s="752"/>
    </row>
    <row r="5944" spans="2:2" s="753" customFormat="1">
      <c r="B5944" s="752"/>
    </row>
    <row r="5945" spans="2:2" s="753" customFormat="1">
      <c r="B5945" s="752"/>
    </row>
    <row r="5946" spans="2:2" s="753" customFormat="1">
      <c r="B5946" s="752"/>
    </row>
    <row r="5947" spans="2:2" s="753" customFormat="1">
      <c r="B5947" s="752"/>
    </row>
    <row r="5948" spans="2:2" s="753" customFormat="1">
      <c r="B5948" s="752"/>
    </row>
    <row r="5949" spans="2:2" s="753" customFormat="1">
      <c r="B5949" s="752"/>
    </row>
    <row r="5950" spans="2:2" s="753" customFormat="1">
      <c r="B5950" s="752"/>
    </row>
    <row r="5951" spans="2:2" s="753" customFormat="1">
      <c r="B5951" s="752"/>
    </row>
    <row r="5952" spans="2:2" s="753" customFormat="1">
      <c r="B5952" s="752"/>
    </row>
    <row r="5953" spans="2:2" s="753" customFormat="1">
      <c r="B5953" s="752"/>
    </row>
    <row r="5954" spans="2:2" s="753" customFormat="1">
      <c r="B5954" s="752"/>
    </row>
    <row r="5955" spans="2:2" s="753" customFormat="1">
      <c r="B5955" s="752"/>
    </row>
    <row r="5956" spans="2:2" s="753" customFormat="1">
      <c r="B5956" s="752"/>
    </row>
    <row r="5957" spans="2:2" s="753" customFormat="1">
      <c r="B5957" s="752"/>
    </row>
    <row r="5958" spans="2:2" s="753" customFormat="1">
      <c r="B5958" s="752"/>
    </row>
    <row r="5959" spans="2:2" s="753" customFormat="1">
      <c r="B5959" s="752"/>
    </row>
    <row r="5960" spans="2:2" s="753" customFormat="1">
      <c r="B5960" s="752"/>
    </row>
    <row r="5961" spans="2:2" s="753" customFormat="1">
      <c r="B5961" s="752"/>
    </row>
    <row r="5962" spans="2:2" s="753" customFormat="1">
      <c r="B5962" s="752"/>
    </row>
    <row r="5963" spans="2:2" s="753" customFormat="1">
      <c r="B5963" s="752"/>
    </row>
    <row r="5964" spans="2:2" s="753" customFormat="1">
      <c r="B5964" s="752"/>
    </row>
    <row r="5965" spans="2:2" s="753" customFormat="1">
      <c r="B5965" s="752"/>
    </row>
    <row r="5966" spans="2:2" s="753" customFormat="1">
      <c r="B5966" s="752"/>
    </row>
    <row r="5967" spans="2:2" s="753" customFormat="1">
      <c r="B5967" s="752"/>
    </row>
    <row r="5968" spans="2:2" s="753" customFormat="1">
      <c r="B5968" s="752"/>
    </row>
    <row r="5969" spans="2:2" s="753" customFormat="1">
      <c r="B5969" s="752"/>
    </row>
    <row r="5970" spans="2:2" s="753" customFormat="1">
      <c r="B5970" s="752"/>
    </row>
    <row r="5971" spans="2:2" s="753" customFormat="1">
      <c r="B5971" s="752"/>
    </row>
    <row r="5972" spans="2:2" s="753" customFormat="1">
      <c r="B5972" s="752"/>
    </row>
    <row r="5973" spans="2:2" s="753" customFormat="1">
      <c r="B5973" s="752"/>
    </row>
    <row r="5974" spans="2:2" s="753" customFormat="1">
      <c r="B5974" s="752"/>
    </row>
    <row r="5975" spans="2:2" s="753" customFormat="1">
      <c r="B5975" s="752"/>
    </row>
    <row r="5976" spans="2:2" s="753" customFormat="1">
      <c r="B5976" s="752"/>
    </row>
    <row r="5977" spans="2:2" s="753" customFormat="1">
      <c r="B5977" s="752"/>
    </row>
    <row r="5978" spans="2:2" s="753" customFormat="1">
      <c r="B5978" s="752"/>
    </row>
    <row r="5979" spans="2:2" s="753" customFormat="1">
      <c r="B5979" s="752"/>
    </row>
    <row r="5980" spans="2:2" s="753" customFormat="1">
      <c r="B5980" s="752"/>
    </row>
    <row r="5981" spans="2:2" s="753" customFormat="1">
      <c r="B5981" s="752"/>
    </row>
    <row r="5982" spans="2:2" s="753" customFormat="1">
      <c r="B5982" s="752"/>
    </row>
    <row r="5983" spans="2:2" s="753" customFormat="1">
      <c r="B5983" s="752"/>
    </row>
    <row r="5984" spans="2:2" s="753" customFormat="1">
      <c r="B5984" s="752"/>
    </row>
    <row r="5985" spans="2:2" s="753" customFormat="1">
      <c r="B5985" s="752"/>
    </row>
    <row r="5986" spans="2:2" s="753" customFormat="1">
      <c r="B5986" s="752"/>
    </row>
    <row r="5987" spans="2:2" s="753" customFormat="1">
      <c r="B5987" s="752"/>
    </row>
    <row r="5988" spans="2:2" s="753" customFormat="1">
      <c r="B5988" s="752"/>
    </row>
    <row r="5989" spans="2:2" s="753" customFormat="1">
      <c r="B5989" s="752"/>
    </row>
    <row r="5990" spans="2:2" s="753" customFormat="1">
      <c r="B5990" s="752"/>
    </row>
    <row r="5991" spans="2:2" s="753" customFormat="1">
      <c r="B5991" s="752"/>
    </row>
    <row r="5992" spans="2:2" s="753" customFormat="1">
      <c r="B5992" s="752"/>
    </row>
    <row r="5993" spans="2:2" s="753" customFormat="1">
      <c r="B5993" s="752"/>
    </row>
    <row r="5994" spans="2:2" s="753" customFormat="1">
      <c r="B5994" s="752"/>
    </row>
    <row r="5995" spans="2:2" s="753" customFormat="1">
      <c r="B5995" s="752"/>
    </row>
    <row r="5996" spans="2:2" s="753" customFormat="1">
      <c r="B5996" s="752"/>
    </row>
    <row r="5997" spans="2:2" s="753" customFormat="1">
      <c r="B5997" s="752"/>
    </row>
    <row r="5998" spans="2:2" s="753" customFormat="1">
      <c r="B5998" s="752"/>
    </row>
    <row r="5999" spans="2:2" s="753" customFormat="1">
      <c r="B5999" s="752"/>
    </row>
    <row r="6000" spans="2:2" s="753" customFormat="1">
      <c r="B6000" s="752"/>
    </row>
    <row r="6001" spans="2:2" s="753" customFormat="1">
      <c r="B6001" s="752"/>
    </row>
    <row r="6002" spans="2:2" s="753" customFormat="1">
      <c r="B6002" s="752"/>
    </row>
    <row r="6003" spans="2:2" s="753" customFormat="1">
      <c r="B6003" s="752"/>
    </row>
    <row r="6004" spans="2:2" s="753" customFormat="1">
      <c r="B6004" s="752"/>
    </row>
    <row r="6005" spans="2:2" s="753" customFormat="1">
      <c r="B6005" s="752"/>
    </row>
    <row r="6006" spans="2:2" s="753" customFormat="1">
      <c r="B6006" s="752"/>
    </row>
    <row r="6007" spans="2:2" s="753" customFormat="1">
      <c r="B6007" s="752"/>
    </row>
    <row r="6008" spans="2:2" s="753" customFormat="1">
      <c r="B6008" s="752"/>
    </row>
    <row r="6009" spans="2:2" s="753" customFormat="1">
      <c r="B6009" s="752"/>
    </row>
    <row r="6010" spans="2:2" s="753" customFormat="1">
      <c r="B6010" s="752"/>
    </row>
    <row r="6011" spans="2:2" s="753" customFormat="1">
      <c r="B6011" s="752"/>
    </row>
    <row r="6012" spans="2:2" s="753" customFormat="1">
      <c r="B6012" s="752"/>
    </row>
    <row r="6013" spans="2:2" s="753" customFormat="1">
      <c r="B6013" s="752"/>
    </row>
    <row r="6014" spans="2:2" s="753" customFormat="1">
      <c r="B6014" s="752"/>
    </row>
    <row r="6015" spans="2:2" s="753" customFormat="1">
      <c r="B6015" s="752"/>
    </row>
    <row r="6016" spans="2:2" s="753" customFormat="1">
      <c r="B6016" s="752"/>
    </row>
    <row r="6017" spans="2:2" s="753" customFormat="1">
      <c r="B6017" s="752"/>
    </row>
    <row r="6018" spans="2:2" s="753" customFormat="1">
      <c r="B6018" s="752"/>
    </row>
    <row r="6019" spans="2:2" s="753" customFormat="1">
      <c r="B6019" s="752"/>
    </row>
    <row r="6020" spans="2:2" s="753" customFormat="1">
      <c r="B6020" s="752"/>
    </row>
    <row r="6021" spans="2:2" s="753" customFormat="1">
      <c r="B6021" s="752"/>
    </row>
    <row r="6022" spans="2:2" s="753" customFormat="1">
      <c r="B6022" s="752"/>
    </row>
    <row r="6023" spans="2:2" s="753" customFormat="1">
      <c r="B6023" s="752"/>
    </row>
    <row r="6024" spans="2:2" s="753" customFormat="1">
      <c r="B6024" s="752"/>
    </row>
    <row r="6025" spans="2:2" s="753" customFormat="1">
      <c r="B6025" s="752"/>
    </row>
    <row r="6026" spans="2:2" s="753" customFormat="1">
      <c r="B6026" s="752"/>
    </row>
    <row r="6027" spans="2:2" s="753" customFormat="1">
      <c r="B6027" s="752"/>
    </row>
    <row r="6028" spans="2:2" s="753" customFormat="1">
      <c r="B6028" s="752"/>
    </row>
    <row r="6029" spans="2:2" s="753" customFormat="1">
      <c r="B6029" s="752"/>
    </row>
    <row r="6030" spans="2:2" s="753" customFormat="1">
      <c r="B6030" s="752"/>
    </row>
    <row r="6031" spans="2:2" s="753" customFormat="1">
      <c r="B6031" s="752"/>
    </row>
    <row r="6032" spans="2:2" s="753" customFormat="1">
      <c r="B6032" s="752"/>
    </row>
    <row r="6033" spans="2:2" s="753" customFormat="1">
      <c r="B6033" s="752"/>
    </row>
    <row r="6034" spans="2:2" s="753" customFormat="1">
      <c r="B6034" s="752"/>
    </row>
    <row r="6035" spans="2:2" s="753" customFormat="1">
      <c r="B6035" s="752"/>
    </row>
    <row r="6036" spans="2:2" s="753" customFormat="1">
      <c r="B6036" s="752"/>
    </row>
    <row r="6037" spans="2:2" s="753" customFormat="1">
      <c r="B6037" s="752"/>
    </row>
    <row r="6038" spans="2:2" s="753" customFormat="1">
      <c r="B6038" s="752"/>
    </row>
    <row r="6039" spans="2:2" s="753" customFormat="1">
      <c r="B6039" s="752"/>
    </row>
    <row r="6040" spans="2:2" s="753" customFormat="1">
      <c r="B6040" s="752"/>
    </row>
    <row r="6041" spans="2:2" s="753" customFormat="1">
      <c r="B6041" s="752"/>
    </row>
    <row r="6042" spans="2:2" s="753" customFormat="1">
      <c r="B6042" s="752"/>
    </row>
    <row r="6043" spans="2:2" s="753" customFormat="1">
      <c r="B6043" s="752"/>
    </row>
    <row r="6044" spans="2:2" s="753" customFormat="1">
      <c r="B6044" s="752"/>
    </row>
    <row r="6045" spans="2:2" s="753" customFormat="1">
      <c r="B6045" s="752"/>
    </row>
    <row r="6046" spans="2:2" s="753" customFormat="1">
      <c r="B6046" s="752"/>
    </row>
    <row r="6047" spans="2:2" s="753" customFormat="1">
      <c r="B6047" s="752"/>
    </row>
    <row r="6048" spans="2:2" s="753" customFormat="1">
      <c r="B6048" s="752"/>
    </row>
    <row r="6049" spans="2:2" s="753" customFormat="1">
      <c r="B6049" s="752"/>
    </row>
    <row r="6050" spans="2:2" s="753" customFormat="1">
      <c r="B6050" s="752"/>
    </row>
    <row r="6051" spans="2:2" s="753" customFormat="1">
      <c r="B6051" s="752"/>
    </row>
    <row r="6052" spans="2:2" s="753" customFormat="1">
      <c r="B6052" s="752"/>
    </row>
    <row r="6053" spans="2:2" s="753" customFormat="1">
      <c r="B6053" s="752"/>
    </row>
    <row r="6054" spans="2:2" s="753" customFormat="1">
      <c r="B6054" s="752"/>
    </row>
    <row r="6055" spans="2:2" s="753" customFormat="1">
      <c r="B6055" s="752"/>
    </row>
    <row r="6056" spans="2:2" s="753" customFormat="1">
      <c r="B6056" s="752"/>
    </row>
    <row r="6057" spans="2:2" s="753" customFormat="1">
      <c r="B6057" s="752"/>
    </row>
    <row r="6058" spans="2:2" s="753" customFormat="1">
      <c r="B6058" s="752"/>
    </row>
    <row r="6059" spans="2:2" s="753" customFormat="1">
      <c r="B6059" s="752"/>
    </row>
    <row r="6060" spans="2:2" s="753" customFormat="1">
      <c r="B6060" s="752"/>
    </row>
    <row r="6061" spans="2:2" s="753" customFormat="1">
      <c r="B6061" s="752"/>
    </row>
    <row r="6062" spans="2:2" s="753" customFormat="1">
      <c r="B6062" s="752"/>
    </row>
    <row r="6063" spans="2:2" s="753" customFormat="1">
      <c r="B6063" s="752"/>
    </row>
    <row r="6064" spans="2:2" s="753" customFormat="1">
      <c r="B6064" s="752"/>
    </row>
    <row r="6065" spans="2:2" s="753" customFormat="1">
      <c r="B6065" s="752"/>
    </row>
    <row r="6066" spans="2:2" s="753" customFormat="1">
      <c r="B6066" s="752"/>
    </row>
    <row r="6067" spans="2:2" s="753" customFormat="1">
      <c r="B6067" s="752"/>
    </row>
    <row r="6068" spans="2:2" s="753" customFormat="1">
      <c r="B6068" s="752"/>
    </row>
    <row r="6069" spans="2:2" s="753" customFormat="1">
      <c r="B6069" s="752"/>
    </row>
    <row r="6070" spans="2:2" s="753" customFormat="1">
      <c r="B6070" s="752"/>
    </row>
    <row r="6071" spans="2:2" s="753" customFormat="1">
      <c r="B6071" s="752"/>
    </row>
    <row r="6072" spans="2:2" s="753" customFormat="1">
      <c r="B6072" s="752"/>
    </row>
    <row r="6073" spans="2:2" s="753" customFormat="1">
      <c r="B6073" s="752"/>
    </row>
    <row r="6074" spans="2:2" s="753" customFormat="1">
      <c r="B6074" s="752"/>
    </row>
    <row r="6075" spans="2:2" s="753" customFormat="1">
      <c r="B6075" s="752"/>
    </row>
    <row r="6076" spans="2:2" s="753" customFormat="1">
      <c r="B6076" s="752"/>
    </row>
    <row r="6077" spans="2:2" s="753" customFormat="1">
      <c r="B6077" s="752"/>
    </row>
    <row r="6078" spans="2:2" s="753" customFormat="1">
      <c r="B6078" s="752"/>
    </row>
    <row r="6079" spans="2:2" s="753" customFormat="1">
      <c r="B6079" s="752"/>
    </row>
    <row r="6080" spans="2:2" s="753" customFormat="1">
      <c r="B6080" s="752"/>
    </row>
    <row r="6081" spans="2:2" s="753" customFormat="1">
      <c r="B6081" s="752"/>
    </row>
    <row r="6082" spans="2:2" s="753" customFormat="1">
      <c r="B6082" s="752"/>
    </row>
    <row r="6083" spans="2:2" s="753" customFormat="1">
      <c r="B6083" s="752"/>
    </row>
    <row r="6084" spans="2:2" s="753" customFormat="1">
      <c r="B6084" s="752"/>
    </row>
    <row r="6085" spans="2:2" s="753" customFormat="1">
      <c r="B6085" s="752"/>
    </row>
    <row r="6086" spans="2:2" s="753" customFormat="1">
      <c r="B6086" s="752"/>
    </row>
    <row r="6087" spans="2:2" s="753" customFormat="1">
      <c r="B6087" s="752"/>
    </row>
    <row r="6088" spans="2:2" s="753" customFormat="1">
      <c r="B6088" s="752"/>
    </row>
    <row r="6089" spans="2:2" s="753" customFormat="1">
      <c r="B6089" s="752"/>
    </row>
    <row r="6090" spans="2:2" s="753" customFormat="1">
      <c r="B6090" s="752"/>
    </row>
    <row r="6091" spans="2:2" s="753" customFormat="1">
      <c r="B6091" s="752"/>
    </row>
    <row r="6092" spans="2:2" s="753" customFormat="1">
      <c r="B6092" s="752"/>
    </row>
    <row r="6093" spans="2:2" s="753" customFormat="1">
      <c r="B6093" s="752"/>
    </row>
    <row r="6094" spans="2:2" s="753" customFormat="1">
      <c r="B6094" s="752"/>
    </row>
    <row r="6095" spans="2:2" s="753" customFormat="1">
      <c r="B6095" s="752"/>
    </row>
    <row r="6096" spans="2:2" s="753" customFormat="1">
      <c r="B6096" s="752"/>
    </row>
    <row r="6097" spans="2:2" s="753" customFormat="1">
      <c r="B6097" s="752"/>
    </row>
    <row r="6098" spans="2:2" s="753" customFormat="1">
      <c r="B6098" s="752"/>
    </row>
    <row r="6099" spans="2:2" s="753" customFormat="1">
      <c r="B6099" s="752"/>
    </row>
    <row r="6100" spans="2:2" s="753" customFormat="1">
      <c r="B6100" s="752"/>
    </row>
    <row r="6101" spans="2:2" s="753" customFormat="1">
      <c r="B6101" s="752"/>
    </row>
    <row r="6102" spans="2:2" s="753" customFormat="1">
      <c r="B6102" s="752"/>
    </row>
    <row r="6103" spans="2:2" s="753" customFormat="1">
      <c r="B6103" s="752"/>
    </row>
    <row r="6104" spans="2:2" s="753" customFormat="1">
      <c r="B6104" s="752"/>
    </row>
    <row r="6105" spans="2:2" s="753" customFormat="1">
      <c r="B6105" s="752"/>
    </row>
    <row r="6106" spans="2:2" s="753" customFormat="1">
      <c r="B6106" s="752"/>
    </row>
    <row r="6107" spans="2:2" s="753" customFormat="1">
      <c r="B6107" s="752"/>
    </row>
    <row r="6108" spans="2:2" s="753" customFormat="1">
      <c r="B6108" s="752"/>
    </row>
    <row r="6109" spans="2:2" s="753" customFormat="1">
      <c r="B6109" s="752"/>
    </row>
    <row r="6110" spans="2:2" s="753" customFormat="1">
      <c r="B6110" s="752"/>
    </row>
    <row r="6111" spans="2:2" s="753" customFormat="1">
      <c r="B6111" s="752"/>
    </row>
    <row r="6112" spans="2:2" s="753" customFormat="1">
      <c r="B6112" s="752"/>
    </row>
    <row r="6113" spans="2:2" s="753" customFormat="1">
      <c r="B6113" s="752"/>
    </row>
    <row r="6114" spans="2:2" s="753" customFormat="1">
      <c r="B6114" s="752"/>
    </row>
    <row r="6115" spans="2:2" s="753" customFormat="1">
      <c r="B6115" s="752"/>
    </row>
    <row r="6116" spans="2:2" s="753" customFormat="1">
      <c r="B6116" s="752"/>
    </row>
    <row r="6117" spans="2:2" s="753" customFormat="1">
      <c r="B6117" s="752"/>
    </row>
    <row r="6118" spans="2:2" s="753" customFormat="1">
      <c r="B6118" s="752"/>
    </row>
    <row r="6119" spans="2:2" s="753" customFormat="1">
      <c r="B6119" s="752"/>
    </row>
    <row r="6120" spans="2:2" s="753" customFormat="1">
      <c r="B6120" s="752"/>
    </row>
    <row r="6121" spans="2:2" s="753" customFormat="1">
      <c r="B6121" s="752"/>
    </row>
    <row r="6122" spans="2:2" s="753" customFormat="1">
      <c r="B6122" s="752"/>
    </row>
    <row r="6123" spans="2:2" s="753" customFormat="1">
      <c r="B6123" s="752"/>
    </row>
    <row r="6124" spans="2:2" s="753" customFormat="1">
      <c r="B6124" s="752"/>
    </row>
    <row r="6125" spans="2:2" s="753" customFormat="1">
      <c r="B6125" s="752"/>
    </row>
    <row r="6126" spans="2:2" s="753" customFormat="1">
      <c r="B6126" s="752"/>
    </row>
    <row r="6127" spans="2:2" s="753" customFormat="1">
      <c r="B6127" s="752"/>
    </row>
    <row r="6128" spans="2:2" s="753" customFormat="1">
      <c r="B6128" s="752"/>
    </row>
    <row r="6129" spans="2:2" s="753" customFormat="1">
      <c r="B6129" s="752"/>
    </row>
    <row r="6130" spans="2:2" s="753" customFormat="1">
      <c r="B6130" s="752"/>
    </row>
    <row r="6131" spans="2:2" s="753" customFormat="1">
      <c r="B6131" s="752"/>
    </row>
    <row r="6132" spans="2:2" s="753" customFormat="1">
      <c r="B6132" s="752"/>
    </row>
    <row r="6133" spans="2:2" s="753" customFormat="1">
      <c r="B6133" s="752"/>
    </row>
    <row r="6134" spans="2:2" s="753" customFormat="1">
      <c r="B6134" s="752"/>
    </row>
    <row r="6135" spans="2:2" s="753" customFormat="1">
      <c r="B6135" s="752"/>
    </row>
    <row r="6136" spans="2:2" s="753" customFormat="1">
      <c r="B6136" s="752"/>
    </row>
    <row r="6137" spans="2:2" s="753" customFormat="1">
      <c r="B6137" s="752"/>
    </row>
    <row r="6138" spans="2:2" s="753" customFormat="1">
      <c r="B6138" s="752"/>
    </row>
    <row r="6139" spans="2:2" s="753" customFormat="1">
      <c r="B6139" s="752"/>
    </row>
    <row r="6140" spans="2:2" s="753" customFormat="1">
      <c r="B6140" s="752"/>
    </row>
    <row r="6141" spans="2:2" s="753" customFormat="1">
      <c r="B6141" s="752"/>
    </row>
    <row r="6142" spans="2:2" s="753" customFormat="1">
      <c r="B6142" s="752"/>
    </row>
    <row r="6143" spans="2:2" s="753" customFormat="1">
      <c r="B6143" s="752"/>
    </row>
    <row r="6144" spans="2:2" s="753" customFormat="1">
      <c r="B6144" s="752"/>
    </row>
    <row r="6145" spans="2:2" s="753" customFormat="1">
      <c r="B6145" s="752"/>
    </row>
    <row r="6146" spans="2:2" s="753" customFormat="1">
      <c r="B6146" s="752"/>
    </row>
    <row r="6147" spans="2:2" s="753" customFormat="1">
      <c r="B6147" s="752"/>
    </row>
    <row r="6148" spans="2:2" s="753" customFormat="1">
      <c r="B6148" s="752"/>
    </row>
    <row r="6149" spans="2:2" s="753" customFormat="1">
      <c r="B6149" s="752"/>
    </row>
    <row r="6150" spans="2:2" s="753" customFormat="1">
      <c r="B6150" s="752"/>
    </row>
    <row r="6151" spans="2:2" s="753" customFormat="1">
      <c r="B6151" s="752"/>
    </row>
    <row r="6152" spans="2:2" s="753" customFormat="1">
      <c r="B6152" s="752"/>
    </row>
    <row r="6153" spans="2:2" s="753" customFormat="1">
      <c r="B6153" s="752"/>
    </row>
    <row r="6154" spans="2:2" s="753" customFormat="1">
      <c r="B6154" s="752"/>
    </row>
    <row r="6155" spans="2:2" s="753" customFormat="1">
      <c r="B6155" s="752"/>
    </row>
    <row r="6156" spans="2:2" s="753" customFormat="1">
      <c r="B6156" s="752"/>
    </row>
    <row r="6157" spans="2:2" s="753" customFormat="1">
      <c r="B6157" s="752"/>
    </row>
    <row r="6158" spans="2:2" s="753" customFormat="1">
      <c r="B6158" s="752"/>
    </row>
    <row r="6159" spans="2:2" s="753" customFormat="1">
      <c r="B6159" s="752"/>
    </row>
    <row r="6160" spans="2:2" s="753" customFormat="1">
      <c r="B6160" s="752"/>
    </row>
    <row r="6161" spans="2:2" s="753" customFormat="1">
      <c r="B6161" s="752"/>
    </row>
    <row r="6162" spans="2:2" s="753" customFormat="1">
      <c r="B6162" s="752"/>
    </row>
    <row r="6163" spans="2:2" s="753" customFormat="1">
      <c r="B6163" s="752"/>
    </row>
    <row r="6164" spans="2:2" s="753" customFormat="1">
      <c r="B6164" s="752"/>
    </row>
    <row r="6165" spans="2:2" s="753" customFormat="1">
      <c r="B6165" s="752"/>
    </row>
    <row r="6166" spans="2:2" s="753" customFormat="1">
      <c r="B6166" s="752"/>
    </row>
    <row r="6167" spans="2:2" s="753" customFormat="1">
      <c r="B6167" s="752"/>
    </row>
    <row r="6168" spans="2:2" s="753" customFormat="1">
      <c r="B6168" s="752"/>
    </row>
    <row r="6169" spans="2:2" s="753" customFormat="1">
      <c r="B6169" s="752"/>
    </row>
    <row r="6170" spans="2:2" s="753" customFormat="1">
      <c r="B6170" s="752"/>
    </row>
    <row r="6171" spans="2:2" s="753" customFormat="1">
      <c r="B6171" s="752"/>
    </row>
    <row r="6172" spans="2:2" s="753" customFormat="1">
      <c r="B6172" s="752"/>
    </row>
    <row r="6173" spans="2:2" s="753" customFormat="1">
      <c r="B6173" s="752"/>
    </row>
    <row r="6174" spans="2:2" s="753" customFormat="1">
      <c r="B6174" s="752"/>
    </row>
    <row r="6175" spans="2:2" s="753" customFormat="1">
      <c r="B6175" s="752"/>
    </row>
    <row r="6176" spans="2:2" s="753" customFormat="1">
      <c r="B6176" s="752"/>
    </row>
    <row r="6177" spans="2:2" s="753" customFormat="1">
      <c r="B6177" s="752"/>
    </row>
    <row r="6178" spans="2:2" s="753" customFormat="1">
      <c r="B6178" s="752"/>
    </row>
    <row r="6179" spans="2:2" s="753" customFormat="1">
      <c r="B6179" s="752"/>
    </row>
    <row r="6180" spans="2:2" s="753" customFormat="1">
      <c r="B6180" s="752"/>
    </row>
    <row r="6181" spans="2:2" s="753" customFormat="1">
      <c r="B6181" s="752"/>
    </row>
    <row r="6182" spans="2:2" s="753" customFormat="1">
      <c r="B6182" s="752"/>
    </row>
    <row r="6183" spans="2:2" s="753" customFormat="1">
      <c r="B6183" s="752"/>
    </row>
    <row r="6184" spans="2:2" s="753" customFormat="1">
      <c r="B6184" s="752"/>
    </row>
    <row r="6185" spans="2:2" s="753" customFormat="1">
      <c r="B6185" s="752"/>
    </row>
    <row r="6186" spans="2:2" s="753" customFormat="1">
      <c r="B6186" s="752"/>
    </row>
    <row r="6187" spans="2:2" s="753" customFormat="1">
      <c r="B6187" s="752"/>
    </row>
    <row r="6188" spans="2:2" s="753" customFormat="1">
      <c r="B6188" s="752"/>
    </row>
    <row r="6189" spans="2:2" s="753" customFormat="1">
      <c r="B6189" s="752"/>
    </row>
    <row r="6190" spans="2:2" s="753" customFormat="1">
      <c r="B6190" s="752"/>
    </row>
    <row r="6191" spans="2:2" s="753" customFormat="1">
      <c r="B6191" s="752"/>
    </row>
    <row r="6192" spans="2:2" s="753" customFormat="1">
      <c r="B6192" s="752"/>
    </row>
    <row r="6193" spans="2:2" s="753" customFormat="1">
      <c r="B6193" s="752"/>
    </row>
    <row r="6194" spans="2:2" s="753" customFormat="1">
      <c r="B6194" s="752"/>
    </row>
    <row r="6195" spans="2:2" s="753" customFormat="1">
      <c r="B6195" s="752"/>
    </row>
    <row r="6196" spans="2:2" s="753" customFormat="1">
      <c r="B6196" s="752"/>
    </row>
    <row r="6197" spans="2:2" s="753" customFormat="1">
      <c r="B6197" s="752"/>
    </row>
    <row r="6198" spans="2:2" s="753" customFormat="1">
      <c r="B6198" s="752"/>
    </row>
    <row r="6199" spans="2:2" s="753" customFormat="1">
      <c r="B6199" s="752"/>
    </row>
    <row r="6200" spans="2:2" s="753" customFormat="1">
      <c r="B6200" s="752"/>
    </row>
    <row r="6201" spans="2:2" s="753" customFormat="1">
      <c r="B6201" s="752"/>
    </row>
    <row r="6202" spans="2:2" s="753" customFormat="1">
      <c r="B6202" s="752"/>
    </row>
    <row r="6203" spans="2:2" s="753" customFormat="1">
      <c r="B6203" s="752"/>
    </row>
    <row r="6204" spans="2:2" s="753" customFormat="1">
      <c r="B6204" s="752"/>
    </row>
    <row r="6205" spans="2:2" s="753" customFormat="1">
      <c r="B6205" s="752"/>
    </row>
    <row r="6206" spans="2:2" s="753" customFormat="1">
      <c r="B6206" s="752"/>
    </row>
    <row r="6207" spans="2:2" s="753" customFormat="1">
      <c r="B6207" s="752"/>
    </row>
    <row r="6208" spans="2:2" s="753" customFormat="1">
      <c r="B6208" s="752"/>
    </row>
    <row r="6209" spans="2:2" s="753" customFormat="1">
      <c r="B6209" s="752"/>
    </row>
    <row r="6210" spans="2:2" s="753" customFormat="1">
      <c r="B6210" s="752"/>
    </row>
    <row r="6211" spans="2:2" s="753" customFormat="1">
      <c r="B6211" s="752"/>
    </row>
    <row r="6212" spans="2:2" s="753" customFormat="1">
      <c r="B6212" s="752"/>
    </row>
    <row r="6213" spans="2:2" s="753" customFormat="1">
      <c r="B6213" s="752"/>
    </row>
    <row r="6214" spans="2:2" s="753" customFormat="1">
      <c r="B6214" s="752"/>
    </row>
    <row r="6215" spans="2:2" s="753" customFormat="1">
      <c r="B6215" s="752"/>
    </row>
    <row r="6216" spans="2:2" s="753" customFormat="1">
      <c r="B6216" s="752"/>
    </row>
    <row r="6217" spans="2:2" s="753" customFormat="1">
      <c r="B6217" s="752"/>
    </row>
    <row r="6218" spans="2:2" s="753" customFormat="1">
      <c r="B6218" s="752"/>
    </row>
    <row r="6219" spans="2:2" s="753" customFormat="1">
      <c r="B6219" s="752"/>
    </row>
    <row r="6220" spans="2:2" s="753" customFormat="1">
      <c r="B6220" s="752"/>
    </row>
    <row r="6221" spans="2:2" s="753" customFormat="1">
      <c r="B6221" s="752"/>
    </row>
    <row r="6222" spans="2:2" s="753" customFormat="1">
      <c r="B6222" s="752"/>
    </row>
    <row r="6223" spans="2:2" s="753" customFormat="1">
      <c r="B6223" s="752"/>
    </row>
    <row r="6224" spans="2:2" s="753" customFormat="1">
      <c r="B6224" s="752"/>
    </row>
    <row r="6225" spans="2:2" s="753" customFormat="1">
      <c r="B6225" s="752"/>
    </row>
    <row r="6226" spans="2:2" s="753" customFormat="1">
      <c r="B6226" s="752"/>
    </row>
    <row r="6227" spans="2:2" s="753" customFormat="1">
      <c r="B6227" s="752"/>
    </row>
    <row r="6228" spans="2:2" s="753" customFormat="1">
      <c r="B6228" s="752"/>
    </row>
    <row r="6229" spans="2:2" s="753" customFormat="1">
      <c r="B6229" s="752"/>
    </row>
    <row r="6230" spans="2:2" s="753" customFormat="1">
      <c r="B6230" s="752"/>
    </row>
    <row r="6231" spans="2:2" s="753" customFormat="1">
      <c r="B6231" s="752"/>
    </row>
    <row r="6232" spans="2:2" s="753" customFormat="1">
      <c r="B6232" s="752"/>
    </row>
    <row r="6233" spans="2:2" s="753" customFormat="1">
      <c r="B6233" s="752"/>
    </row>
    <row r="6234" spans="2:2" s="753" customFormat="1">
      <c r="B6234" s="752"/>
    </row>
    <row r="6235" spans="2:2" s="753" customFormat="1">
      <c r="B6235" s="752"/>
    </row>
    <row r="6236" spans="2:2" s="753" customFormat="1">
      <c r="B6236" s="752"/>
    </row>
    <row r="6237" spans="2:2" s="753" customFormat="1">
      <c r="B6237" s="752"/>
    </row>
    <row r="6238" spans="2:2" s="753" customFormat="1">
      <c r="B6238" s="752"/>
    </row>
    <row r="6239" spans="2:2" s="753" customFormat="1">
      <c r="B6239" s="752"/>
    </row>
    <row r="6240" spans="2:2" s="753" customFormat="1">
      <c r="B6240" s="752"/>
    </row>
    <row r="6241" spans="2:2" s="753" customFormat="1">
      <c r="B6241" s="752"/>
    </row>
    <row r="6242" spans="2:2" s="753" customFormat="1">
      <c r="B6242" s="752"/>
    </row>
    <row r="6243" spans="2:2" s="753" customFormat="1">
      <c r="B6243" s="752"/>
    </row>
    <row r="6244" spans="2:2" s="753" customFormat="1">
      <c r="B6244" s="752"/>
    </row>
    <row r="6245" spans="2:2" s="753" customFormat="1">
      <c r="B6245" s="752"/>
    </row>
    <row r="6246" spans="2:2" s="753" customFormat="1">
      <c r="B6246" s="752"/>
    </row>
    <row r="6247" spans="2:2" s="753" customFormat="1">
      <c r="B6247" s="752"/>
    </row>
    <row r="6248" spans="2:2" s="753" customFormat="1">
      <c r="B6248" s="752"/>
    </row>
    <row r="6249" spans="2:2" s="753" customFormat="1">
      <c r="B6249" s="752"/>
    </row>
    <row r="6250" spans="2:2" s="753" customFormat="1">
      <c r="B6250" s="752"/>
    </row>
    <row r="6251" spans="2:2" s="753" customFormat="1">
      <c r="B6251" s="752"/>
    </row>
    <row r="6252" spans="2:2" s="753" customFormat="1">
      <c r="B6252" s="752"/>
    </row>
    <row r="6253" spans="2:2" s="753" customFormat="1">
      <c r="B6253" s="752"/>
    </row>
    <row r="6254" spans="2:2" s="753" customFormat="1">
      <c r="B6254" s="752"/>
    </row>
    <row r="6255" spans="2:2" s="753" customFormat="1">
      <c r="B6255" s="752"/>
    </row>
    <row r="6256" spans="2:2" s="753" customFormat="1">
      <c r="B6256" s="752"/>
    </row>
    <row r="6257" spans="2:2" s="753" customFormat="1">
      <c r="B6257" s="752"/>
    </row>
    <row r="6258" spans="2:2" s="753" customFormat="1">
      <c r="B6258" s="752"/>
    </row>
    <row r="6259" spans="2:2" s="753" customFormat="1">
      <c r="B6259" s="752"/>
    </row>
    <row r="6260" spans="2:2" s="753" customFormat="1">
      <c r="B6260" s="752"/>
    </row>
    <row r="6261" spans="2:2" s="753" customFormat="1">
      <c r="B6261" s="752"/>
    </row>
    <row r="6262" spans="2:2" s="753" customFormat="1">
      <c r="B6262" s="752"/>
    </row>
    <row r="6263" spans="2:2" s="753" customFormat="1">
      <c r="B6263" s="752"/>
    </row>
    <row r="6264" spans="2:2" s="753" customFormat="1">
      <c r="B6264" s="752"/>
    </row>
    <row r="6265" spans="2:2" s="753" customFormat="1">
      <c r="B6265" s="752"/>
    </row>
    <row r="6266" spans="2:2" s="753" customFormat="1">
      <c r="B6266" s="752"/>
    </row>
    <row r="6267" spans="2:2" s="753" customFormat="1">
      <c r="B6267" s="752"/>
    </row>
    <row r="6268" spans="2:2" s="753" customFormat="1">
      <c r="B6268" s="752"/>
    </row>
    <row r="6269" spans="2:2" s="753" customFormat="1">
      <c r="B6269" s="752"/>
    </row>
    <row r="6270" spans="2:2" s="753" customFormat="1">
      <c r="B6270" s="752"/>
    </row>
    <row r="6271" spans="2:2" s="753" customFormat="1">
      <c r="B6271" s="752"/>
    </row>
    <row r="6272" spans="2:2" s="753" customFormat="1">
      <c r="B6272" s="752"/>
    </row>
    <row r="6273" spans="2:2" s="753" customFormat="1">
      <c r="B6273" s="752"/>
    </row>
    <row r="6274" spans="2:2" s="753" customFormat="1">
      <c r="B6274" s="752"/>
    </row>
    <row r="6275" spans="2:2" s="753" customFormat="1">
      <c r="B6275" s="752"/>
    </row>
    <row r="6276" spans="2:2" s="753" customFormat="1">
      <c r="B6276" s="752"/>
    </row>
    <row r="6277" spans="2:2" s="753" customFormat="1">
      <c r="B6277" s="752"/>
    </row>
    <row r="6278" spans="2:2" s="753" customFormat="1">
      <c r="B6278" s="752"/>
    </row>
    <row r="6279" spans="2:2" s="753" customFormat="1">
      <c r="B6279" s="752"/>
    </row>
    <row r="6280" spans="2:2" s="753" customFormat="1">
      <c r="B6280" s="752"/>
    </row>
    <row r="6281" spans="2:2" s="753" customFormat="1">
      <c r="B6281" s="752"/>
    </row>
    <row r="6282" spans="2:2" s="753" customFormat="1">
      <c r="B6282" s="752"/>
    </row>
    <row r="6283" spans="2:2" s="753" customFormat="1">
      <c r="B6283" s="752"/>
    </row>
    <row r="6284" spans="2:2" s="753" customFormat="1">
      <c r="B6284" s="752"/>
    </row>
    <row r="6285" spans="2:2" s="753" customFormat="1">
      <c r="B6285" s="752"/>
    </row>
    <row r="6286" spans="2:2" s="753" customFormat="1">
      <c r="B6286" s="752"/>
    </row>
    <row r="6287" spans="2:2" s="753" customFormat="1">
      <c r="B6287" s="752"/>
    </row>
    <row r="6288" spans="2:2" s="753" customFormat="1">
      <c r="B6288" s="752"/>
    </row>
    <row r="6289" spans="2:2" s="753" customFormat="1">
      <c r="B6289" s="752"/>
    </row>
    <row r="6290" spans="2:2" s="753" customFormat="1">
      <c r="B6290" s="752"/>
    </row>
    <row r="6291" spans="2:2" s="753" customFormat="1">
      <c r="B6291" s="752"/>
    </row>
    <row r="6292" spans="2:2" s="753" customFormat="1">
      <c r="B6292" s="752"/>
    </row>
    <row r="6293" spans="2:2" s="753" customFormat="1">
      <c r="B6293" s="752"/>
    </row>
    <row r="6294" spans="2:2" s="753" customFormat="1">
      <c r="B6294" s="752"/>
    </row>
    <row r="6295" spans="2:2" s="753" customFormat="1">
      <c r="B6295" s="752"/>
    </row>
    <row r="6296" spans="2:2" s="753" customFormat="1">
      <c r="B6296" s="752"/>
    </row>
    <row r="6297" spans="2:2" s="753" customFormat="1">
      <c r="B6297" s="752"/>
    </row>
    <row r="6298" spans="2:2" s="753" customFormat="1">
      <c r="B6298" s="752"/>
    </row>
    <row r="6299" spans="2:2" s="753" customFormat="1">
      <c r="B6299" s="752"/>
    </row>
    <row r="6300" spans="2:2" s="753" customFormat="1">
      <c r="B6300" s="752"/>
    </row>
    <row r="6301" spans="2:2" s="753" customFormat="1">
      <c r="B6301" s="752"/>
    </row>
    <row r="6302" spans="2:2" s="753" customFormat="1">
      <c r="B6302" s="752"/>
    </row>
    <row r="6303" spans="2:2" s="753" customFormat="1">
      <c r="B6303" s="752"/>
    </row>
    <row r="6304" spans="2:2" s="753" customFormat="1">
      <c r="B6304" s="752"/>
    </row>
    <row r="6305" spans="2:2" s="753" customFormat="1">
      <c r="B6305" s="752"/>
    </row>
    <row r="6306" spans="2:2" s="753" customFormat="1">
      <c r="B6306" s="752"/>
    </row>
    <row r="6307" spans="2:2" s="753" customFormat="1">
      <c r="B6307" s="752"/>
    </row>
    <row r="6308" spans="2:2" s="753" customFormat="1">
      <c r="B6308" s="752"/>
    </row>
    <row r="6309" spans="2:2" s="753" customFormat="1">
      <c r="B6309" s="752"/>
    </row>
    <row r="6310" spans="2:2" s="753" customFormat="1">
      <c r="B6310" s="752"/>
    </row>
    <row r="6311" spans="2:2" s="753" customFormat="1">
      <c r="B6311" s="752"/>
    </row>
    <row r="6312" spans="2:2" s="753" customFormat="1">
      <c r="B6312" s="752"/>
    </row>
    <row r="6313" spans="2:2" s="753" customFormat="1">
      <c r="B6313" s="752"/>
    </row>
    <row r="6314" spans="2:2" s="753" customFormat="1">
      <c r="B6314" s="752"/>
    </row>
    <row r="6315" spans="2:2" s="753" customFormat="1">
      <c r="B6315" s="752"/>
    </row>
    <row r="6316" spans="2:2" s="753" customFormat="1">
      <c r="B6316" s="752"/>
    </row>
    <row r="6317" spans="2:2" s="753" customFormat="1">
      <c r="B6317" s="752"/>
    </row>
    <row r="6318" spans="2:2" s="753" customFormat="1">
      <c r="B6318" s="752"/>
    </row>
    <row r="6319" spans="2:2" s="753" customFormat="1">
      <c r="B6319" s="752"/>
    </row>
    <row r="6320" spans="2:2" s="753" customFormat="1">
      <c r="B6320" s="752"/>
    </row>
    <row r="6321" spans="2:2" s="753" customFormat="1">
      <c r="B6321" s="752"/>
    </row>
    <row r="6322" spans="2:2" s="753" customFormat="1">
      <c r="B6322" s="752"/>
    </row>
    <row r="6323" spans="2:2" s="753" customFormat="1">
      <c r="B6323" s="752"/>
    </row>
    <row r="6324" spans="2:2" s="753" customFormat="1">
      <c r="B6324" s="752"/>
    </row>
    <row r="6325" spans="2:2" s="753" customFormat="1">
      <c r="B6325" s="752"/>
    </row>
    <row r="6326" spans="2:2" s="753" customFormat="1">
      <c r="B6326" s="752"/>
    </row>
    <row r="6327" spans="2:2" s="753" customFormat="1">
      <c r="B6327" s="752"/>
    </row>
    <row r="6328" spans="2:2" s="753" customFormat="1">
      <c r="B6328" s="752"/>
    </row>
    <row r="6329" spans="2:2" s="753" customFormat="1">
      <c r="B6329" s="752"/>
    </row>
    <row r="6330" spans="2:2" s="753" customFormat="1">
      <c r="B6330" s="752"/>
    </row>
    <row r="6331" spans="2:2" s="753" customFormat="1">
      <c r="B6331" s="752"/>
    </row>
    <row r="6332" spans="2:2" s="753" customFormat="1">
      <c r="B6332" s="752"/>
    </row>
    <row r="6333" spans="2:2" s="753" customFormat="1">
      <c r="B6333" s="752"/>
    </row>
    <row r="6334" spans="2:2" s="753" customFormat="1">
      <c r="B6334" s="752"/>
    </row>
    <row r="6335" spans="2:2" s="753" customFormat="1">
      <c r="B6335" s="752"/>
    </row>
    <row r="6336" spans="2:2" s="753" customFormat="1">
      <c r="B6336" s="752"/>
    </row>
    <row r="6337" spans="2:2" s="753" customFormat="1">
      <c r="B6337" s="752"/>
    </row>
    <row r="6338" spans="2:2" s="753" customFormat="1">
      <c r="B6338" s="752"/>
    </row>
    <row r="6339" spans="2:2" s="753" customFormat="1">
      <c r="B6339" s="752"/>
    </row>
    <row r="6340" spans="2:2" s="753" customFormat="1">
      <c r="B6340" s="752"/>
    </row>
    <row r="6341" spans="2:2" s="753" customFormat="1">
      <c r="B6341" s="752"/>
    </row>
    <row r="6342" spans="2:2" s="753" customFormat="1">
      <c r="B6342" s="752"/>
    </row>
    <row r="6343" spans="2:2" s="753" customFormat="1">
      <c r="B6343" s="752"/>
    </row>
    <row r="6344" spans="2:2" s="753" customFormat="1">
      <c r="B6344" s="752"/>
    </row>
    <row r="6345" spans="2:2" s="753" customFormat="1">
      <c r="B6345" s="752"/>
    </row>
    <row r="6346" spans="2:2" s="753" customFormat="1">
      <c r="B6346" s="752"/>
    </row>
    <row r="6347" spans="2:2" s="753" customFormat="1">
      <c r="B6347" s="752"/>
    </row>
    <row r="6348" spans="2:2" s="753" customFormat="1">
      <c r="B6348" s="752"/>
    </row>
    <row r="6349" spans="2:2" s="753" customFormat="1">
      <c r="B6349" s="752"/>
    </row>
    <row r="6350" spans="2:2" s="753" customFormat="1">
      <c r="B6350" s="752"/>
    </row>
    <row r="6351" spans="2:2" s="753" customFormat="1">
      <c r="B6351" s="752"/>
    </row>
    <row r="6352" spans="2:2" s="753" customFormat="1">
      <c r="B6352" s="752"/>
    </row>
    <row r="6353" spans="2:2" s="753" customFormat="1">
      <c r="B6353" s="752"/>
    </row>
    <row r="6354" spans="2:2" s="753" customFormat="1">
      <c r="B6354" s="752"/>
    </row>
    <row r="6355" spans="2:2" s="753" customFormat="1">
      <c r="B6355" s="752"/>
    </row>
    <row r="6356" spans="2:2" s="753" customFormat="1">
      <c r="B6356" s="752"/>
    </row>
    <row r="6357" spans="2:2" s="753" customFormat="1">
      <c r="B6357" s="752"/>
    </row>
    <row r="6358" spans="2:2" s="753" customFormat="1">
      <c r="B6358" s="752"/>
    </row>
    <row r="6359" spans="2:2" s="753" customFormat="1">
      <c r="B6359" s="752"/>
    </row>
    <row r="6360" spans="2:2" s="753" customFormat="1">
      <c r="B6360" s="752"/>
    </row>
    <row r="6361" spans="2:2" s="753" customFormat="1">
      <c r="B6361" s="752"/>
    </row>
    <row r="6362" spans="2:2" s="753" customFormat="1">
      <c r="B6362" s="752"/>
    </row>
    <row r="6363" spans="2:2" s="753" customFormat="1">
      <c r="B6363" s="752"/>
    </row>
    <row r="6364" spans="2:2" s="753" customFormat="1">
      <c r="B6364" s="752"/>
    </row>
    <row r="6365" spans="2:2" s="753" customFormat="1">
      <c r="B6365" s="752"/>
    </row>
    <row r="6366" spans="2:2" s="753" customFormat="1">
      <c r="B6366" s="752"/>
    </row>
    <row r="6367" spans="2:2" s="753" customFormat="1">
      <c r="B6367" s="752"/>
    </row>
    <row r="6368" spans="2:2" s="753" customFormat="1">
      <c r="B6368" s="752"/>
    </row>
    <row r="6369" spans="2:2" s="753" customFormat="1">
      <c r="B6369" s="752"/>
    </row>
    <row r="6370" spans="2:2" s="753" customFormat="1">
      <c r="B6370" s="752"/>
    </row>
    <row r="6371" spans="2:2" s="753" customFormat="1">
      <c r="B6371" s="752"/>
    </row>
    <row r="6372" spans="2:2" s="753" customFormat="1">
      <c r="B6372" s="752"/>
    </row>
    <row r="6373" spans="2:2" s="753" customFormat="1">
      <c r="B6373" s="752"/>
    </row>
    <row r="6374" spans="2:2" s="753" customFormat="1">
      <c r="B6374" s="752"/>
    </row>
    <row r="6375" spans="2:2" s="753" customFormat="1">
      <c r="B6375" s="752"/>
    </row>
    <row r="6376" spans="2:2" s="753" customFormat="1">
      <c r="B6376" s="752"/>
    </row>
    <row r="6377" spans="2:2" s="753" customFormat="1">
      <c r="B6377" s="752"/>
    </row>
    <row r="6378" spans="2:2" s="753" customFormat="1">
      <c r="B6378" s="752"/>
    </row>
    <row r="6379" spans="2:2" s="753" customFormat="1">
      <c r="B6379" s="752"/>
    </row>
    <row r="6380" spans="2:2" s="753" customFormat="1">
      <c r="B6380" s="752"/>
    </row>
    <row r="6381" spans="2:2" s="753" customFormat="1">
      <c r="B6381" s="752"/>
    </row>
    <row r="6382" spans="2:2" s="753" customFormat="1">
      <c r="B6382" s="752"/>
    </row>
    <row r="6383" spans="2:2" s="753" customFormat="1">
      <c r="B6383" s="752"/>
    </row>
    <row r="6384" spans="2:2" s="753" customFormat="1">
      <c r="B6384" s="752"/>
    </row>
    <row r="6385" spans="2:2" s="753" customFormat="1">
      <c r="B6385" s="752"/>
    </row>
    <row r="6386" spans="2:2" s="753" customFormat="1">
      <c r="B6386" s="752"/>
    </row>
    <row r="6387" spans="2:2" s="753" customFormat="1">
      <c r="B6387" s="752"/>
    </row>
    <row r="6388" spans="2:2" s="753" customFormat="1">
      <c r="B6388" s="752"/>
    </row>
    <row r="6389" spans="2:2" s="753" customFormat="1">
      <c r="B6389" s="752"/>
    </row>
    <row r="6390" spans="2:2" s="753" customFormat="1">
      <c r="B6390" s="752"/>
    </row>
    <row r="6391" spans="2:2" s="753" customFormat="1">
      <c r="B6391" s="752"/>
    </row>
    <row r="6392" spans="2:2" s="753" customFormat="1">
      <c r="B6392" s="752"/>
    </row>
    <row r="6393" spans="2:2" s="753" customFormat="1">
      <c r="B6393" s="752"/>
    </row>
    <row r="6394" spans="2:2" s="753" customFormat="1">
      <c r="B6394" s="752"/>
    </row>
    <row r="6395" spans="2:2" s="753" customFormat="1">
      <c r="B6395" s="752"/>
    </row>
    <row r="6396" spans="2:2" s="753" customFormat="1">
      <c r="B6396" s="752"/>
    </row>
    <row r="6397" spans="2:2" s="753" customFormat="1">
      <c r="B6397" s="752"/>
    </row>
    <row r="6398" spans="2:2" s="753" customFormat="1">
      <c r="B6398" s="752"/>
    </row>
    <row r="6399" spans="2:2" s="753" customFormat="1">
      <c r="B6399" s="752"/>
    </row>
    <row r="6400" spans="2:2" s="753" customFormat="1">
      <c r="B6400" s="752"/>
    </row>
    <row r="6401" spans="2:2" s="753" customFormat="1">
      <c r="B6401" s="752"/>
    </row>
    <row r="6402" spans="2:2" s="753" customFormat="1">
      <c r="B6402" s="752"/>
    </row>
    <row r="6403" spans="2:2" s="753" customFormat="1">
      <c r="B6403" s="752"/>
    </row>
    <row r="6404" spans="2:2" s="753" customFormat="1">
      <c r="B6404" s="752"/>
    </row>
    <row r="6405" spans="2:2" s="753" customFormat="1">
      <c r="B6405" s="752"/>
    </row>
    <row r="6406" spans="2:2" s="753" customFormat="1">
      <c r="B6406" s="752"/>
    </row>
    <row r="6407" spans="2:2" s="753" customFormat="1">
      <c r="B6407" s="752"/>
    </row>
    <row r="6408" spans="2:2" s="753" customFormat="1">
      <c r="B6408" s="752"/>
    </row>
    <row r="6409" spans="2:2" s="753" customFormat="1">
      <c r="B6409" s="752"/>
    </row>
    <row r="6410" spans="2:2" s="753" customFormat="1">
      <c r="B6410" s="752"/>
    </row>
    <row r="6411" spans="2:2" s="753" customFormat="1">
      <c r="B6411" s="752"/>
    </row>
    <row r="6412" spans="2:2" s="753" customFormat="1">
      <c r="B6412" s="752"/>
    </row>
    <row r="6413" spans="2:2" s="753" customFormat="1">
      <c r="B6413" s="752"/>
    </row>
    <row r="6414" spans="2:2" s="753" customFormat="1">
      <c r="B6414" s="752"/>
    </row>
    <row r="6415" spans="2:2" s="753" customFormat="1">
      <c r="B6415" s="752"/>
    </row>
    <row r="6416" spans="2:2" s="753" customFormat="1">
      <c r="B6416" s="752"/>
    </row>
    <row r="6417" spans="2:2" s="753" customFormat="1">
      <c r="B6417" s="752"/>
    </row>
    <row r="6418" spans="2:2" s="753" customFormat="1">
      <c r="B6418" s="752"/>
    </row>
    <row r="6419" spans="2:2" s="753" customFormat="1">
      <c r="B6419" s="752"/>
    </row>
    <row r="6420" spans="2:2" s="753" customFormat="1">
      <c r="B6420" s="752"/>
    </row>
    <row r="6421" spans="2:2" s="753" customFormat="1">
      <c r="B6421" s="752"/>
    </row>
    <row r="6422" spans="2:2" s="753" customFormat="1">
      <c r="B6422" s="752"/>
    </row>
    <row r="6423" spans="2:2" s="753" customFormat="1">
      <c r="B6423" s="752"/>
    </row>
    <row r="6424" spans="2:2" s="753" customFormat="1">
      <c r="B6424" s="752"/>
    </row>
    <row r="6425" spans="2:2" s="753" customFormat="1">
      <c r="B6425" s="752"/>
    </row>
    <row r="6426" spans="2:2" s="753" customFormat="1">
      <c r="B6426" s="752"/>
    </row>
    <row r="6427" spans="2:2" s="753" customFormat="1">
      <c r="B6427" s="752"/>
    </row>
    <row r="6428" spans="2:2" s="753" customFormat="1">
      <c r="B6428" s="752"/>
    </row>
    <row r="6429" spans="2:2" s="753" customFormat="1">
      <c r="B6429" s="752"/>
    </row>
    <row r="6430" spans="2:2" s="753" customFormat="1">
      <c r="B6430" s="752"/>
    </row>
    <row r="6431" spans="2:2" s="753" customFormat="1">
      <c r="B6431" s="752"/>
    </row>
    <row r="6432" spans="2:2" s="753" customFormat="1">
      <c r="B6432" s="752"/>
    </row>
    <row r="6433" spans="2:2" s="753" customFormat="1">
      <c r="B6433" s="752"/>
    </row>
    <row r="6434" spans="2:2" s="753" customFormat="1">
      <c r="B6434" s="752"/>
    </row>
    <row r="6435" spans="2:2" s="753" customFormat="1">
      <c r="B6435" s="752"/>
    </row>
    <row r="6436" spans="2:2" s="753" customFormat="1">
      <c r="B6436" s="752"/>
    </row>
    <row r="6437" spans="2:2" s="753" customFormat="1">
      <c r="B6437" s="752"/>
    </row>
    <row r="6438" spans="2:2" s="753" customFormat="1">
      <c r="B6438" s="752"/>
    </row>
    <row r="6439" spans="2:2" s="753" customFormat="1">
      <c r="B6439" s="752"/>
    </row>
    <row r="6440" spans="2:2" s="753" customFormat="1">
      <c r="B6440" s="752"/>
    </row>
    <row r="6441" spans="2:2" s="753" customFormat="1">
      <c r="B6441" s="752"/>
    </row>
    <row r="6442" spans="2:2" s="753" customFormat="1">
      <c r="B6442" s="752"/>
    </row>
    <row r="6443" spans="2:2" s="753" customFormat="1">
      <c r="B6443" s="752"/>
    </row>
    <row r="6444" spans="2:2" s="753" customFormat="1">
      <c r="B6444" s="752"/>
    </row>
    <row r="6445" spans="2:2" s="753" customFormat="1">
      <c r="B6445" s="752"/>
    </row>
    <row r="6446" spans="2:2" s="753" customFormat="1">
      <c r="B6446" s="752"/>
    </row>
    <row r="6447" spans="2:2" s="753" customFormat="1">
      <c r="B6447" s="752"/>
    </row>
    <row r="6448" spans="2:2" s="753" customFormat="1">
      <c r="B6448" s="752"/>
    </row>
    <row r="6449" spans="2:2" s="753" customFormat="1">
      <c r="B6449" s="752"/>
    </row>
    <row r="6450" spans="2:2" s="753" customFormat="1">
      <c r="B6450" s="752"/>
    </row>
    <row r="6451" spans="2:2" s="753" customFormat="1">
      <c r="B6451" s="752"/>
    </row>
    <row r="6452" spans="2:2" s="753" customFormat="1">
      <c r="B6452" s="752"/>
    </row>
    <row r="6453" spans="2:2" s="753" customFormat="1">
      <c r="B6453" s="752"/>
    </row>
    <row r="6454" spans="2:2" s="753" customFormat="1">
      <c r="B6454" s="752"/>
    </row>
    <row r="6455" spans="2:2" s="753" customFormat="1">
      <c r="B6455" s="752"/>
    </row>
    <row r="6456" spans="2:2" s="753" customFormat="1">
      <c r="B6456" s="752"/>
    </row>
    <row r="6457" spans="2:2" s="753" customFormat="1">
      <c r="B6457" s="752"/>
    </row>
    <row r="6458" spans="2:2" s="753" customFormat="1">
      <c r="B6458" s="752"/>
    </row>
    <row r="6459" spans="2:2" s="753" customFormat="1">
      <c r="B6459" s="752"/>
    </row>
    <row r="6460" spans="2:2" s="753" customFormat="1">
      <c r="B6460" s="752"/>
    </row>
    <row r="6461" spans="2:2" s="753" customFormat="1">
      <c r="B6461" s="752"/>
    </row>
    <row r="6462" spans="2:2" s="753" customFormat="1">
      <c r="B6462" s="752"/>
    </row>
    <row r="6463" spans="2:2" s="753" customFormat="1">
      <c r="B6463" s="752"/>
    </row>
    <row r="6464" spans="2:2" s="753" customFormat="1">
      <c r="B6464" s="752"/>
    </row>
    <row r="6465" spans="2:2" s="753" customFormat="1">
      <c r="B6465" s="752"/>
    </row>
    <row r="6466" spans="2:2" s="753" customFormat="1">
      <c r="B6466" s="752"/>
    </row>
    <row r="6467" spans="2:2" s="753" customFormat="1">
      <c r="B6467" s="752"/>
    </row>
    <row r="6468" spans="2:2" s="753" customFormat="1">
      <c r="B6468" s="752"/>
    </row>
    <row r="6469" spans="2:2" s="753" customFormat="1">
      <c r="B6469" s="752"/>
    </row>
    <row r="6470" spans="2:2" s="753" customFormat="1">
      <c r="B6470" s="752"/>
    </row>
    <row r="6471" spans="2:2" s="753" customFormat="1">
      <c r="B6471" s="752"/>
    </row>
    <row r="6472" spans="2:2" s="753" customFormat="1">
      <c r="B6472" s="752"/>
    </row>
    <row r="6473" spans="2:2" s="753" customFormat="1">
      <c r="B6473" s="752"/>
    </row>
    <row r="6474" spans="2:2" s="753" customFormat="1">
      <c r="B6474" s="752"/>
    </row>
    <row r="6475" spans="2:2" s="753" customFormat="1">
      <c r="B6475" s="752"/>
    </row>
    <row r="6476" spans="2:2" s="753" customFormat="1">
      <c r="B6476" s="752"/>
    </row>
    <row r="6477" spans="2:2" s="753" customFormat="1">
      <c r="B6477" s="752"/>
    </row>
    <row r="6478" spans="2:2" s="753" customFormat="1">
      <c r="B6478" s="752"/>
    </row>
    <row r="6479" spans="2:2" s="753" customFormat="1">
      <c r="B6479" s="752"/>
    </row>
    <row r="6480" spans="2:2" s="753" customFormat="1">
      <c r="B6480" s="752"/>
    </row>
    <row r="6481" spans="2:2" s="753" customFormat="1">
      <c r="B6481" s="752"/>
    </row>
    <row r="6482" spans="2:2" s="753" customFormat="1">
      <c r="B6482" s="752"/>
    </row>
    <row r="6483" spans="2:2" s="753" customFormat="1">
      <c r="B6483" s="752"/>
    </row>
    <row r="6484" spans="2:2" s="753" customFormat="1">
      <c r="B6484" s="752"/>
    </row>
    <row r="6485" spans="2:2" s="753" customFormat="1">
      <c r="B6485" s="752"/>
    </row>
    <row r="6486" spans="2:2" s="753" customFormat="1">
      <c r="B6486" s="752"/>
    </row>
    <row r="6487" spans="2:2" s="753" customFormat="1">
      <c r="B6487" s="752"/>
    </row>
    <row r="6488" spans="2:2" s="753" customFormat="1">
      <c r="B6488" s="752"/>
    </row>
    <row r="6489" spans="2:2" s="753" customFormat="1">
      <c r="B6489" s="752"/>
    </row>
    <row r="6490" spans="2:2" s="753" customFormat="1">
      <c r="B6490" s="752"/>
    </row>
    <row r="6491" spans="2:2" s="753" customFormat="1">
      <c r="B6491" s="752"/>
    </row>
    <row r="6492" spans="2:2" s="753" customFormat="1">
      <c r="B6492" s="752"/>
    </row>
    <row r="6493" spans="2:2" s="753" customFormat="1">
      <c r="B6493" s="752"/>
    </row>
    <row r="6494" spans="2:2" s="753" customFormat="1">
      <c r="B6494" s="752"/>
    </row>
    <row r="6495" spans="2:2" s="753" customFormat="1">
      <c r="B6495" s="752"/>
    </row>
    <row r="6496" spans="2:2" s="753" customFormat="1">
      <c r="B6496" s="752"/>
    </row>
    <row r="6497" spans="2:2" s="753" customFormat="1">
      <c r="B6497" s="752"/>
    </row>
    <row r="6498" spans="2:2" s="753" customFormat="1">
      <c r="B6498" s="752"/>
    </row>
    <row r="6499" spans="2:2" s="753" customFormat="1">
      <c r="B6499" s="752"/>
    </row>
    <row r="6500" spans="2:2" s="753" customFormat="1">
      <c r="B6500" s="752"/>
    </row>
    <row r="6501" spans="2:2" s="753" customFormat="1">
      <c r="B6501" s="752"/>
    </row>
    <row r="6502" spans="2:2" s="753" customFormat="1">
      <c r="B6502" s="752"/>
    </row>
    <row r="6503" spans="2:2" s="753" customFormat="1">
      <c r="B6503" s="752"/>
    </row>
    <row r="6504" spans="2:2" s="753" customFormat="1">
      <c r="B6504" s="752"/>
    </row>
    <row r="6505" spans="2:2" s="753" customFormat="1">
      <c r="B6505" s="752"/>
    </row>
    <row r="6506" spans="2:2" s="753" customFormat="1">
      <c r="B6506" s="752"/>
    </row>
    <row r="6507" spans="2:2" s="753" customFormat="1">
      <c r="B6507" s="752"/>
    </row>
    <row r="6508" spans="2:2" s="753" customFormat="1">
      <c r="B6508" s="752"/>
    </row>
    <row r="6509" spans="2:2" s="753" customFormat="1">
      <c r="B6509" s="752"/>
    </row>
    <row r="6510" spans="2:2" s="753" customFormat="1">
      <c r="B6510" s="752"/>
    </row>
    <row r="6511" spans="2:2" s="753" customFormat="1">
      <c r="B6511" s="752"/>
    </row>
    <row r="6512" spans="2:2" s="753" customFormat="1">
      <c r="B6512" s="752"/>
    </row>
    <row r="6513" spans="2:2" s="753" customFormat="1">
      <c r="B6513" s="752"/>
    </row>
    <row r="6514" spans="2:2" s="753" customFormat="1">
      <c r="B6514" s="752"/>
    </row>
    <row r="6515" spans="2:2" s="753" customFormat="1">
      <c r="B6515" s="752"/>
    </row>
    <row r="6516" spans="2:2" s="753" customFormat="1">
      <c r="B6516" s="752"/>
    </row>
    <row r="6517" spans="2:2" s="753" customFormat="1">
      <c r="B6517" s="752"/>
    </row>
    <row r="6518" spans="2:2" s="753" customFormat="1">
      <c r="B6518" s="752"/>
    </row>
    <row r="6519" spans="2:2" s="753" customFormat="1">
      <c r="B6519" s="752"/>
    </row>
    <row r="6520" spans="2:2" s="753" customFormat="1">
      <c r="B6520" s="752"/>
    </row>
    <row r="6521" spans="2:2" s="753" customFormat="1">
      <c r="B6521" s="752"/>
    </row>
    <row r="6522" spans="2:2" s="753" customFormat="1">
      <c r="B6522" s="752"/>
    </row>
    <row r="6523" spans="2:2" s="753" customFormat="1">
      <c r="B6523" s="752"/>
    </row>
    <row r="6524" spans="2:2" s="753" customFormat="1">
      <c r="B6524" s="752"/>
    </row>
    <row r="6525" spans="2:2" s="753" customFormat="1">
      <c r="B6525" s="752"/>
    </row>
    <row r="6526" spans="2:2" s="753" customFormat="1">
      <c r="B6526" s="752"/>
    </row>
    <row r="6527" spans="2:2" s="753" customFormat="1">
      <c r="B6527" s="752"/>
    </row>
    <row r="6528" spans="2:2" s="753" customFormat="1">
      <c r="B6528" s="752"/>
    </row>
    <row r="6529" spans="2:2" s="753" customFormat="1">
      <c r="B6529" s="752"/>
    </row>
    <row r="6530" spans="2:2" s="753" customFormat="1">
      <c r="B6530" s="752"/>
    </row>
    <row r="6531" spans="2:2" s="753" customFormat="1">
      <c r="B6531" s="752"/>
    </row>
    <row r="6532" spans="2:2" s="753" customFormat="1">
      <c r="B6532" s="752"/>
    </row>
    <row r="6533" spans="2:2" s="753" customFormat="1">
      <c r="B6533" s="752"/>
    </row>
    <row r="6534" spans="2:2" s="753" customFormat="1">
      <c r="B6534" s="752"/>
    </row>
    <row r="6535" spans="2:2" s="753" customFormat="1">
      <c r="B6535" s="752"/>
    </row>
    <row r="6536" spans="2:2" s="753" customFormat="1">
      <c r="B6536" s="752"/>
    </row>
    <row r="6537" spans="2:2" s="753" customFormat="1">
      <c r="B6537" s="752"/>
    </row>
    <row r="6538" spans="2:2" s="753" customFormat="1">
      <c r="B6538" s="752"/>
    </row>
    <row r="6539" spans="2:2" s="753" customFormat="1">
      <c r="B6539" s="752"/>
    </row>
    <row r="6540" spans="2:2" s="753" customFormat="1">
      <c r="B6540" s="752"/>
    </row>
    <row r="6541" spans="2:2" s="753" customFormat="1">
      <c r="B6541" s="752"/>
    </row>
    <row r="6542" spans="2:2" s="753" customFormat="1">
      <c r="B6542" s="752"/>
    </row>
    <row r="6543" spans="2:2" s="753" customFormat="1">
      <c r="B6543" s="752"/>
    </row>
    <row r="6544" spans="2:2" s="753" customFormat="1">
      <c r="B6544" s="752"/>
    </row>
    <row r="6545" spans="2:2" s="753" customFormat="1">
      <c r="B6545" s="752"/>
    </row>
    <row r="6546" spans="2:2" s="753" customFormat="1">
      <c r="B6546" s="752"/>
    </row>
    <row r="6547" spans="2:2" s="753" customFormat="1">
      <c r="B6547" s="752"/>
    </row>
    <row r="6548" spans="2:2" s="753" customFormat="1">
      <c r="B6548" s="752"/>
    </row>
    <row r="6549" spans="2:2" s="753" customFormat="1">
      <c r="B6549" s="752"/>
    </row>
    <row r="6550" spans="2:2" s="753" customFormat="1">
      <c r="B6550" s="752"/>
    </row>
    <row r="6551" spans="2:2" s="753" customFormat="1">
      <c r="B6551" s="752"/>
    </row>
    <row r="6552" spans="2:2" s="753" customFormat="1">
      <c r="B6552" s="752"/>
    </row>
    <row r="6553" spans="2:2" s="753" customFormat="1">
      <c r="B6553" s="752"/>
    </row>
    <row r="6554" spans="2:2" s="753" customFormat="1">
      <c r="B6554" s="752"/>
    </row>
    <row r="6555" spans="2:2" s="753" customFormat="1">
      <c r="B6555" s="752"/>
    </row>
    <row r="6556" spans="2:2" s="753" customFormat="1">
      <c r="B6556" s="752"/>
    </row>
    <row r="6557" spans="2:2" s="753" customFormat="1">
      <c r="B6557" s="752"/>
    </row>
    <row r="6558" spans="2:2" s="753" customFormat="1">
      <c r="B6558" s="752"/>
    </row>
    <row r="6559" spans="2:2" s="753" customFormat="1">
      <c r="B6559" s="752"/>
    </row>
    <row r="6560" spans="2:2" s="753" customFormat="1">
      <c r="B6560" s="752"/>
    </row>
    <row r="6561" spans="2:2" s="753" customFormat="1">
      <c r="B6561" s="752"/>
    </row>
    <row r="6562" spans="2:2" s="753" customFormat="1">
      <c r="B6562" s="752"/>
    </row>
    <row r="6563" spans="2:2" s="753" customFormat="1">
      <c r="B6563" s="752"/>
    </row>
    <row r="6564" spans="2:2" s="753" customFormat="1">
      <c r="B6564" s="752"/>
    </row>
    <row r="6565" spans="2:2" s="753" customFormat="1">
      <c r="B6565" s="752"/>
    </row>
    <row r="6566" spans="2:2" s="753" customFormat="1">
      <c r="B6566" s="752"/>
    </row>
    <row r="6567" spans="2:2" s="753" customFormat="1">
      <c r="B6567" s="752"/>
    </row>
    <row r="6568" spans="2:2" s="753" customFormat="1">
      <c r="B6568" s="752"/>
    </row>
    <row r="6569" spans="2:2" s="753" customFormat="1">
      <c r="B6569" s="752"/>
    </row>
    <row r="6570" spans="2:2" s="753" customFormat="1">
      <c r="B6570" s="752"/>
    </row>
    <row r="6571" spans="2:2" s="753" customFormat="1">
      <c r="B6571" s="752"/>
    </row>
    <row r="6572" spans="2:2" s="753" customFormat="1">
      <c r="B6572" s="752"/>
    </row>
    <row r="6573" spans="2:2" s="753" customFormat="1">
      <c r="B6573" s="752"/>
    </row>
    <row r="6574" spans="2:2" s="753" customFormat="1">
      <c r="B6574" s="752"/>
    </row>
    <row r="6575" spans="2:2" s="753" customFormat="1">
      <c r="B6575" s="752"/>
    </row>
    <row r="6576" spans="2:2" s="753" customFormat="1">
      <c r="B6576" s="752"/>
    </row>
    <row r="6577" spans="2:2" s="753" customFormat="1">
      <c r="B6577" s="752"/>
    </row>
    <row r="6578" spans="2:2" s="753" customFormat="1">
      <c r="B6578" s="752"/>
    </row>
    <row r="6579" spans="2:2" s="753" customFormat="1">
      <c r="B6579" s="752"/>
    </row>
    <row r="6580" spans="2:2" s="753" customFormat="1">
      <c r="B6580" s="752"/>
    </row>
    <row r="6581" spans="2:2" s="753" customFormat="1">
      <c r="B6581" s="752"/>
    </row>
    <row r="6582" spans="2:2" s="753" customFormat="1">
      <c r="B6582" s="752"/>
    </row>
    <row r="6583" spans="2:2" s="753" customFormat="1">
      <c r="B6583" s="752"/>
    </row>
    <row r="6584" spans="2:2" s="753" customFormat="1">
      <c r="B6584" s="752"/>
    </row>
    <row r="6585" spans="2:2" s="753" customFormat="1">
      <c r="B6585" s="752"/>
    </row>
    <row r="6586" spans="2:2" s="753" customFormat="1">
      <c r="B6586" s="752"/>
    </row>
    <row r="6587" spans="2:2" s="753" customFormat="1">
      <c r="B6587" s="752"/>
    </row>
    <row r="6588" spans="2:2" s="753" customFormat="1">
      <c r="B6588" s="752"/>
    </row>
    <row r="6589" spans="2:2" s="753" customFormat="1">
      <c r="B6589" s="752"/>
    </row>
    <row r="6590" spans="2:2" s="753" customFormat="1">
      <c r="B6590" s="752"/>
    </row>
    <row r="6591" spans="2:2" s="753" customFormat="1">
      <c r="B6591" s="752"/>
    </row>
    <row r="6592" spans="2:2" s="753" customFormat="1">
      <c r="B6592" s="752"/>
    </row>
    <row r="6593" spans="2:2" s="753" customFormat="1">
      <c r="B6593" s="752"/>
    </row>
    <row r="6594" spans="2:2" s="753" customFormat="1">
      <c r="B6594" s="752"/>
    </row>
    <row r="6595" spans="2:2" s="753" customFormat="1">
      <c r="B6595" s="752"/>
    </row>
    <row r="6596" spans="2:2" s="753" customFormat="1">
      <c r="B6596" s="752"/>
    </row>
    <row r="6597" spans="2:2" s="753" customFormat="1">
      <c r="B6597" s="752"/>
    </row>
    <row r="6598" spans="2:2" s="753" customFormat="1">
      <c r="B6598" s="752"/>
    </row>
    <row r="6599" spans="2:2" s="753" customFormat="1">
      <c r="B6599" s="752"/>
    </row>
    <row r="6600" spans="2:2" s="753" customFormat="1">
      <c r="B6600" s="752"/>
    </row>
    <row r="6601" spans="2:2" s="753" customFormat="1">
      <c r="B6601" s="752"/>
    </row>
    <row r="6602" spans="2:2" s="753" customFormat="1">
      <c r="B6602" s="752"/>
    </row>
    <row r="6603" spans="2:2" s="753" customFormat="1">
      <c r="B6603" s="752"/>
    </row>
    <row r="6604" spans="2:2" s="753" customFormat="1">
      <c r="B6604" s="752"/>
    </row>
    <row r="6605" spans="2:2" s="753" customFormat="1">
      <c r="B6605" s="752"/>
    </row>
    <row r="6606" spans="2:2" s="753" customFormat="1">
      <c r="B6606" s="752"/>
    </row>
    <row r="6607" spans="2:2" s="753" customFormat="1">
      <c r="B6607" s="752"/>
    </row>
    <row r="6608" spans="2:2" s="753" customFormat="1">
      <c r="B6608" s="752"/>
    </row>
    <row r="6609" spans="2:2" s="753" customFormat="1">
      <c r="B6609" s="752"/>
    </row>
    <row r="6610" spans="2:2" s="753" customFormat="1">
      <c r="B6610" s="752"/>
    </row>
    <row r="6611" spans="2:2" s="753" customFormat="1">
      <c r="B6611" s="752"/>
    </row>
    <row r="6612" spans="2:2" s="753" customFormat="1">
      <c r="B6612" s="752"/>
    </row>
    <row r="6613" spans="2:2" s="753" customFormat="1">
      <c r="B6613" s="752"/>
    </row>
    <row r="6614" spans="2:2" s="753" customFormat="1">
      <c r="B6614" s="752"/>
    </row>
    <row r="6615" spans="2:2" s="753" customFormat="1">
      <c r="B6615" s="752"/>
    </row>
    <row r="6616" spans="2:2" s="753" customFormat="1">
      <c r="B6616" s="752"/>
    </row>
    <row r="6617" spans="2:2" s="753" customFormat="1">
      <c r="B6617" s="752"/>
    </row>
    <row r="6618" spans="2:2" s="753" customFormat="1">
      <c r="B6618" s="752"/>
    </row>
    <row r="6619" spans="2:2" s="753" customFormat="1">
      <c r="B6619" s="752"/>
    </row>
    <row r="6620" spans="2:2" s="753" customFormat="1">
      <c r="B6620" s="752"/>
    </row>
    <row r="6621" spans="2:2" s="753" customFormat="1">
      <c r="B6621" s="752"/>
    </row>
    <row r="6622" spans="2:2" s="753" customFormat="1">
      <c r="B6622" s="752"/>
    </row>
    <row r="6623" spans="2:2" s="753" customFormat="1">
      <c r="B6623" s="752"/>
    </row>
    <row r="6624" spans="2:2" s="753" customFormat="1">
      <c r="B6624" s="752"/>
    </row>
    <row r="6625" spans="2:2" s="753" customFormat="1">
      <c r="B6625" s="752"/>
    </row>
    <row r="6626" spans="2:2" s="753" customFormat="1">
      <c r="B6626" s="752"/>
    </row>
    <row r="6627" spans="2:2" s="753" customFormat="1">
      <c r="B6627" s="752"/>
    </row>
    <row r="6628" spans="2:2" s="753" customFormat="1">
      <c r="B6628" s="752"/>
    </row>
    <row r="6629" spans="2:2" s="753" customFormat="1">
      <c r="B6629" s="752"/>
    </row>
    <row r="6630" spans="2:2" s="753" customFormat="1">
      <c r="B6630" s="752"/>
    </row>
    <row r="6631" spans="2:2" s="753" customFormat="1">
      <c r="B6631" s="752"/>
    </row>
    <row r="6632" spans="2:2" s="753" customFormat="1">
      <c r="B6632" s="752"/>
    </row>
    <row r="6633" spans="2:2" s="753" customFormat="1">
      <c r="B6633" s="752"/>
    </row>
    <row r="6634" spans="2:2" s="753" customFormat="1">
      <c r="B6634" s="752"/>
    </row>
    <row r="6635" spans="2:2" s="753" customFormat="1">
      <c r="B6635" s="752"/>
    </row>
    <row r="6636" spans="2:2" s="753" customFormat="1">
      <c r="B6636" s="752"/>
    </row>
    <row r="6637" spans="2:2" s="753" customFormat="1">
      <c r="B6637" s="752"/>
    </row>
    <row r="6638" spans="2:2" s="753" customFormat="1">
      <c r="B6638" s="752"/>
    </row>
    <row r="6639" spans="2:2" s="753" customFormat="1">
      <c r="B6639" s="752"/>
    </row>
    <row r="6640" spans="2:2" s="753" customFormat="1">
      <c r="B6640" s="752"/>
    </row>
    <row r="6641" spans="2:2" s="753" customFormat="1">
      <c r="B6641" s="752"/>
    </row>
    <row r="6642" spans="2:2" s="753" customFormat="1">
      <c r="B6642" s="752"/>
    </row>
    <row r="6643" spans="2:2" s="753" customFormat="1">
      <c r="B6643" s="752"/>
    </row>
    <row r="6644" spans="2:2" s="753" customFormat="1">
      <c r="B6644" s="752"/>
    </row>
    <row r="6645" spans="2:2" s="753" customFormat="1">
      <c r="B6645" s="752"/>
    </row>
    <row r="6646" spans="2:2" s="753" customFormat="1">
      <c r="B6646" s="752"/>
    </row>
    <row r="6647" spans="2:2" s="753" customFormat="1">
      <c r="B6647" s="752"/>
    </row>
    <row r="6648" spans="2:2" s="753" customFormat="1">
      <c r="B6648" s="752"/>
    </row>
    <row r="6649" spans="2:2" s="753" customFormat="1">
      <c r="B6649" s="752"/>
    </row>
    <row r="6650" spans="2:2" s="753" customFormat="1">
      <c r="B6650" s="752"/>
    </row>
    <row r="6651" spans="2:2" s="753" customFormat="1">
      <c r="B6651" s="752"/>
    </row>
    <row r="6652" spans="2:2" s="753" customFormat="1">
      <c r="B6652" s="752"/>
    </row>
    <row r="6653" spans="2:2" s="753" customFormat="1">
      <c r="B6653" s="752"/>
    </row>
    <row r="6654" spans="2:2" s="753" customFormat="1">
      <c r="B6654" s="752"/>
    </row>
    <row r="6655" spans="2:2" s="753" customFormat="1">
      <c r="B6655" s="752"/>
    </row>
    <row r="6656" spans="2:2" s="753" customFormat="1">
      <c r="B6656" s="752"/>
    </row>
    <row r="6657" spans="2:2" s="753" customFormat="1">
      <c r="B6657" s="752"/>
    </row>
    <row r="6658" spans="2:2" s="753" customFormat="1">
      <c r="B6658" s="752"/>
    </row>
    <row r="6659" spans="2:2" s="753" customFormat="1">
      <c r="B6659" s="752"/>
    </row>
    <row r="6660" spans="2:2" s="753" customFormat="1">
      <c r="B6660" s="752"/>
    </row>
    <row r="6661" spans="2:2" s="753" customFormat="1">
      <c r="B6661" s="752"/>
    </row>
    <row r="6662" spans="2:2" s="753" customFormat="1">
      <c r="B6662" s="752"/>
    </row>
    <row r="6663" spans="2:2" s="753" customFormat="1">
      <c r="B6663" s="752"/>
    </row>
    <row r="6664" spans="2:2" s="753" customFormat="1">
      <c r="B6664" s="752"/>
    </row>
    <row r="6665" spans="2:2" s="753" customFormat="1">
      <c r="B6665" s="752"/>
    </row>
    <row r="6666" spans="2:2" s="753" customFormat="1">
      <c r="B6666" s="752"/>
    </row>
    <row r="6667" spans="2:2" s="753" customFormat="1">
      <c r="B6667" s="752"/>
    </row>
    <row r="6668" spans="2:2" s="753" customFormat="1">
      <c r="B6668" s="752"/>
    </row>
    <row r="6669" spans="2:2" s="753" customFormat="1">
      <c r="B6669" s="752"/>
    </row>
    <row r="6670" spans="2:2" s="753" customFormat="1">
      <c r="B6670" s="752"/>
    </row>
    <row r="6671" spans="2:2" s="753" customFormat="1">
      <c r="B6671" s="752"/>
    </row>
    <row r="6672" spans="2:2" s="753" customFormat="1">
      <c r="B6672" s="752"/>
    </row>
    <row r="6673" spans="2:2" s="753" customFormat="1">
      <c r="B6673" s="752"/>
    </row>
    <row r="6674" spans="2:2" s="753" customFormat="1">
      <c r="B6674" s="752"/>
    </row>
    <row r="6675" spans="2:2" s="753" customFormat="1">
      <c r="B6675" s="752"/>
    </row>
    <row r="6676" spans="2:2" s="753" customFormat="1">
      <c r="B6676" s="752"/>
    </row>
    <row r="6677" spans="2:2" s="753" customFormat="1">
      <c r="B6677" s="752"/>
    </row>
    <row r="6678" spans="2:2" s="753" customFormat="1">
      <c r="B6678" s="752"/>
    </row>
    <row r="6679" spans="2:2" s="753" customFormat="1">
      <c r="B6679" s="752"/>
    </row>
    <row r="6680" spans="2:2" s="753" customFormat="1">
      <c r="B6680" s="752"/>
    </row>
    <row r="6681" spans="2:2" s="753" customFormat="1">
      <c r="B6681" s="752"/>
    </row>
    <row r="6682" spans="2:2" s="753" customFormat="1">
      <c r="B6682" s="752"/>
    </row>
    <row r="6683" spans="2:2" s="753" customFormat="1">
      <c r="B6683" s="752"/>
    </row>
    <row r="6684" spans="2:2" s="753" customFormat="1">
      <c r="B6684" s="752"/>
    </row>
    <row r="6685" spans="2:2" s="753" customFormat="1">
      <c r="B6685" s="752"/>
    </row>
    <row r="6686" spans="2:2" s="753" customFormat="1">
      <c r="B6686" s="752"/>
    </row>
    <row r="6687" spans="2:2" s="753" customFormat="1">
      <c r="B6687" s="752"/>
    </row>
    <row r="6688" spans="2:2" s="753" customFormat="1">
      <c r="B6688" s="752"/>
    </row>
    <row r="6689" spans="2:2" s="753" customFormat="1">
      <c r="B6689" s="752"/>
    </row>
    <row r="6690" spans="2:2" s="753" customFormat="1">
      <c r="B6690" s="752"/>
    </row>
    <row r="6691" spans="2:2" s="753" customFormat="1">
      <c r="B6691" s="752"/>
    </row>
    <row r="6692" spans="2:2" s="753" customFormat="1">
      <c r="B6692" s="752"/>
    </row>
    <row r="6693" spans="2:2" s="753" customFormat="1">
      <c r="B6693" s="752"/>
    </row>
    <row r="6694" spans="2:2" s="753" customFormat="1">
      <c r="B6694" s="752"/>
    </row>
    <row r="6695" spans="2:2" s="753" customFormat="1">
      <c r="B6695" s="752"/>
    </row>
    <row r="6696" spans="2:2" s="753" customFormat="1">
      <c r="B6696" s="752"/>
    </row>
    <row r="6697" spans="2:2" s="753" customFormat="1">
      <c r="B6697" s="752"/>
    </row>
    <row r="6698" spans="2:2" s="753" customFormat="1">
      <c r="B6698" s="752"/>
    </row>
    <row r="6699" spans="2:2" s="753" customFormat="1">
      <c r="B6699" s="752"/>
    </row>
    <row r="6700" spans="2:2" s="753" customFormat="1">
      <c r="B6700" s="752"/>
    </row>
    <row r="6701" spans="2:2" s="753" customFormat="1">
      <c r="B6701" s="752"/>
    </row>
    <row r="6702" spans="2:2" s="753" customFormat="1">
      <c r="B6702" s="752"/>
    </row>
    <row r="6703" spans="2:2" s="753" customFormat="1">
      <c r="B6703" s="752"/>
    </row>
    <row r="6704" spans="2:2" s="753" customFormat="1">
      <c r="B6704" s="752"/>
    </row>
    <row r="6705" spans="2:2" s="753" customFormat="1">
      <c r="B6705" s="752"/>
    </row>
    <row r="6706" spans="2:2" s="753" customFormat="1">
      <c r="B6706" s="752"/>
    </row>
    <row r="6707" spans="2:2" s="753" customFormat="1">
      <c r="B6707" s="752"/>
    </row>
    <row r="6708" spans="2:2" s="753" customFormat="1">
      <c r="B6708" s="752"/>
    </row>
    <row r="6709" spans="2:2" s="753" customFormat="1">
      <c r="B6709" s="752"/>
    </row>
    <row r="6710" spans="2:2" s="753" customFormat="1">
      <c r="B6710" s="752"/>
    </row>
    <row r="6711" spans="2:2" s="753" customFormat="1">
      <c r="B6711" s="752"/>
    </row>
    <row r="6712" spans="2:2" s="753" customFormat="1">
      <c r="B6712" s="752"/>
    </row>
    <row r="6713" spans="2:2" s="753" customFormat="1">
      <c r="B6713" s="752"/>
    </row>
    <row r="6714" spans="2:2" s="753" customFormat="1">
      <c r="B6714" s="752"/>
    </row>
    <row r="6715" spans="2:2" s="753" customFormat="1">
      <c r="B6715" s="752"/>
    </row>
    <row r="6716" spans="2:2" s="753" customFormat="1">
      <c r="B6716" s="752"/>
    </row>
    <row r="6717" spans="2:2" s="753" customFormat="1">
      <c r="B6717" s="752"/>
    </row>
    <row r="6718" spans="2:2" s="753" customFormat="1">
      <c r="B6718" s="752"/>
    </row>
    <row r="6719" spans="2:2" s="753" customFormat="1">
      <c r="B6719" s="752"/>
    </row>
    <row r="6720" spans="2:2" s="753" customFormat="1">
      <c r="B6720" s="752"/>
    </row>
    <row r="6721" spans="2:2" s="753" customFormat="1">
      <c r="B6721" s="752"/>
    </row>
    <row r="6722" spans="2:2" s="753" customFormat="1">
      <c r="B6722" s="752"/>
    </row>
    <row r="6723" spans="2:2" s="753" customFormat="1">
      <c r="B6723" s="752"/>
    </row>
    <row r="6724" spans="2:2" s="753" customFormat="1">
      <c r="B6724" s="752"/>
    </row>
    <row r="6725" spans="2:2" s="753" customFormat="1">
      <c r="B6725" s="752"/>
    </row>
    <row r="6726" spans="2:2" s="753" customFormat="1">
      <c r="B6726" s="752"/>
    </row>
    <row r="6727" spans="2:2" s="753" customFormat="1">
      <c r="B6727" s="752"/>
    </row>
    <row r="6728" spans="2:2" s="753" customFormat="1">
      <c r="B6728" s="752"/>
    </row>
    <row r="6729" spans="2:2" s="753" customFormat="1">
      <c r="B6729" s="752"/>
    </row>
    <row r="6730" spans="2:2" s="753" customFormat="1">
      <c r="B6730" s="752"/>
    </row>
    <row r="6731" spans="2:2" s="753" customFormat="1">
      <c r="B6731" s="752"/>
    </row>
    <row r="6732" spans="2:2" s="753" customFormat="1">
      <c r="B6732" s="752"/>
    </row>
    <row r="6733" spans="2:2" s="753" customFormat="1">
      <c r="B6733" s="752"/>
    </row>
    <row r="6734" spans="2:2" s="753" customFormat="1">
      <c r="B6734" s="752"/>
    </row>
    <row r="6735" spans="2:2" s="753" customFormat="1">
      <c r="B6735" s="752"/>
    </row>
    <row r="6736" spans="2:2" s="753" customFormat="1">
      <c r="B6736" s="752"/>
    </row>
    <row r="6737" spans="2:2" s="753" customFormat="1">
      <c r="B6737" s="752"/>
    </row>
    <row r="6738" spans="2:2" s="753" customFormat="1">
      <c r="B6738" s="752"/>
    </row>
    <row r="6739" spans="2:2" s="753" customFormat="1">
      <c r="B6739" s="752"/>
    </row>
    <row r="6740" spans="2:2" s="753" customFormat="1">
      <c r="B6740" s="752"/>
    </row>
    <row r="6741" spans="2:2" s="753" customFormat="1">
      <c r="B6741" s="752"/>
    </row>
    <row r="6742" spans="2:2" s="753" customFormat="1">
      <c r="B6742" s="752"/>
    </row>
    <row r="6743" spans="2:2" s="753" customFormat="1">
      <c r="B6743" s="752"/>
    </row>
    <row r="6744" spans="2:2" s="753" customFormat="1">
      <c r="B6744" s="752"/>
    </row>
    <row r="6745" spans="2:2" s="753" customFormat="1">
      <c r="B6745" s="752"/>
    </row>
    <row r="6746" spans="2:2" s="753" customFormat="1">
      <c r="B6746" s="752"/>
    </row>
    <row r="6747" spans="2:2" s="753" customFormat="1">
      <c r="B6747" s="752"/>
    </row>
    <row r="6748" spans="2:2" s="753" customFormat="1">
      <c r="B6748" s="752"/>
    </row>
    <row r="6749" spans="2:2" s="753" customFormat="1">
      <c r="B6749" s="752"/>
    </row>
    <row r="6750" spans="2:2" s="753" customFormat="1">
      <c r="B6750" s="752"/>
    </row>
    <row r="6751" spans="2:2" s="753" customFormat="1">
      <c r="B6751" s="752"/>
    </row>
    <row r="6752" spans="2:2" s="753" customFormat="1">
      <c r="B6752" s="752"/>
    </row>
    <row r="6753" spans="2:2" s="753" customFormat="1">
      <c r="B6753" s="752"/>
    </row>
    <row r="6754" spans="2:2" s="753" customFormat="1">
      <c r="B6754" s="752"/>
    </row>
    <row r="6755" spans="2:2" s="753" customFormat="1">
      <c r="B6755" s="752"/>
    </row>
    <row r="6756" spans="2:2" s="753" customFormat="1">
      <c r="B6756" s="752"/>
    </row>
    <row r="6757" spans="2:2" s="753" customFormat="1">
      <c r="B6757" s="752"/>
    </row>
    <row r="6758" spans="2:2" s="753" customFormat="1">
      <c r="B6758" s="752"/>
    </row>
    <row r="6759" spans="2:2" s="753" customFormat="1">
      <c r="B6759" s="752"/>
    </row>
    <row r="6760" spans="2:2" s="753" customFormat="1">
      <c r="B6760" s="752"/>
    </row>
    <row r="6761" spans="2:2" s="753" customFormat="1">
      <c r="B6761" s="752"/>
    </row>
    <row r="6762" spans="2:2" s="753" customFormat="1">
      <c r="B6762" s="752"/>
    </row>
    <row r="6763" spans="2:2" s="753" customFormat="1">
      <c r="B6763" s="752"/>
    </row>
    <row r="6764" spans="2:2" s="753" customFormat="1">
      <c r="B6764" s="752"/>
    </row>
    <row r="6765" spans="2:2" s="753" customFormat="1">
      <c r="B6765" s="752"/>
    </row>
    <row r="6766" spans="2:2" s="753" customFormat="1">
      <c r="B6766" s="752"/>
    </row>
    <row r="6767" spans="2:2" s="753" customFormat="1">
      <c r="B6767" s="752"/>
    </row>
    <row r="6768" spans="2:2" s="753" customFormat="1">
      <c r="B6768" s="752"/>
    </row>
    <row r="6769" spans="2:2" s="753" customFormat="1">
      <c r="B6769" s="752"/>
    </row>
    <row r="6770" spans="2:2" s="753" customFormat="1">
      <c r="B6770" s="752"/>
    </row>
    <row r="6771" spans="2:2" s="753" customFormat="1">
      <c r="B6771" s="752"/>
    </row>
    <row r="6772" spans="2:2" s="753" customFormat="1">
      <c r="B6772" s="752"/>
    </row>
    <row r="6773" spans="2:2" s="753" customFormat="1">
      <c r="B6773" s="752"/>
    </row>
    <row r="6774" spans="2:2" s="753" customFormat="1">
      <c r="B6774" s="752"/>
    </row>
    <row r="6775" spans="2:2" s="753" customFormat="1">
      <c r="B6775" s="752"/>
    </row>
    <row r="6776" spans="2:2" s="753" customFormat="1">
      <c r="B6776" s="752"/>
    </row>
    <row r="6777" spans="2:2" s="753" customFormat="1">
      <c r="B6777" s="752"/>
    </row>
    <row r="6778" spans="2:2" s="753" customFormat="1">
      <c r="B6778" s="752"/>
    </row>
    <row r="6779" spans="2:2" s="753" customFormat="1">
      <c r="B6779" s="752"/>
    </row>
    <row r="6780" spans="2:2" s="753" customFormat="1">
      <c r="B6780" s="752"/>
    </row>
    <row r="6781" spans="2:2" s="753" customFormat="1">
      <c r="B6781" s="752"/>
    </row>
    <row r="6782" spans="2:2" s="753" customFormat="1">
      <c r="B6782" s="752"/>
    </row>
    <row r="6783" spans="2:2" s="753" customFormat="1">
      <c r="B6783" s="752"/>
    </row>
    <row r="6784" spans="2:2" s="753" customFormat="1">
      <c r="B6784" s="752"/>
    </row>
    <row r="6785" spans="2:2" s="753" customFormat="1">
      <c r="B6785" s="752"/>
    </row>
    <row r="6786" spans="2:2" s="753" customFormat="1">
      <c r="B6786" s="752"/>
    </row>
    <row r="6787" spans="2:2" s="753" customFormat="1">
      <c r="B6787" s="752"/>
    </row>
    <row r="6788" spans="2:2" s="753" customFormat="1">
      <c r="B6788" s="752"/>
    </row>
    <row r="6789" spans="2:2" s="753" customFormat="1">
      <c r="B6789" s="752"/>
    </row>
    <row r="6790" spans="2:2" s="753" customFormat="1">
      <c r="B6790" s="752"/>
    </row>
    <row r="6791" spans="2:2" s="753" customFormat="1">
      <c r="B6791" s="752"/>
    </row>
    <row r="6792" spans="2:2" s="753" customFormat="1">
      <c r="B6792" s="752"/>
    </row>
    <row r="6793" spans="2:2" s="753" customFormat="1">
      <c r="B6793" s="752"/>
    </row>
    <row r="6794" spans="2:2" s="753" customFormat="1">
      <c r="B6794" s="752"/>
    </row>
    <row r="6795" spans="2:2" s="753" customFormat="1">
      <c r="B6795" s="752"/>
    </row>
    <row r="6796" spans="2:2" s="753" customFormat="1">
      <c r="B6796" s="752"/>
    </row>
    <row r="6797" spans="2:2" s="753" customFormat="1">
      <c r="B6797" s="752"/>
    </row>
    <row r="6798" spans="2:2" s="753" customFormat="1">
      <c r="B6798" s="752"/>
    </row>
    <row r="6799" spans="2:2" s="753" customFormat="1">
      <c r="B6799" s="752"/>
    </row>
    <row r="6800" spans="2:2" s="753" customFormat="1">
      <c r="B6800" s="752"/>
    </row>
    <row r="6801" spans="2:2" s="753" customFormat="1">
      <c r="B6801" s="752"/>
    </row>
    <row r="6802" spans="2:2" s="753" customFormat="1">
      <c r="B6802" s="752"/>
    </row>
    <row r="6803" spans="2:2" s="753" customFormat="1">
      <c r="B6803" s="752"/>
    </row>
    <row r="6804" spans="2:2" s="753" customFormat="1">
      <c r="B6804" s="752"/>
    </row>
    <row r="6805" spans="2:2" s="753" customFormat="1">
      <c r="B6805" s="752"/>
    </row>
    <row r="6806" spans="2:2" s="753" customFormat="1">
      <c r="B6806" s="752"/>
    </row>
    <row r="6807" spans="2:2" s="753" customFormat="1">
      <c r="B6807" s="752"/>
    </row>
    <row r="6808" spans="2:2" s="753" customFormat="1">
      <c r="B6808" s="752"/>
    </row>
    <row r="6809" spans="2:2" s="753" customFormat="1">
      <c r="B6809" s="752"/>
    </row>
    <row r="6810" spans="2:2" s="753" customFormat="1">
      <c r="B6810" s="752"/>
    </row>
    <row r="6811" spans="2:2" s="753" customFormat="1">
      <c r="B6811" s="752"/>
    </row>
    <row r="6812" spans="2:2" s="753" customFormat="1">
      <c r="B6812" s="752"/>
    </row>
    <row r="6813" spans="2:2" s="753" customFormat="1">
      <c r="B6813" s="752"/>
    </row>
    <row r="6814" spans="2:2" s="753" customFormat="1">
      <c r="B6814" s="752"/>
    </row>
    <row r="6815" spans="2:2" s="753" customFormat="1">
      <c r="B6815" s="752"/>
    </row>
    <row r="6816" spans="2:2" s="753" customFormat="1">
      <c r="B6816" s="752"/>
    </row>
    <row r="6817" spans="2:2" s="753" customFormat="1">
      <c r="B6817" s="752"/>
    </row>
    <row r="6818" spans="2:2" s="753" customFormat="1">
      <c r="B6818" s="752"/>
    </row>
    <row r="6819" spans="2:2" s="753" customFormat="1">
      <c r="B6819" s="752"/>
    </row>
    <row r="6820" spans="2:2" s="753" customFormat="1">
      <c r="B6820" s="752"/>
    </row>
    <row r="6821" spans="2:2" s="753" customFormat="1">
      <c r="B6821" s="752"/>
    </row>
    <row r="6822" spans="2:2" s="753" customFormat="1">
      <c r="B6822" s="752"/>
    </row>
    <row r="6823" spans="2:2" s="753" customFormat="1">
      <c r="B6823" s="752"/>
    </row>
    <row r="6824" spans="2:2" s="753" customFormat="1">
      <c r="B6824" s="752"/>
    </row>
    <row r="6825" spans="2:2" s="753" customFormat="1">
      <c r="B6825" s="752"/>
    </row>
    <row r="6826" spans="2:2" s="753" customFormat="1">
      <c r="B6826" s="752"/>
    </row>
    <row r="6827" spans="2:2" s="753" customFormat="1">
      <c r="B6827" s="752"/>
    </row>
    <row r="6828" spans="2:2" s="753" customFormat="1">
      <c r="B6828" s="752"/>
    </row>
    <row r="6829" spans="2:2" s="753" customFormat="1">
      <c r="B6829" s="752"/>
    </row>
    <row r="6830" spans="2:2" s="753" customFormat="1">
      <c r="B6830" s="752"/>
    </row>
    <row r="6831" spans="2:2" s="753" customFormat="1">
      <c r="B6831" s="752"/>
    </row>
    <row r="6832" spans="2:2" s="753" customFormat="1">
      <c r="B6832" s="752"/>
    </row>
    <row r="6833" spans="2:2" s="753" customFormat="1">
      <c r="B6833" s="752"/>
    </row>
    <row r="6834" spans="2:2" s="753" customFormat="1">
      <c r="B6834" s="752"/>
    </row>
    <row r="6835" spans="2:2" s="753" customFormat="1">
      <c r="B6835" s="752"/>
    </row>
    <row r="6836" spans="2:2" s="753" customFormat="1">
      <c r="B6836" s="752"/>
    </row>
    <row r="6837" spans="2:2" s="753" customFormat="1">
      <c r="B6837" s="752"/>
    </row>
    <row r="6838" spans="2:2" s="753" customFormat="1">
      <c r="B6838" s="752"/>
    </row>
    <row r="6839" spans="2:2" s="753" customFormat="1">
      <c r="B6839" s="752"/>
    </row>
    <row r="6840" spans="2:2" s="753" customFormat="1">
      <c r="B6840" s="752"/>
    </row>
    <row r="6841" spans="2:2" s="753" customFormat="1">
      <c r="B6841" s="752"/>
    </row>
    <row r="6842" spans="2:2" s="753" customFormat="1">
      <c r="B6842" s="752"/>
    </row>
    <row r="6843" spans="2:2" s="753" customFormat="1">
      <c r="B6843" s="752"/>
    </row>
    <row r="6844" spans="2:2" s="753" customFormat="1">
      <c r="B6844" s="752"/>
    </row>
    <row r="6845" spans="2:2" s="753" customFormat="1">
      <c r="B6845" s="752"/>
    </row>
    <row r="6846" spans="2:2" s="753" customFormat="1">
      <c r="B6846" s="752"/>
    </row>
    <row r="6847" spans="2:2" s="753" customFormat="1">
      <c r="B6847" s="752"/>
    </row>
    <row r="6848" spans="2:2" s="753" customFormat="1">
      <c r="B6848" s="752"/>
    </row>
    <row r="6849" spans="2:2" s="753" customFormat="1">
      <c r="B6849" s="752"/>
    </row>
    <row r="6850" spans="2:2" s="753" customFormat="1">
      <c r="B6850" s="752"/>
    </row>
    <row r="6851" spans="2:2" s="753" customFormat="1">
      <c r="B6851" s="752"/>
    </row>
    <row r="6852" spans="2:2" s="753" customFormat="1">
      <c r="B6852" s="752"/>
    </row>
    <row r="6853" spans="2:2" s="753" customFormat="1">
      <c r="B6853" s="752"/>
    </row>
    <row r="6854" spans="2:2" s="753" customFormat="1">
      <c r="B6854" s="752"/>
    </row>
    <row r="6855" spans="2:2" s="753" customFormat="1">
      <c r="B6855" s="752"/>
    </row>
    <row r="6856" spans="2:2" s="753" customFormat="1">
      <c r="B6856" s="752"/>
    </row>
    <row r="6857" spans="2:2" s="753" customFormat="1">
      <c r="B6857" s="752"/>
    </row>
    <row r="6858" spans="2:2" s="753" customFormat="1">
      <c r="B6858" s="752"/>
    </row>
    <row r="6859" spans="2:2" s="753" customFormat="1">
      <c r="B6859" s="752"/>
    </row>
    <row r="6860" spans="2:2" s="753" customFormat="1">
      <c r="B6860" s="752"/>
    </row>
    <row r="6861" spans="2:2" s="753" customFormat="1">
      <c r="B6861" s="752"/>
    </row>
    <row r="6862" spans="2:2" s="753" customFormat="1">
      <c r="B6862" s="752"/>
    </row>
    <row r="6863" spans="2:2" s="753" customFormat="1">
      <c r="B6863" s="752"/>
    </row>
    <row r="6864" spans="2:2" s="753" customFormat="1">
      <c r="B6864" s="752"/>
    </row>
    <row r="6865" spans="2:2" s="753" customFormat="1">
      <c r="B6865" s="752"/>
    </row>
    <row r="6866" spans="2:2" s="753" customFormat="1">
      <c r="B6866" s="752"/>
    </row>
    <row r="6867" spans="2:2" s="753" customFormat="1">
      <c r="B6867" s="752"/>
    </row>
    <row r="6868" spans="2:2" s="753" customFormat="1">
      <c r="B6868" s="752"/>
    </row>
    <row r="6869" spans="2:2" s="753" customFormat="1">
      <c r="B6869" s="752"/>
    </row>
    <row r="6870" spans="2:2" s="753" customFormat="1">
      <c r="B6870" s="752"/>
    </row>
    <row r="6871" spans="2:2" s="753" customFormat="1">
      <c r="B6871" s="752"/>
    </row>
    <row r="6872" spans="2:2" s="753" customFormat="1">
      <c r="B6872" s="752"/>
    </row>
    <row r="6873" spans="2:2" s="753" customFormat="1">
      <c r="B6873" s="752"/>
    </row>
    <row r="6874" spans="2:2" s="753" customFormat="1">
      <c r="B6874" s="752"/>
    </row>
    <row r="6875" spans="2:2" s="753" customFormat="1">
      <c r="B6875" s="752"/>
    </row>
    <row r="6876" spans="2:2" s="753" customFormat="1">
      <c r="B6876" s="752"/>
    </row>
    <row r="6877" spans="2:2" s="753" customFormat="1">
      <c r="B6877" s="752"/>
    </row>
    <row r="6878" spans="2:2" s="753" customFormat="1">
      <c r="B6878" s="752"/>
    </row>
    <row r="6879" spans="2:2" s="753" customFormat="1">
      <c r="B6879" s="752"/>
    </row>
    <row r="6880" spans="2:2" s="753" customFormat="1">
      <c r="B6880" s="752"/>
    </row>
    <row r="6881" spans="2:2" s="753" customFormat="1">
      <c r="B6881" s="752"/>
    </row>
    <row r="6882" spans="2:2" s="753" customFormat="1">
      <c r="B6882" s="752"/>
    </row>
    <row r="6883" spans="2:2" s="753" customFormat="1">
      <c r="B6883" s="752"/>
    </row>
    <row r="6884" spans="2:2" s="753" customFormat="1">
      <c r="B6884" s="752"/>
    </row>
    <row r="6885" spans="2:2" s="753" customFormat="1">
      <c r="B6885" s="752"/>
    </row>
    <row r="6886" spans="2:2" s="753" customFormat="1">
      <c r="B6886" s="752"/>
    </row>
    <row r="6887" spans="2:2" s="753" customFormat="1">
      <c r="B6887" s="752"/>
    </row>
    <row r="6888" spans="2:2" s="753" customFormat="1">
      <c r="B6888" s="752"/>
    </row>
    <row r="6889" spans="2:2" s="753" customFormat="1">
      <c r="B6889" s="752"/>
    </row>
    <row r="6890" spans="2:2" s="753" customFormat="1">
      <c r="B6890" s="752"/>
    </row>
    <row r="6891" spans="2:2" s="753" customFormat="1">
      <c r="B6891" s="752"/>
    </row>
    <row r="6892" spans="2:2" s="753" customFormat="1">
      <c r="B6892" s="752"/>
    </row>
    <row r="6893" spans="2:2" s="753" customFormat="1">
      <c r="B6893" s="752"/>
    </row>
    <row r="6894" spans="2:2" s="753" customFormat="1">
      <c r="B6894" s="752"/>
    </row>
    <row r="6895" spans="2:2" s="753" customFormat="1">
      <c r="B6895" s="752"/>
    </row>
    <row r="6896" spans="2:2" s="753" customFormat="1">
      <c r="B6896" s="752"/>
    </row>
    <row r="6897" spans="2:2" s="753" customFormat="1">
      <c r="B6897" s="752"/>
    </row>
    <row r="6898" spans="2:2" s="753" customFormat="1">
      <c r="B6898" s="752"/>
    </row>
    <row r="6899" spans="2:2" s="753" customFormat="1">
      <c r="B6899" s="752"/>
    </row>
    <row r="6900" spans="2:2" s="753" customFormat="1">
      <c r="B6900" s="752"/>
    </row>
    <row r="6901" spans="2:2" s="753" customFormat="1">
      <c r="B6901" s="752"/>
    </row>
    <row r="6902" spans="2:2" s="753" customFormat="1">
      <c r="B6902" s="752"/>
    </row>
    <row r="6903" spans="2:2" s="753" customFormat="1">
      <c r="B6903" s="752"/>
    </row>
    <row r="6904" spans="2:2" s="753" customFormat="1">
      <c r="B6904" s="752"/>
    </row>
    <row r="6905" spans="2:2" s="753" customFormat="1">
      <c r="B6905" s="752"/>
    </row>
    <row r="6906" spans="2:2" s="753" customFormat="1">
      <c r="B6906" s="752"/>
    </row>
    <row r="6907" spans="2:2" s="753" customFormat="1">
      <c r="B6907" s="752"/>
    </row>
    <row r="6908" spans="2:2" s="753" customFormat="1">
      <c r="B6908" s="752"/>
    </row>
    <row r="6909" spans="2:2" s="753" customFormat="1">
      <c r="B6909" s="752"/>
    </row>
    <row r="6910" spans="2:2" s="753" customFormat="1">
      <c r="B6910" s="752"/>
    </row>
    <row r="6911" spans="2:2" s="753" customFormat="1">
      <c r="B6911" s="752"/>
    </row>
    <row r="6912" spans="2:2" s="753" customFormat="1">
      <c r="B6912" s="752"/>
    </row>
    <row r="6913" spans="2:2" s="753" customFormat="1">
      <c r="B6913" s="752"/>
    </row>
    <row r="6914" spans="2:2" s="753" customFormat="1">
      <c r="B6914" s="752"/>
    </row>
    <row r="6915" spans="2:2" s="753" customFormat="1">
      <c r="B6915" s="752"/>
    </row>
    <row r="6916" spans="2:2" s="753" customFormat="1">
      <c r="B6916" s="752"/>
    </row>
    <row r="6917" spans="2:2" s="753" customFormat="1">
      <c r="B6917" s="752"/>
    </row>
    <row r="6918" spans="2:2" s="753" customFormat="1">
      <c r="B6918" s="752"/>
    </row>
    <row r="6919" spans="2:2" s="753" customFormat="1">
      <c r="B6919" s="752"/>
    </row>
    <row r="6920" spans="2:2" s="753" customFormat="1">
      <c r="B6920" s="752"/>
    </row>
    <row r="6921" spans="2:2" s="753" customFormat="1">
      <c r="B6921" s="752"/>
    </row>
    <row r="6922" spans="2:2" s="753" customFormat="1">
      <c r="B6922" s="752"/>
    </row>
    <row r="6923" spans="2:2" s="753" customFormat="1">
      <c r="B6923" s="752"/>
    </row>
    <row r="6924" spans="2:2" s="753" customFormat="1">
      <c r="B6924" s="752"/>
    </row>
    <row r="6925" spans="2:2" s="753" customFormat="1">
      <c r="B6925" s="752"/>
    </row>
    <row r="6926" spans="2:2" s="753" customFormat="1">
      <c r="B6926" s="752"/>
    </row>
    <row r="6927" spans="2:2" s="753" customFormat="1">
      <c r="B6927" s="752"/>
    </row>
    <row r="6928" spans="2:2" s="753" customFormat="1">
      <c r="B6928" s="752"/>
    </row>
    <row r="6929" spans="2:2" s="753" customFormat="1">
      <c r="B6929" s="752"/>
    </row>
    <row r="6930" spans="2:2" s="753" customFormat="1">
      <c r="B6930" s="752"/>
    </row>
    <row r="6931" spans="2:2" s="753" customFormat="1">
      <c r="B6931" s="752"/>
    </row>
    <row r="6932" spans="2:2" s="753" customFormat="1">
      <c r="B6932" s="752"/>
    </row>
    <row r="6933" spans="2:2" s="753" customFormat="1">
      <c r="B6933" s="752"/>
    </row>
    <row r="6934" spans="2:2" s="753" customFormat="1">
      <c r="B6934" s="752"/>
    </row>
    <row r="6935" spans="2:2" s="753" customFormat="1">
      <c r="B6935" s="752"/>
    </row>
    <row r="6936" spans="2:2" s="753" customFormat="1">
      <c r="B6936" s="752"/>
    </row>
    <row r="6937" spans="2:2" s="753" customFormat="1">
      <c r="B6937" s="752"/>
    </row>
    <row r="6938" spans="2:2" s="753" customFormat="1">
      <c r="B6938" s="752"/>
    </row>
    <row r="6939" spans="2:2" s="753" customFormat="1">
      <c r="B6939" s="752"/>
    </row>
    <row r="6940" spans="2:2" s="753" customFormat="1">
      <c r="B6940" s="752"/>
    </row>
    <row r="6941" spans="2:2" s="753" customFormat="1">
      <c r="B6941" s="752"/>
    </row>
    <row r="6942" spans="2:2" s="753" customFormat="1">
      <c r="B6942" s="752"/>
    </row>
    <row r="6943" spans="2:2" s="753" customFormat="1">
      <c r="B6943" s="752"/>
    </row>
    <row r="6944" spans="2:2" s="753" customFormat="1">
      <c r="B6944" s="752"/>
    </row>
    <row r="6945" spans="2:2" s="753" customFormat="1">
      <c r="B6945" s="752"/>
    </row>
    <row r="6946" spans="2:2" s="753" customFormat="1">
      <c r="B6946" s="752"/>
    </row>
    <row r="6947" spans="2:2" s="753" customFormat="1">
      <c r="B6947" s="752"/>
    </row>
    <row r="6948" spans="2:2" s="753" customFormat="1">
      <c r="B6948" s="752"/>
    </row>
    <row r="6949" spans="2:2" s="753" customFormat="1">
      <c r="B6949" s="752"/>
    </row>
    <row r="6950" spans="2:2" s="753" customFormat="1">
      <c r="B6950" s="752"/>
    </row>
    <row r="6951" spans="2:2" s="753" customFormat="1">
      <c r="B6951" s="752"/>
    </row>
    <row r="6952" spans="2:2" s="753" customFormat="1">
      <c r="B6952" s="752"/>
    </row>
    <row r="6953" spans="2:2" s="753" customFormat="1">
      <c r="B6953" s="752"/>
    </row>
    <row r="6954" spans="2:2" s="753" customFormat="1">
      <c r="B6954" s="752"/>
    </row>
    <row r="6955" spans="2:2" s="753" customFormat="1">
      <c r="B6955" s="752"/>
    </row>
    <row r="6956" spans="2:2" s="753" customFormat="1">
      <c r="B6956" s="752"/>
    </row>
    <row r="6957" spans="2:2" s="753" customFormat="1">
      <c r="B6957" s="752"/>
    </row>
    <row r="6958" spans="2:2" s="753" customFormat="1">
      <c r="B6958" s="752"/>
    </row>
    <row r="6959" spans="2:2" s="753" customFormat="1">
      <c r="B6959" s="752"/>
    </row>
    <row r="6960" spans="2:2" s="753" customFormat="1">
      <c r="B6960" s="752"/>
    </row>
    <row r="6961" spans="2:2" s="753" customFormat="1">
      <c r="B6961" s="752"/>
    </row>
    <row r="6962" spans="2:2" s="753" customFormat="1">
      <c r="B6962" s="752"/>
    </row>
    <row r="6963" spans="2:2" s="753" customFormat="1">
      <c r="B6963" s="752"/>
    </row>
    <row r="6964" spans="2:2" s="753" customFormat="1">
      <c r="B6964" s="752"/>
    </row>
    <row r="6965" spans="2:2" s="753" customFormat="1">
      <c r="B6965" s="752"/>
    </row>
    <row r="6966" spans="2:2" s="753" customFormat="1">
      <c r="B6966" s="752"/>
    </row>
    <row r="6967" spans="2:2" s="753" customFormat="1">
      <c r="B6967" s="752"/>
    </row>
    <row r="6968" spans="2:2" s="753" customFormat="1">
      <c r="B6968" s="752"/>
    </row>
    <row r="6969" spans="2:2" s="753" customFormat="1">
      <c r="B6969" s="752"/>
    </row>
    <row r="6970" spans="2:2" s="753" customFormat="1">
      <c r="B6970" s="752"/>
    </row>
    <row r="6971" spans="2:2" s="753" customFormat="1">
      <c r="B6971" s="752"/>
    </row>
    <row r="6972" spans="2:2" s="753" customFormat="1">
      <c r="B6972" s="752"/>
    </row>
    <row r="6973" spans="2:2" s="753" customFormat="1">
      <c r="B6973" s="752"/>
    </row>
    <row r="6974" spans="2:2" s="753" customFormat="1">
      <c r="B6974" s="752"/>
    </row>
    <row r="6975" spans="2:2" s="753" customFormat="1">
      <c r="B6975" s="752"/>
    </row>
    <row r="6976" spans="2:2" s="753" customFormat="1">
      <c r="B6976" s="752"/>
    </row>
    <row r="6977" spans="2:2" s="753" customFormat="1">
      <c r="B6977" s="752"/>
    </row>
    <row r="6978" spans="2:2" s="753" customFormat="1">
      <c r="B6978" s="752"/>
    </row>
    <row r="6979" spans="2:2" s="753" customFormat="1">
      <c r="B6979" s="752"/>
    </row>
    <row r="6980" spans="2:2" s="753" customFormat="1">
      <c r="B6980" s="752"/>
    </row>
    <row r="6981" spans="2:2" s="753" customFormat="1">
      <c r="B6981" s="752"/>
    </row>
    <row r="6982" spans="2:2" s="753" customFormat="1">
      <c r="B6982" s="752"/>
    </row>
    <row r="6983" spans="2:2" s="753" customFormat="1">
      <c r="B6983" s="752"/>
    </row>
    <row r="6984" spans="2:2" s="753" customFormat="1">
      <c r="B6984" s="752"/>
    </row>
    <row r="6985" spans="2:2" s="753" customFormat="1">
      <c r="B6985" s="752"/>
    </row>
    <row r="6986" spans="2:2" s="753" customFormat="1">
      <c r="B6986" s="752"/>
    </row>
    <row r="6987" spans="2:2" s="753" customFormat="1">
      <c r="B6987" s="752"/>
    </row>
    <row r="6988" spans="2:2" s="753" customFormat="1">
      <c r="B6988" s="752"/>
    </row>
    <row r="6989" spans="2:2" s="753" customFormat="1">
      <c r="B6989" s="752"/>
    </row>
    <row r="6990" spans="2:2" s="753" customFormat="1">
      <c r="B6990" s="752"/>
    </row>
    <row r="6991" spans="2:2" s="753" customFormat="1">
      <c r="B6991" s="752"/>
    </row>
    <row r="6992" spans="2:2" s="753" customFormat="1">
      <c r="B6992" s="752"/>
    </row>
    <row r="6993" spans="2:2" s="753" customFormat="1">
      <c r="B6993" s="752"/>
    </row>
    <row r="6994" spans="2:2" s="753" customFormat="1">
      <c r="B6994" s="752"/>
    </row>
    <row r="6995" spans="2:2" s="753" customFormat="1">
      <c r="B6995" s="752"/>
    </row>
    <row r="6996" spans="2:2" s="753" customFormat="1">
      <c r="B6996" s="752"/>
    </row>
    <row r="6997" spans="2:2" s="753" customFormat="1">
      <c r="B6997" s="752"/>
    </row>
    <row r="6998" spans="2:2" s="753" customFormat="1">
      <c r="B6998" s="752"/>
    </row>
    <row r="6999" spans="2:2" s="753" customFormat="1">
      <c r="B6999" s="752"/>
    </row>
    <row r="7000" spans="2:2" s="753" customFormat="1">
      <c r="B7000" s="752"/>
    </row>
    <row r="7001" spans="2:2" s="753" customFormat="1">
      <c r="B7001" s="752"/>
    </row>
    <row r="7002" spans="2:2" s="753" customFormat="1">
      <c r="B7002" s="752"/>
    </row>
    <row r="7003" spans="2:2" s="753" customFormat="1">
      <c r="B7003" s="752"/>
    </row>
    <row r="7004" spans="2:2" s="753" customFormat="1">
      <c r="B7004" s="752"/>
    </row>
    <row r="7005" spans="2:2" s="753" customFormat="1">
      <c r="B7005" s="752"/>
    </row>
    <row r="7006" spans="2:2" s="753" customFormat="1">
      <c r="B7006" s="752"/>
    </row>
    <row r="7007" spans="2:2" s="753" customFormat="1">
      <c r="B7007" s="752"/>
    </row>
    <row r="7008" spans="2:2" s="753" customFormat="1">
      <c r="B7008" s="752"/>
    </row>
    <row r="7009" spans="2:2" s="753" customFormat="1">
      <c r="B7009" s="752"/>
    </row>
    <row r="7010" spans="2:2" s="753" customFormat="1">
      <c r="B7010" s="752"/>
    </row>
    <row r="7011" spans="2:2" s="753" customFormat="1">
      <c r="B7011" s="752"/>
    </row>
    <row r="7012" spans="2:2" s="753" customFormat="1">
      <c r="B7012" s="752"/>
    </row>
    <row r="7013" spans="2:2" s="753" customFormat="1">
      <c r="B7013" s="752"/>
    </row>
    <row r="7014" spans="2:2" s="753" customFormat="1">
      <c r="B7014" s="752"/>
    </row>
    <row r="7015" spans="2:2" s="753" customFormat="1">
      <c r="B7015" s="752"/>
    </row>
    <row r="7016" spans="2:2" s="753" customFormat="1">
      <c r="B7016" s="752"/>
    </row>
    <row r="7017" spans="2:2" s="753" customFormat="1">
      <c r="B7017" s="752"/>
    </row>
    <row r="7018" spans="2:2" s="753" customFormat="1">
      <c r="B7018" s="752"/>
    </row>
    <row r="7019" spans="2:2" s="753" customFormat="1">
      <c r="B7019" s="752"/>
    </row>
    <row r="7020" spans="2:2" s="753" customFormat="1">
      <c r="B7020" s="752"/>
    </row>
    <row r="7021" spans="2:2" s="753" customFormat="1">
      <c r="B7021" s="752"/>
    </row>
    <row r="7022" spans="2:2" s="753" customFormat="1">
      <c r="B7022" s="752"/>
    </row>
    <row r="7023" spans="2:2" s="753" customFormat="1">
      <c r="B7023" s="752"/>
    </row>
    <row r="7024" spans="2:2" s="753" customFormat="1">
      <c r="B7024" s="752"/>
    </row>
    <row r="7025" spans="2:2" s="753" customFormat="1">
      <c r="B7025" s="752"/>
    </row>
    <row r="7026" spans="2:2" s="753" customFormat="1">
      <c r="B7026" s="752"/>
    </row>
    <row r="7027" spans="2:2" s="753" customFormat="1">
      <c r="B7027" s="752"/>
    </row>
    <row r="7028" spans="2:2" s="753" customFormat="1">
      <c r="B7028" s="752"/>
    </row>
    <row r="7029" spans="2:2" s="753" customFormat="1">
      <c r="B7029" s="752"/>
    </row>
    <row r="7030" spans="2:2" s="753" customFormat="1">
      <c r="B7030" s="752"/>
    </row>
    <row r="7031" spans="2:2" s="753" customFormat="1">
      <c r="B7031" s="752"/>
    </row>
    <row r="7032" spans="2:2" s="753" customFormat="1">
      <c r="B7032" s="752"/>
    </row>
    <row r="7033" spans="2:2" s="753" customFormat="1">
      <c r="B7033" s="752"/>
    </row>
    <row r="7034" spans="2:2" s="753" customFormat="1">
      <c r="B7034" s="752"/>
    </row>
    <row r="7035" spans="2:2" s="753" customFormat="1">
      <c r="B7035" s="752"/>
    </row>
    <row r="7036" spans="2:2" s="753" customFormat="1">
      <c r="B7036" s="752"/>
    </row>
    <row r="7037" spans="2:2" s="753" customFormat="1">
      <c r="B7037" s="752"/>
    </row>
    <row r="7038" spans="2:2" s="753" customFormat="1">
      <c r="B7038" s="752"/>
    </row>
    <row r="7039" spans="2:2" s="753" customFormat="1">
      <c r="B7039" s="752"/>
    </row>
    <row r="7040" spans="2:2" s="753" customFormat="1">
      <c r="B7040" s="752"/>
    </row>
    <row r="7041" spans="2:2" s="753" customFormat="1">
      <c r="B7041" s="752"/>
    </row>
    <row r="7042" spans="2:2" s="753" customFormat="1">
      <c r="B7042" s="752"/>
    </row>
    <row r="7043" spans="2:2" s="753" customFormat="1">
      <c r="B7043" s="752"/>
    </row>
    <row r="7044" spans="2:2" s="753" customFormat="1">
      <c r="B7044" s="752"/>
    </row>
    <row r="7045" spans="2:2" s="753" customFormat="1">
      <c r="B7045" s="752"/>
    </row>
    <row r="7046" spans="2:2" s="753" customFormat="1">
      <c r="B7046" s="752"/>
    </row>
    <row r="7047" spans="2:2" s="753" customFormat="1">
      <c r="B7047" s="752"/>
    </row>
    <row r="7048" spans="2:2" s="753" customFormat="1">
      <c r="B7048" s="752"/>
    </row>
    <row r="7049" spans="2:2" s="753" customFormat="1">
      <c r="B7049" s="752"/>
    </row>
    <row r="7050" spans="2:2" s="753" customFormat="1">
      <c r="B7050" s="752"/>
    </row>
    <row r="7051" spans="2:2" s="753" customFormat="1">
      <c r="B7051" s="752"/>
    </row>
    <row r="7052" spans="2:2" s="753" customFormat="1">
      <c r="B7052" s="752"/>
    </row>
    <row r="7053" spans="2:2" s="753" customFormat="1">
      <c r="B7053" s="752"/>
    </row>
    <row r="7054" spans="2:2" s="753" customFormat="1">
      <c r="B7054" s="752"/>
    </row>
    <row r="7055" spans="2:2" s="753" customFormat="1">
      <c r="B7055" s="752"/>
    </row>
    <row r="7056" spans="2:2" s="753" customFormat="1">
      <c r="B7056" s="752"/>
    </row>
    <row r="7057" spans="2:2" s="753" customFormat="1">
      <c r="B7057" s="752"/>
    </row>
    <row r="7058" spans="2:2" s="753" customFormat="1">
      <c r="B7058" s="752"/>
    </row>
    <row r="7059" spans="2:2" s="753" customFormat="1">
      <c r="B7059" s="752"/>
    </row>
    <row r="7060" spans="2:2" s="753" customFormat="1">
      <c r="B7060" s="752"/>
    </row>
    <row r="7061" spans="2:2" s="753" customFormat="1">
      <c r="B7061" s="752"/>
    </row>
    <row r="7062" spans="2:2" s="753" customFormat="1">
      <c r="B7062" s="752"/>
    </row>
    <row r="7063" spans="2:2" s="753" customFormat="1">
      <c r="B7063" s="752"/>
    </row>
    <row r="7064" spans="2:2" s="753" customFormat="1">
      <c r="B7064" s="752"/>
    </row>
    <row r="7065" spans="2:2" s="753" customFormat="1">
      <c r="B7065" s="752"/>
    </row>
    <row r="7066" spans="2:2" s="753" customFormat="1">
      <c r="B7066" s="752"/>
    </row>
    <row r="7067" spans="2:2" s="753" customFormat="1">
      <c r="B7067" s="752"/>
    </row>
    <row r="7068" spans="2:2" s="753" customFormat="1">
      <c r="B7068" s="752"/>
    </row>
    <row r="7069" spans="2:2" s="753" customFormat="1">
      <c r="B7069" s="752"/>
    </row>
    <row r="7070" spans="2:2" s="753" customFormat="1">
      <c r="B7070" s="752"/>
    </row>
    <row r="7071" spans="2:2" s="753" customFormat="1">
      <c r="B7071" s="752"/>
    </row>
    <row r="7072" spans="2:2" s="753" customFormat="1">
      <c r="B7072" s="752"/>
    </row>
    <row r="7073" spans="2:2" s="753" customFormat="1">
      <c r="B7073" s="752"/>
    </row>
    <row r="7074" spans="2:2" s="753" customFormat="1">
      <c r="B7074" s="752"/>
    </row>
    <row r="7075" spans="2:2" s="753" customFormat="1">
      <c r="B7075" s="752"/>
    </row>
    <row r="7076" spans="2:2" s="753" customFormat="1">
      <c r="B7076" s="752"/>
    </row>
    <row r="7077" spans="2:2" s="753" customFormat="1">
      <c r="B7077" s="752"/>
    </row>
    <row r="7078" spans="2:2" s="753" customFormat="1">
      <c r="B7078" s="752"/>
    </row>
    <row r="7079" spans="2:2" s="753" customFormat="1">
      <c r="B7079" s="752"/>
    </row>
    <row r="7080" spans="2:2" s="753" customFormat="1">
      <c r="B7080" s="752"/>
    </row>
    <row r="7081" spans="2:2" s="753" customFormat="1">
      <c r="B7081" s="752"/>
    </row>
    <row r="7082" spans="2:2" s="753" customFormat="1">
      <c r="B7082" s="752"/>
    </row>
    <row r="7083" spans="2:2" s="753" customFormat="1">
      <c r="B7083" s="752"/>
    </row>
    <row r="7084" spans="2:2" s="753" customFormat="1">
      <c r="B7084" s="752"/>
    </row>
    <row r="7085" spans="2:2" s="753" customFormat="1">
      <c r="B7085" s="752"/>
    </row>
    <row r="7086" spans="2:2" s="753" customFormat="1">
      <c r="B7086" s="752"/>
    </row>
    <row r="7087" spans="2:2" s="753" customFormat="1">
      <c r="B7087" s="752"/>
    </row>
    <row r="7088" spans="2:2" s="753" customFormat="1">
      <c r="B7088" s="752"/>
    </row>
    <row r="7089" spans="2:2" s="753" customFormat="1">
      <c r="B7089" s="752"/>
    </row>
    <row r="7090" spans="2:2" s="753" customFormat="1">
      <c r="B7090" s="752"/>
    </row>
    <row r="7091" spans="2:2" s="753" customFormat="1">
      <c r="B7091" s="752"/>
    </row>
    <row r="7092" spans="2:2" s="753" customFormat="1">
      <c r="B7092" s="752"/>
    </row>
    <row r="7093" spans="2:2" s="753" customFormat="1">
      <c r="B7093" s="752"/>
    </row>
    <row r="7094" spans="2:2" s="753" customFormat="1">
      <c r="B7094" s="752"/>
    </row>
    <row r="7095" spans="2:2" s="753" customFormat="1">
      <c r="B7095" s="752"/>
    </row>
    <row r="7096" spans="2:2" s="753" customFormat="1">
      <c r="B7096" s="752"/>
    </row>
    <row r="7097" spans="2:2" s="753" customFormat="1">
      <c r="B7097" s="752"/>
    </row>
    <row r="7098" spans="2:2" s="753" customFormat="1">
      <c r="B7098" s="752"/>
    </row>
    <row r="7099" spans="2:2" s="753" customFormat="1">
      <c r="B7099" s="752"/>
    </row>
    <row r="7100" spans="2:2" s="753" customFormat="1">
      <c r="B7100" s="752"/>
    </row>
    <row r="7101" spans="2:2" s="753" customFormat="1">
      <c r="B7101" s="752"/>
    </row>
    <row r="7102" spans="2:2" s="753" customFormat="1">
      <c r="B7102" s="752"/>
    </row>
    <row r="7103" spans="2:2" s="753" customFormat="1">
      <c r="B7103" s="752"/>
    </row>
    <row r="7104" spans="2:2" s="753" customFormat="1">
      <c r="B7104" s="752"/>
    </row>
    <row r="7105" spans="2:2" s="753" customFormat="1">
      <c r="B7105" s="752"/>
    </row>
    <row r="7106" spans="2:2" s="753" customFormat="1">
      <c r="B7106" s="752"/>
    </row>
    <row r="7107" spans="2:2" s="753" customFormat="1">
      <c r="B7107" s="752"/>
    </row>
    <row r="7108" spans="2:2" s="753" customFormat="1">
      <c r="B7108" s="752"/>
    </row>
    <row r="7109" spans="2:2" s="753" customFormat="1">
      <c r="B7109" s="752"/>
    </row>
    <row r="7110" spans="2:2" s="753" customFormat="1">
      <c r="B7110" s="752"/>
    </row>
    <row r="7111" spans="2:2" s="753" customFormat="1">
      <c r="B7111" s="752"/>
    </row>
    <row r="7112" spans="2:2" s="753" customFormat="1">
      <c r="B7112" s="752"/>
    </row>
    <row r="7113" spans="2:2" s="753" customFormat="1">
      <c r="B7113" s="752"/>
    </row>
    <row r="7114" spans="2:2" s="753" customFormat="1">
      <c r="B7114" s="752"/>
    </row>
    <row r="7115" spans="2:2" s="753" customFormat="1">
      <c r="B7115" s="752"/>
    </row>
    <row r="7116" spans="2:2" s="753" customFormat="1">
      <c r="B7116" s="752"/>
    </row>
    <row r="7117" spans="2:2" s="753" customFormat="1">
      <c r="B7117" s="752"/>
    </row>
    <row r="7118" spans="2:2" s="753" customFormat="1">
      <c r="B7118" s="752"/>
    </row>
    <row r="7119" spans="2:2" s="753" customFormat="1">
      <c r="B7119" s="752"/>
    </row>
    <row r="7120" spans="2:2" s="753" customFormat="1">
      <c r="B7120" s="752"/>
    </row>
    <row r="7121" spans="2:2" s="753" customFormat="1">
      <c r="B7121" s="752"/>
    </row>
    <row r="7122" spans="2:2" s="753" customFormat="1">
      <c r="B7122" s="752"/>
    </row>
    <row r="7123" spans="2:2" s="753" customFormat="1">
      <c r="B7123" s="752"/>
    </row>
    <row r="7124" spans="2:2" s="753" customFormat="1">
      <c r="B7124" s="752"/>
    </row>
    <row r="7125" spans="2:2" s="753" customFormat="1">
      <c r="B7125" s="752"/>
    </row>
    <row r="7126" spans="2:2" s="753" customFormat="1">
      <c r="B7126" s="752"/>
    </row>
    <row r="7127" spans="2:2" s="753" customFormat="1">
      <c r="B7127" s="752"/>
    </row>
    <row r="7128" spans="2:2" s="753" customFormat="1">
      <c r="B7128" s="752"/>
    </row>
    <row r="7129" spans="2:2" s="753" customFormat="1">
      <c r="B7129" s="752"/>
    </row>
    <row r="7130" spans="2:2" s="753" customFormat="1">
      <c r="B7130" s="752"/>
    </row>
    <row r="7131" spans="2:2" s="753" customFormat="1">
      <c r="B7131" s="752"/>
    </row>
    <row r="7132" spans="2:2" s="753" customFormat="1">
      <c r="B7132" s="752"/>
    </row>
    <row r="7133" spans="2:2" s="753" customFormat="1">
      <c r="B7133" s="752"/>
    </row>
    <row r="7134" spans="2:2" s="753" customFormat="1">
      <c r="B7134" s="752"/>
    </row>
    <row r="7135" spans="2:2" s="753" customFormat="1">
      <c r="B7135" s="752"/>
    </row>
    <row r="7136" spans="2:2" s="753" customFormat="1">
      <c r="B7136" s="752"/>
    </row>
    <row r="7137" spans="2:2" s="753" customFormat="1">
      <c r="B7137" s="752"/>
    </row>
    <row r="7138" spans="2:2" s="753" customFormat="1">
      <c r="B7138" s="752"/>
    </row>
    <row r="7139" spans="2:2" s="753" customFormat="1">
      <c r="B7139" s="752"/>
    </row>
    <row r="7140" spans="2:2" s="753" customFormat="1">
      <c r="B7140" s="752"/>
    </row>
    <row r="7141" spans="2:2" s="753" customFormat="1">
      <c r="B7141" s="752"/>
    </row>
    <row r="7142" spans="2:2" s="753" customFormat="1">
      <c r="B7142" s="752"/>
    </row>
    <row r="7143" spans="2:2" s="753" customFormat="1">
      <c r="B7143" s="752"/>
    </row>
  </sheetData>
  <mergeCells count="1">
    <mergeCell ref="A1:F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portrait" horizontalDpi="300" verticalDpi="300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="Alleen oude codes" prompt="Alleen oude codes" xr:uid="{00000000-0002-0000-1700-000000000000}">
          <x14:formula1>
            <xm:f>Electronics!$A$2:$A$3538</xm:f>
          </x14:formula1>
          <xm:sqref>C12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6001"/>
  <sheetViews>
    <sheetView topLeftCell="A3514" zoomScaleNormal="100" workbookViewId="0">
      <selection activeCell="A2" sqref="A2"/>
    </sheetView>
  </sheetViews>
  <sheetFormatPr baseColWidth="10" defaultColWidth="9" defaultRowHeight="15"/>
  <cols>
    <col min="1" max="2" width="14.33203125" style="756" customWidth="1"/>
    <col min="3" max="3" width="20" style="756" customWidth="1"/>
    <col min="4" max="4" width="52.5" style="756" bestFit="1" customWidth="1"/>
    <col min="5" max="5" width="10.33203125" style="756" bestFit="1" customWidth="1"/>
    <col min="6" max="16384" width="9" style="756"/>
  </cols>
  <sheetData>
    <row r="1" spans="1:7" ht="27.75" customHeight="1">
      <c r="A1" t="s">
        <v>1917</v>
      </c>
      <c r="B1" t="s">
        <v>1918</v>
      </c>
      <c r="C1" t="s">
        <v>1919</v>
      </c>
      <c r="D1" t="s">
        <v>66</v>
      </c>
      <c r="E1" t="s">
        <v>513</v>
      </c>
      <c r="F1" s="465" t="s">
        <v>514</v>
      </c>
      <c r="G1" t="s">
        <v>1920</v>
      </c>
    </row>
    <row r="2" spans="1:7">
      <c r="A2">
        <v>1</v>
      </c>
      <c r="B2">
        <v>7515</v>
      </c>
      <c r="C2">
        <v>1</v>
      </c>
      <c r="D2" t="s">
        <v>516</v>
      </c>
      <c r="E2" s="469">
        <v>1363.95</v>
      </c>
      <c r="F2" t="s">
        <v>517</v>
      </c>
      <c r="G2">
        <v>189</v>
      </c>
    </row>
    <row r="3" spans="1:7">
      <c r="A3">
        <v>2</v>
      </c>
      <c r="B3">
        <v>6454</v>
      </c>
      <c r="C3">
        <v>1</v>
      </c>
      <c r="D3" t="s">
        <v>519</v>
      </c>
      <c r="E3" s="469">
        <v>379</v>
      </c>
      <c r="F3" t="s">
        <v>520</v>
      </c>
      <c r="G3">
        <v>231</v>
      </c>
    </row>
    <row r="4" spans="1:7">
      <c r="A4">
        <v>3</v>
      </c>
      <c r="B4">
        <v>7912</v>
      </c>
      <c r="C4">
        <v>1</v>
      </c>
      <c r="D4" t="s">
        <v>522</v>
      </c>
      <c r="E4" s="469">
        <v>1149</v>
      </c>
      <c r="F4" t="s">
        <v>523</v>
      </c>
      <c r="G4">
        <v>171</v>
      </c>
    </row>
    <row r="5" spans="1:7">
      <c r="A5">
        <v>4</v>
      </c>
      <c r="B5">
        <v>10806</v>
      </c>
      <c r="C5">
        <v>1</v>
      </c>
      <c r="D5" t="s">
        <v>525</v>
      </c>
      <c r="E5" s="469">
        <v>3149</v>
      </c>
      <c r="F5" t="s">
        <v>517</v>
      </c>
      <c r="G5">
        <v>50</v>
      </c>
    </row>
    <row r="6" spans="1:7">
      <c r="A6">
        <v>5</v>
      </c>
      <c r="B6">
        <v>7648</v>
      </c>
      <c r="C6">
        <v>1</v>
      </c>
      <c r="D6" t="s">
        <v>527</v>
      </c>
      <c r="E6" s="469">
        <v>219</v>
      </c>
      <c r="F6" t="s">
        <v>520</v>
      </c>
      <c r="G6">
        <v>183</v>
      </c>
    </row>
    <row r="7" spans="1:7">
      <c r="A7">
        <v>6</v>
      </c>
      <c r="B7">
        <v>7721</v>
      </c>
      <c r="C7">
        <v>1</v>
      </c>
      <c r="D7" t="s">
        <v>529</v>
      </c>
      <c r="E7" s="469">
        <v>599</v>
      </c>
      <c r="F7" t="s">
        <v>523</v>
      </c>
      <c r="G7">
        <v>180</v>
      </c>
    </row>
    <row r="8" spans="1:7">
      <c r="A8">
        <v>7</v>
      </c>
      <c r="B8">
        <v>10562</v>
      </c>
      <c r="C8">
        <v>1</v>
      </c>
      <c r="D8" t="s">
        <v>531</v>
      </c>
      <c r="E8" s="469">
        <v>239</v>
      </c>
      <c r="F8" t="s">
        <v>523</v>
      </c>
      <c r="G8">
        <v>61</v>
      </c>
    </row>
    <row r="9" spans="1:7">
      <c r="A9">
        <v>8</v>
      </c>
      <c r="B9">
        <v>8343</v>
      </c>
      <c r="C9">
        <v>1</v>
      </c>
      <c r="D9" t="s">
        <v>533</v>
      </c>
      <c r="E9" s="469">
        <v>1499</v>
      </c>
      <c r="F9" t="s">
        <v>523</v>
      </c>
      <c r="G9">
        <v>153</v>
      </c>
    </row>
    <row r="10" spans="1:7">
      <c r="A10">
        <v>9</v>
      </c>
      <c r="B10">
        <v>11018</v>
      </c>
      <c r="C10">
        <v>1</v>
      </c>
      <c r="D10" t="s">
        <v>535</v>
      </c>
      <c r="E10" s="469">
        <v>899</v>
      </c>
      <c r="F10" t="s">
        <v>523</v>
      </c>
      <c r="G10">
        <v>41</v>
      </c>
    </row>
    <row r="11" spans="1:7">
      <c r="A11">
        <v>10</v>
      </c>
      <c r="B11">
        <v>7388</v>
      </c>
      <c r="C11">
        <v>1</v>
      </c>
      <c r="D11" t="s">
        <v>537</v>
      </c>
      <c r="E11" s="469">
        <v>1098.99</v>
      </c>
      <c r="F11" t="s">
        <v>523</v>
      </c>
      <c r="G11">
        <v>194</v>
      </c>
    </row>
    <row r="12" spans="1:7">
      <c r="A12">
        <v>11</v>
      </c>
      <c r="B12">
        <v>10963</v>
      </c>
      <c r="C12">
        <v>1</v>
      </c>
      <c r="D12" t="s">
        <v>539</v>
      </c>
      <c r="E12" s="469">
        <v>2649</v>
      </c>
      <c r="F12" t="s">
        <v>517</v>
      </c>
      <c r="G12">
        <v>43</v>
      </c>
    </row>
    <row r="13" spans="1:7">
      <c r="A13">
        <v>12</v>
      </c>
      <c r="B13">
        <v>9541</v>
      </c>
      <c r="C13">
        <v>1</v>
      </c>
      <c r="D13" t="s">
        <v>541</v>
      </c>
      <c r="E13" s="469">
        <v>229</v>
      </c>
      <c r="F13" t="s">
        <v>542</v>
      </c>
      <c r="G13">
        <v>104</v>
      </c>
    </row>
    <row r="14" spans="1:7">
      <c r="A14">
        <v>13</v>
      </c>
      <c r="B14">
        <v>10016</v>
      </c>
      <c r="C14">
        <v>1</v>
      </c>
      <c r="D14" t="s">
        <v>544</v>
      </c>
      <c r="E14" s="469">
        <v>849</v>
      </c>
      <c r="F14" t="s">
        <v>523</v>
      </c>
      <c r="G14">
        <v>84</v>
      </c>
    </row>
    <row r="15" spans="1:7">
      <c r="A15">
        <v>14</v>
      </c>
      <c r="B15">
        <v>7913</v>
      </c>
      <c r="C15">
        <v>1</v>
      </c>
      <c r="D15" t="s">
        <v>545</v>
      </c>
      <c r="E15" s="469">
        <v>1999</v>
      </c>
      <c r="F15" t="s">
        <v>517</v>
      </c>
      <c r="G15">
        <v>171</v>
      </c>
    </row>
    <row r="16" spans="1:7">
      <c r="A16">
        <v>15</v>
      </c>
      <c r="B16">
        <v>6078</v>
      </c>
      <c r="C16">
        <v>1</v>
      </c>
      <c r="D16" t="s">
        <v>546</v>
      </c>
      <c r="E16" s="469">
        <v>769</v>
      </c>
      <c r="F16" t="s">
        <v>547</v>
      </c>
      <c r="G16">
        <v>247</v>
      </c>
    </row>
    <row r="17" spans="1:7">
      <c r="A17">
        <v>16</v>
      </c>
      <c r="B17">
        <v>10807</v>
      </c>
      <c r="C17">
        <v>1</v>
      </c>
      <c r="D17" t="s">
        <v>548</v>
      </c>
      <c r="E17" s="469">
        <v>379</v>
      </c>
      <c r="F17" t="s">
        <v>520</v>
      </c>
      <c r="G17">
        <v>50</v>
      </c>
    </row>
    <row r="18" spans="1:7">
      <c r="A18">
        <v>17</v>
      </c>
      <c r="B18">
        <v>9772</v>
      </c>
      <c r="C18">
        <v>1</v>
      </c>
      <c r="D18" t="s">
        <v>549</v>
      </c>
      <c r="E18" s="469">
        <v>379</v>
      </c>
      <c r="F18" t="s">
        <v>523</v>
      </c>
      <c r="G18">
        <v>95</v>
      </c>
    </row>
    <row r="19" spans="1:7">
      <c r="A19">
        <v>18</v>
      </c>
      <c r="B19">
        <v>7344</v>
      </c>
      <c r="C19">
        <v>1</v>
      </c>
      <c r="D19" t="s">
        <v>550</v>
      </c>
      <c r="E19" s="469">
        <v>469</v>
      </c>
      <c r="F19" t="s">
        <v>542</v>
      </c>
      <c r="G19">
        <v>196</v>
      </c>
    </row>
    <row r="20" spans="1:7">
      <c r="A20">
        <v>19</v>
      </c>
      <c r="B20">
        <v>11807</v>
      </c>
      <c r="C20">
        <v>1</v>
      </c>
      <c r="D20" t="s">
        <v>551</v>
      </c>
      <c r="E20" s="469">
        <v>679</v>
      </c>
      <c r="F20" t="s">
        <v>552</v>
      </c>
      <c r="G20">
        <v>8</v>
      </c>
    </row>
    <row r="21" spans="1:7">
      <c r="A21">
        <v>20</v>
      </c>
      <c r="B21">
        <v>10338</v>
      </c>
      <c r="C21">
        <v>1</v>
      </c>
      <c r="D21" t="s">
        <v>553</v>
      </c>
      <c r="E21" s="469">
        <v>979</v>
      </c>
      <c r="F21" t="s">
        <v>552</v>
      </c>
      <c r="G21">
        <v>70</v>
      </c>
    </row>
    <row r="22" spans="1:7">
      <c r="A22">
        <v>21</v>
      </c>
      <c r="B22">
        <v>7448</v>
      </c>
      <c r="C22">
        <v>1</v>
      </c>
      <c r="D22" t="s">
        <v>554</v>
      </c>
      <c r="E22" s="469">
        <v>1199</v>
      </c>
      <c r="F22" t="s">
        <v>542</v>
      </c>
      <c r="G22">
        <v>192</v>
      </c>
    </row>
    <row r="23" spans="1:7">
      <c r="A23">
        <v>22</v>
      </c>
      <c r="B23">
        <v>8315</v>
      </c>
      <c r="C23">
        <v>1</v>
      </c>
      <c r="D23" t="s">
        <v>555</v>
      </c>
      <c r="E23" s="469">
        <v>1699</v>
      </c>
      <c r="F23" t="s">
        <v>552</v>
      </c>
      <c r="G23">
        <v>154</v>
      </c>
    </row>
    <row r="24" spans="1:7">
      <c r="A24">
        <v>23</v>
      </c>
      <c r="B24">
        <v>9965</v>
      </c>
      <c r="C24">
        <v>1</v>
      </c>
      <c r="D24" t="s">
        <v>556</v>
      </c>
      <c r="E24" s="469">
        <v>1299</v>
      </c>
      <c r="F24" t="s">
        <v>542</v>
      </c>
      <c r="G24">
        <v>87</v>
      </c>
    </row>
    <row r="25" spans="1:7">
      <c r="A25">
        <v>24</v>
      </c>
      <c r="B25">
        <v>8490</v>
      </c>
      <c r="C25">
        <v>1</v>
      </c>
      <c r="D25" t="s">
        <v>557</v>
      </c>
      <c r="E25" s="469">
        <v>1829</v>
      </c>
      <c r="F25" t="s">
        <v>558</v>
      </c>
      <c r="G25">
        <v>147</v>
      </c>
    </row>
    <row r="26" spans="1:7">
      <c r="A26">
        <v>25</v>
      </c>
      <c r="B26">
        <v>11376</v>
      </c>
      <c r="C26">
        <v>1</v>
      </c>
      <c r="D26" t="s">
        <v>559</v>
      </c>
      <c r="E26" s="469">
        <v>219</v>
      </c>
      <c r="F26" t="s">
        <v>520</v>
      </c>
      <c r="G26">
        <v>26</v>
      </c>
    </row>
    <row r="27" spans="1:7">
      <c r="A27">
        <v>26</v>
      </c>
      <c r="B27">
        <v>6399</v>
      </c>
      <c r="C27">
        <v>1</v>
      </c>
      <c r="D27" t="s">
        <v>560</v>
      </c>
      <c r="E27" s="469">
        <v>1599</v>
      </c>
      <c r="F27" t="s">
        <v>523</v>
      </c>
      <c r="G27">
        <v>233</v>
      </c>
    </row>
    <row r="28" spans="1:7">
      <c r="A28">
        <v>27</v>
      </c>
      <c r="B28">
        <v>7036</v>
      </c>
      <c r="C28">
        <v>1</v>
      </c>
      <c r="D28" t="s">
        <v>561</v>
      </c>
      <c r="E28" s="469">
        <v>1099</v>
      </c>
      <c r="F28" t="s">
        <v>552</v>
      </c>
      <c r="G28">
        <v>208</v>
      </c>
    </row>
    <row r="29" spans="1:7">
      <c r="A29">
        <v>28</v>
      </c>
      <c r="B29">
        <v>7914</v>
      </c>
      <c r="C29">
        <v>1</v>
      </c>
      <c r="D29" t="s">
        <v>562</v>
      </c>
      <c r="E29" s="469">
        <v>1399</v>
      </c>
      <c r="F29" t="s">
        <v>552</v>
      </c>
      <c r="G29">
        <v>171</v>
      </c>
    </row>
    <row r="30" spans="1:7">
      <c r="A30">
        <v>29</v>
      </c>
      <c r="B30">
        <v>11642</v>
      </c>
      <c r="C30">
        <v>1</v>
      </c>
      <c r="D30" t="s">
        <v>563</v>
      </c>
      <c r="E30" s="469">
        <v>849</v>
      </c>
      <c r="F30" t="s">
        <v>552</v>
      </c>
      <c r="G30">
        <v>14</v>
      </c>
    </row>
    <row r="31" spans="1:7">
      <c r="A31">
        <v>30</v>
      </c>
      <c r="B31">
        <v>8188</v>
      </c>
      <c r="C31">
        <v>1</v>
      </c>
      <c r="D31" t="s">
        <v>564</v>
      </c>
      <c r="E31" s="469">
        <v>279</v>
      </c>
      <c r="F31" t="s">
        <v>523</v>
      </c>
      <c r="G31">
        <v>159</v>
      </c>
    </row>
    <row r="32" spans="1:7">
      <c r="A32">
        <v>31</v>
      </c>
      <c r="B32">
        <v>6524</v>
      </c>
      <c r="C32">
        <v>1</v>
      </c>
      <c r="D32" t="s">
        <v>565</v>
      </c>
      <c r="E32" s="469">
        <v>1199</v>
      </c>
      <c r="F32" t="s">
        <v>523</v>
      </c>
      <c r="G32">
        <v>228</v>
      </c>
    </row>
    <row r="33" spans="1:7">
      <c r="A33">
        <v>32</v>
      </c>
      <c r="B33">
        <v>10433</v>
      </c>
      <c r="C33">
        <v>1</v>
      </c>
      <c r="D33" t="s">
        <v>566</v>
      </c>
      <c r="E33" s="469">
        <v>1299</v>
      </c>
      <c r="F33" t="s">
        <v>552</v>
      </c>
      <c r="G33">
        <v>66</v>
      </c>
    </row>
    <row r="34" spans="1:7">
      <c r="A34">
        <v>33</v>
      </c>
      <c r="B34">
        <v>6329</v>
      </c>
      <c r="C34">
        <v>1</v>
      </c>
      <c r="D34" t="s">
        <v>567</v>
      </c>
      <c r="E34" s="469">
        <v>999</v>
      </c>
      <c r="F34" t="s">
        <v>523</v>
      </c>
      <c r="G34">
        <v>236</v>
      </c>
    </row>
    <row r="35" spans="1:7">
      <c r="A35">
        <v>34</v>
      </c>
      <c r="B35">
        <v>6234</v>
      </c>
      <c r="C35">
        <v>1</v>
      </c>
      <c r="D35" t="s">
        <v>568</v>
      </c>
      <c r="E35" s="469">
        <v>799</v>
      </c>
      <c r="F35" t="s">
        <v>542</v>
      </c>
      <c r="G35">
        <v>240</v>
      </c>
    </row>
    <row r="36" spans="1:7">
      <c r="A36">
        <v>35</v>
      </c>
      <c r="B36">
        <v>8429</v>
      </c>
      <c r="C36">
        <v>1</v>
      </c>
      <c r="D36" t="s">
        <v>569</v>
      </c>
      <c r="E36" s="469">
        <v>1599</v>
      </c>
      <c r="F36" t="s">
        <v>570</v>
      </c>
      <c r="G36">
        <v>150</v>
      </c>
    </row>
    <row r="37" spans="1:7">
      <c r="A37">
        <v>36</v>
      </c>
      <c r="B37">
        <v>6834</v>
      </c>
      <c r="C37">
        <v>1</v>
      </c>
      <c r="D37" t="s">
        <v>571</v>
      </c>
      <c r="E37" s="469">
        <v>219</v>
      </c>
      <c r="F37" t="s">
        <v>520</v>
      </c>
      <c r="G37">
        <v>216</v>
      </c>
    </row>
    <row r="38" spans="1:7">
      <c r="A38">
        <v>37</v>
      </c>
      <c r="B38">
        <v>9159</v>
      </c>
      <c r="C38">
        <v>1</v>
      </c>
      <c r="D38" t="s">
        <v>572</v>
      </c>
      <c r="E38" s="469">
        <v>1186</v>
      </c>
      <c r="F38" t="s">
        <v>552</v>
      </c>
      <c r="G38">
        <v>120</v>
      </c>
    </row>
    <row r="39" spans="1:7">
      <c r="A39">
        <v>38</v>
      </c>
      <c r="B39">
        <v>10768</v>
      </c>
      <c r="C39">
        <v>1</v>
      </c>
      <c r="D39" t="s">
        <v>573</v>
      </c>
      <c r="E39" s="469">
        <v>1999</v>
      </c>
      <c r="F39" t="s">
        <v>552</v>
      </c>
      <c r="G39">
        <v>52</v>
      </c>
    </row>
    <row r="40" spans="1:7">
      <c r="A40">
        <v>39</v>
      </c>
      <c r="B40">
        <v>6022</v>
      </c>
      <c r="C40">
        <v>1</v>
      </c>
      <c r="D40" t="s">
        <v>574</v>
      </c>
      <c r="E40" s="469">
        <v>499</v>
      </c>
      <c r="F40" t="s">
        <v>520</v>
      </c>
      <c r="G40">
        <v>249</v>
      </c>
    </row>
    <row r="41" spans="1:7">
      <c r="A41">
        <v>40</v>
      </c>
      <c r="B41">
        <v>8102</v>
      </c>
      <c r="C41">
        <v>1</v>
      </c>
      <c r="D41" t="s">
        <v>575</v>
      </c>
      <c r="E41" s="469">
        <v>1999</v>
      </c>
      <c r="F41" t="s">
        <v>523</v>
      </c>
      <c r="G41">
        <v>163</v>
      </c>
    </row>
    <row r="42" spans="1:7">
      <c r="A42">
        <v>41</v>
      </c>
      <c r="B42">
        <v>8565</v>
      </c>
      <c r="C42">
        <v>1</v>
      </c>
      <c r="D42" t="s">
        <v>576</v>
      </c>
      <c r="E42" s="469">
        <v>249</v>
      </c>
      <c r="F42" t="s">
        <v>523</v>
      </c>
      <c r="G42">
        <v>144</v>
      </c>
    </row>
    <row r="43" spans="1:7">
      <c r="A43">
        <v>42</v>
      </c>
      <c r="B43">
        <v>8013</v>
      </c>
      <c r="C43">
        <v>1</v>
      </c>
      <c r="D43" t="s">
        <v>577</v>
      </c>
      <c r="E43" s="469">
        <v>719.1</v>
      </c>
      <c r="F43" t="s">
        <v>552</v>
      </c>
      <c r="G43">
        <v>167</v>
      </c>
    </row>
    <row r="44" spans="1:7">
      <c r="A44">
        <v>43</v>
      </c>
      <c r="B44">
        <v>6917</v>
      </c>
      <c r="C44">
        <v>1</v>
      </c>
      <c r="D44" t="s">
        <v>578</v>
      </c>
      <c r="E44" s="469">
        <v>1499</v>
      </c>
      <c r="F44" t="s">
        <v>523</v>
      </c>
      <c r="G44">
        <v>213</v>
      </c>
    </row>
    <row r="45" spans="1:7">
      <c r="A45">
        <v>44</v>
      </c>
      <c r="B45">
        <v>6423</v>
      </c>
      <c r="C45">
        <v>1</v>
      </c>
      <c r="D45" t="s">
        <v>579</v>
      </c>
      <c r="E45" s="469">
        <v>999</v>
      </c>
      <c r="F45" t="s">
        <v>523</v>
      </c>
      <c r="G45">
        <v>232</v>
      </c>
    </row>
    <row r="46" spans="1:7">
      <c r="A46">
        <v>45</v>
      </c>
      <c r="B46">
        <v>8473</v>
      </c>
      <c r="C46">
        <v>1</v>
      </c>
      <c r="D46" t="s">
        <v>580</v>
      </c>
      <c r="E46" s="469">
        <v>349</v>
      </c>
      <c r="F46" t="s">
        <v>523</v>
      </c>
      <c r="G46">
        <v>148</v>
      </c>
    </row>
    <row r="47" spans="1:7">
      <c r="A47">
        <v>46</v>
      </c>
      <c r="B47">
        <v>6023</v>
      </c>
      <c r="C47">
        <v>1</v>
      </c>
      <c r="D47" t="s">
        <v>581</v>
      </c>
      <c r="E47" s="469">
        <v>899</v>
      </c>
      <c r="F47" t="s">
        <v>552</v>
      </c>
      <c r="G47">
        <v>249</v>
      </c>
    </row>
    <row r="48" spans="1:7">
      <c r="A48">
        <v>47</v>
      </c>
      <c r="B48">
        <v>7636</v>
      </c>
      <c r="C48">
        <v>1</v>
      </c>
      <c r="D48" t="s">
        <v>582</v>
      </c>
      <c r="E48" s="469">
        <v>899</v>
      </c>
      <c r="F48" t="s">
        <v>547</v>
      </c>
      <c r="G48">
        <v>184</v>
      </c>
    </row>
    <row r="49" spans="1:7">
      <c r="A49">
        <v>48</v>
      </c>
      <c r="B49">
        <v>6861</v>
      </c>
      <c r="C49">
        <v>1</v>
      </c>
      <c r="D49" t="s">
        <v>583</v>
      </c>
      <c r="E49" s="469">
        <v>799</v>
      </c>
      <c r="F49" t="s">
        <v>523</v>
      </c>
      <c r="G49">
        <v>215</v>
      </c>
    </row>
    <row r="50" spans="1:7">
      <c r="A50">
        <v>49</v>
      </c>
      <c r="B50">
        <v>9383</v>
      </c>
      <c r="C50">
        <v>1</v>
      </c>
      <c r="D50" t="s">
        <v>584</v>
      </c>
      <c r="E50" s="469">
        <v>779</v>
      </c>
      <c r="F50" t="s">
        <v>523</v>
      </c>
      <c r="G50">
        <v>111</v>
      </c>
    </row>
    <row r="51" spans="1:7">
      <c r="A51">
        <v>50</v>
      </c>
      <c r="B51">
        <v>7488</v>
      </c>
      <c r="C51">
        <v>1</v>
      </c>
      <c r="D51" t="s">
        <v>585</v>
      </c>
      <c r="E51" s="469">
        <v>2439</v>
      </c>
      <c r="F51" t="s">
        <v>517</v>
      </c>
      <c r="G51">
        <v>190</v>
      </c>
    </row>
    <row r="52" spans="1:7">
      <c r="A52">
        <v>51</v>
      </c>
      <c r="B52">
        <v>6400</v>
      </c>
      <c r="C52">
        <v>1</v>
      </c>
      <c r="D52" t="s">
        <v>586</v>
      </c>
      <c r="E52" s="469">
        <v>1199</v>
      </c>
      <c r="F52" t="s">
        <v>570</v>
      </c>
      <c r="G52">
        <v>233</v>
      </c>
    </row>
    <row r="53" spans="1:7">
      <c r="A53">
        <v>52</v>
      </c>
      <c r="B53">
        <v>8142</v>
      </c>
      <c r="C53">
        <v>1</v>
      </c>
      <c r="D53" t="s">
        <v>587</v>
      </c>
      <c r="E53" s="469">
        <v>649</v>
      </c>
      <c r="F53" t="s">
        <v>523</v>
      </c>
      <c r="G53">
        <v>161</v>
      </c>
    </row>
    <row r="54" spans="1:7">
      <c r="A54">
        <v>53</v>
      </c>
      <c r="B54">
        <v>8082</v>
      </c>
      <c r="C54">
        <v>1</v>
      </c>
      <c r="D54" t="s">
        <v>588</v>
      </c>
      <c r="E54" s="469">
        <v>849</v>
      </c>
      <c r="F54" t="s">
        <v>552</v>
      </c>
      <c r="G54">
        <v>164</v>
      </c>
    </row>
    <row r="55" spans="1:7">
      <c r="A55">
        <v>54</v>
      </c>
      <c r="B55">
        <v>9911</v>
      </c>
      <c r="C55">
        <v>1</v>
      </c>
      <c r="D55" t="s">
        <v>589</v>
      </c>
      <c r="E55" s="469">
        <v>807.66</v>
      </c>
      <c r="F55" t="s">
        <v>520</v>
      </c>
      <c r="G55">
        <v>89</v>
      </c>
    </row>
    <row r="56" spans="1:7">
      <c r="A56">
        <v>55</v>
      </c>
      <c r="B56">
        <v>9357</v>
      </c>
      <c r="C56">
        <v>1</v>
      </c>
      <c r="D56" t="s">
        <v>590</v>
      </c>
      <c r="E56" s="469">
        <v>1535.49</v>
      </c>
      <c r="F56" t="s">
        <v>523</v>
      </c>
      <c r="G56">
        <v>112</v>
      </c>
    </row>
    <row r="57" spans="1:7">
      <c r="A57">
        <v>56</v>
      </c>
      <c r="B57">
        <v>9429</v>
      </c>
      <c r="C57">
        <v>1</v>
      </c>
      <c r="D57" t="s">
        <v>591</v>
      </c>
      <c r="E57" s="469">
        <v>379</v>
      </c>
      <c r="F57" t="s">
        <v>542</v>
      </c>
      <c r="G57">
        <v>109</v>
      </c>
    </row>
    <row r="58" spans="1:7">
      <c r="A58">
        <v>57</v>
      </c>
      <c r="B58">
        <v>6525</v>
      </c>
      <c r="C58">
        <v>1</v>
      </c>
      <c r="D58" t="s">
        <v>592</v>
      </c>
      <c r="E58" s="469">
        <v>529</v>
      </c>
      <c r="F58" t="s">
        <v>547</v>
      </c>
      <c r="G58">
        <v>228</v>
      </c>
    </row>
    <row r="59" spans="1:7">
      <c r="A59">
        <v>58</v>
      </c>
      <c r="B59">
        <v>9822</v>
      </c>
      <c r="C59">
        <v>1</v>
      </c>
      <c r="D59" t="s">
        <v>593</v>
      </c>
      <c r="E59" s="469">
        <v>749</v>
      </c>
      <c r="F59" t="s">
        <v>523</v>
      </c>
      <c r="G59">
        <v>93</v>
      </c>
    </row>
    <row r="60" spans="1:7">
      <c r="A60">
        <v>59</v>
      </c>
      <c r="B60">
        <v>8618</v>
      </c>
      <c r="C60">
        <v>1</v>
      </c>
      <c r="D60" t="s">
        <v>594</v>
      </c>
      <c r="E60" s="469">
        <v>499</v>
      </c>
      <c r="F60" t="s">
        <v>552</v>
      </c>
      <c r="G60">
        <v>142</v>
      </c>
    </row>
    <row r="61" spans="1:7">
      <c r="A61">
        <v>60</v>
      </c>
      <c r="B61">
        <v>10057</v>
      </c>
      <c r="C61">
        <v>1</v>
      </c>
      <c r="D61" t="s">
        <v>595</v>
      </c>
      <c r="E61" s="469">
        <v>2199</v>
      </c>
      <c r="F61" t="s">
        <v>517</v>
      </c>
      <c r="G61">
        <v>82</v>
      </c>
    </row>
    <row r="62" spans="1:7">
      <c r="A62">
        <v>61</v>
      </c>
      <c r="B62">
        <v>6299</v>
      </c>
      <c r="C62">
        <v>1</v>
      </c>
      <c r="D62" t="s">
        <v>596</v>
      </c>
      <c r="E62" s="469">
        <v>319</v>
      </c>
      <c r="F62" t="s">
        <v>520</v>
      </c>
      <c r="G62">
        <v>237</v>
      </c>
    </row>
    <row r="63" spans="1:7">
      <c r="A63">
        <v>62</v>
      </c>
      <c r="B63">
        <v>11808</v>
      </c>
      <c r="C63">
        <v>1</v>
      </c>
      <c r="D63" t="s">
        <v>597</v>
      </c>
      <c r="E63" s="469">
        <v>209</v>
      </c>
      <c r="F63" t="s">
        <v>542</v>
      </c>
      <c r="G63">
        <v>8</v>
      </c>
    </row>
    <row r="64" spans="1:7">
      <c r="A64">
        <v>63</v>
      </c>
      <c r="B64">
        <v>6736</v>
      </c>
      <c r="C64">
        <v>1</v>
      </c>
      <c r="D64" t="s">
        <v>598</v>
      </c>
      <c r="E64" s="469">
        <v>949</v>
      </c>
      <c r="F64" t="s">
        <v>523</v>
      </c>
      <c r="G64">
        <v>220</v>
      </c>
    </row>
    <row r="65" spans="1:7">
      <c r="A65">
        <v>64</v>
      </c>
      <c r="B65">
        <v>8649</v>
      </c>
      <c r="C65">
        <v>1</v>
      </c>
      <c r="D65" t="s">
        <v>599</v>
      </c>
      <c r="E65" s="469">
        <v>899</v>
      </c>
      <c r="F65" t="s">
        <v>523</v>
      </c>
      <c r="G65">
        <v>141</v>
      </c>
    </row>
    <row r="66" spans="1:7">
      <c r="A66">
        <v>65</v>
      </c>
      <c r="B66">
        <v>9187</v>
      </c>
      <c r="C66">
        <v>1</v>
      </c>
      <c r="D66" t="s">
        <v>600</v>
      </c>
      <c r="E66" s="469">
        <v>1199</v>
      </c>
      <c r="F66" t="s">
        <v>552</v>
      </c>
      <c r="G66">
        <v>119</v>
      </c>
    </row>
    <row r="67" spans="1:7">
      <c r="A67">
        <v>66</v>
      </c>
      <c r="B67">
        <v>8362</v>
      </c>
      <c r="C67">
        <v>1</v>
      </c>
      <c r="D67" t="s">
        <v>601</v>
      </c>
      <c r="E67" s="469">
        <v>1929</v>
      </c>
      <c r="F67" t="s">
        <v>517</v>
      </c>
      <c r="G67">
        <v>152</v>
      </c>
    </row>
    <row r="68" spans="1:7">
      <c r="A68">
        <v>67</v>
      </c>
      <c r="B68">
        <v>8474</v>
      </c>
      <c r="C68">
        <v>1</v>
      </c>
      <c r="D68" t="s">
        <v>602</v>
      </c>
      <c r="E68" s="469">
        <v>1599</v>
      </c>
      <c r="F68" t="s">
        <v>517</v>
      </c>
      <c r="G68">
        <v>148</v>
      </c>
    </row>
    <row r="69" spans="1:7">
      <c r="A69">
        <v>68</v>
      </c>
      <c r="B69">
        <v>8724</v>
      </c>
      <c r="C69">
        <v>1</v>
      </c>
      <c r="D69" t="s">
        <v>603</v>
      </c>
      <c r="E69" s="469">
        <v>1049</v>
      </c>
      <c r="F69" t="s">
        <v>570</v>
      </c>
      <c r="G69">
        <v>138</v>
      </c>
    </row>
    <row r="70" spans="1:7">
      <c r="A70">
        <v>69</v>
      </c>
      <c r="B70">
        <v>8344</v>
      </c>
      <c r="C70">
        <v>1</v>
      </c>
      <c r="D70" t="s">
        <v>604</v>
      </c>
      <c r="E70" s="469">
        <v>1199</v>
      </c>
      <c r="F70" t="s">
        <v>523</v>
      </c>
      <c r="G70">
        <v>153</v>
      </c>
    </row>
    <row r="71" spans="1:7">
      <c r="A71">
        <v>70</v>
      </c>
      <c r="B71">
        <v>10217</v>
      </c>
      <c r="C71">
        <v>1</v>
      </c>
      <c r="D71" t="s">
        <v>605</v>
      </c>
      <c r="E71" s="469">
        <v>1199</v>
      </c>
      <c r="F71" t="s">
        <v>523</v>
      </c>
      <c r="G71">
        <v>75</v>
      </c>
    </row>
    <row r="72" spans="1:7">
      <c r="A72">
        <v>71</v>
      </c>
      <c r="B72">
        <v>11143</v>
      </c>
      <c r="C72">
        <v>1</v>
      </c>
      <c r="D72" t="s">
        <v>606</v>
      </c>
      <c r="E72" s="469">
        <v>999</v>
      </c>
      <c r="F72" t="s">
        <v>552</v>
      </c>
      <c r="G72">
        <v>36</v>
      </c>
    </row>
    <row r="73" spans="1:7">
      <c r="A73">
        <v>72</v>
      </c>
      <c r="B73">
        <v>10563</v>
      </c>
      <c r="C73">
        <v>1</v>
      </c>
      <c r="D73" t="s">
        <v>607</v>
      </c>
      <c r="E73" s="469">
        <v>3199</v>
      </c>
      <c r="F73" t="s">
        <v>517</v>
      </c>
      <c r="G73">
        <v>61</v>
      </c>
    </row>
    <row r="74" spans="1:7">
      <c r="A74">
        <v>73</v>
      </c>
      <c r="B74">
        <v>11056</v>
      </c>
      <c r="C74">
        <v>1</v>
      </c>
      <c r="D74" t="s">
        <v>608</v>
      </c>
      <c r="E74" s="469">
        <v>1939</v>
      </c>
      <c r="F74" t="s">
        <v>517</v>
      </c>
      <c r="G74">
        <v>40</v>
      </c>
    </row>
    <row r="75" spans="1:7">
      <c r="A75">
        <v>74</v>
      </c>
      <c r="B75">
        <v>11753</v>
      </c>
      <c r="C75">
        <v>1</v>
      </c>
      <c r="D75" t="s">
        <v>609</v>
      </c>
      <c r="E75" s="469">
        <v>899</v>
      </c>
      <c r="F75" t="s">
        <v>542</v>
      </c>
      <c r="G75">
        <v>10</v>
      </c>
    </row>
    <row r="76" spans="1:7">
      <c r="A76">
        <v>75</v>
      </c>
      <c r="B76">
        <v>9582</v>
      </c>
      <c r="C76">
        <v>1</v>
      </c>
      <c r="D76" t="s">
        <v>610</v>
      </c>
      <c r="E76" s="469">
        <v>1349</v>
      </c>
      <c r="F76" t="s">
        <v>570</v>
      </c>
      <c r="G76">
        <v>102</v>
      </c>
    </row>
    <row r="77" spans="1:7">
      <c r="A77">
        <v>76</v>
      </c>
      <c r="B77">
        <v>11938</v>
      </c>
      <c r="C77">
        <v>1</v>
      </c>
      <c r="D77" t="s">
        <v>611</v>
      </c>
      <c r="E77" s="469">
        <v>1699</v>
      </c>
      <c r="F77" t="s">
        <v>520</v>
      </c>
      <c r="G77">
        <v>2</v>
      </c>
    </row>
    <row r="78" spans="1:7">
      <c r="A78">
        <v>77</v>
      </c>
      <c r="B78">
        <v>6002</v>
      </c>
      <c r="C78">
        <v>1</v>
      </c>
      <c r="D78" t="s">
        <v>612</v>
      </c>
      <c r="E78" s="469">
        <v>349</v>
      </c>
      <c r="F78" t="s">
        <v>520</v>
      </c>
      <c r="G78">
        <v>250</v>
      </c>
    </row>
    <row r="79" spans="1:7">
      <c r="A79">
        <v>78</v>
      </c>
      <c r="B79">
        <v>11724</v>
      </c>
      <c r="C79">
        <v>1</v>
      </c>
      <c r="D79" t="s">
        <v>613</v>
      </c>
      <c r="E79" s="469">
        <v>219</v>
      </c>
      <c r="F79" t="s">
        <v>520</v>
      </c>
      <c r="G79">
        <v>11</v>
      </c>
    </row>
    <row r="80" spans="1:7">
      <c r="A80">
        <v>79</v>
      </c>
      <c r="B80">
        <v>6981</v>
      </c>
      <c r="C80">
        <v>1</v>
      </c>
      <c r="D80" t="s">
        <v>614</v>
      </c>
      <c r="E80" s="469">
        <v>318.23</v>
      </c>
      <c r="F80" t="s">
        <v>523</v>
      </c>
      <c r="G80">
        <v>210</v>
      </c>
    </row>
    <row r="81" spans="1:7">
      <c r="A81">
        <v>80</v>
      </c>
      <c r="B81">
        <v>11333</v>
      </c>
      <c r="C81">
        <v>1</v>
      </c>
      <c r="D81" t="s">
        <v>615</v>
      </c>
      <c r="E81" s="469">
        <v>599</v>
      </c>
      <c r="F81" t="s">
        <v>542</v>
      </c>
      <c r="G81">
        <v>28</v>
      </c>
    </row>
    <row r="82" spans="1:7">
      <c r="A82">
        <v>81</v>
      </c>
      <c r="B82">
        <v>8979</v>
      </c>
      <c r="C82">
        <v>1</v>
      </c>
      <c r="D82" t="s">
        <v>616</v>
      </c>
      <c r="E82" s="469">
        <v>209</v>
      </c>
      <c r="F82" t="s">
        <v>542</v>
      </c>
      <c r="G82">
        <v>128</v>
      </c>
    </row>
    <row r="83" spans="1:7">
      <c r="A83">
        <v>82</v>
      </c>
      <c r="B83">
        <v>10218</v>
      </c>
      <c r="C83">
        <v>1</v>
      </c>
      <c r="D83" t="s">
        <v>617</v>
      </c>
      <c r="E83" s="469">
        <v>1439</v>
      </c>
      <c r="F83" t="s">
        <v>570</v>
      </c>
      <c r="G83">
        <v>75</v>
      </c>
    </row>
    <row r="84" spans="1:7">
      <c r="A84">
        <v>83</v>
      </c>
      <c r="B84">
        <v>8835</v>
      </c>
      <c r="C84">
        <v>1</v>
      </c>
      <c r="D84" t="s">
        <v>618</v>
      </c>
      <c r="E84" s="469">
        <v>999</v>
      </c>
      <c r="F84" t="s">
        <v>619</v>
      </c>
      <c r="G84">
        <v>134</v>
      </c>
    </row>
    <row r="85" spans="1:7">
      <c r="A85">
        <v>84</v>
      </c>
      <c r="B85">
        <v>11824</v>
      </c>
      <c r="C85">
        <v>1</v>
      </c>
      <c r="D85" t="s">
        <v>620</v>
      </c>
      <c r="E85" s="469">
        <v>1099</v>
      </c>
      <c r="F85" t="s">
        <v>520</v>
      </c>
      <c r="G85">
        <v>7</v>
      </c>
    </row>
    <row r="86" spans="1:7">
      <c r="A86">
        <v>85</v>
      </c>
      <c r="B86">
        <v>9319</v>
      </c>
      <c r="C86">
        <v>1</v>
      </c>
      <c r="D86" t="s">
        <v>621</v>
      </c>
      <c r="E86" s="469">
        <v>2449</v>
      </c>
      <c r="F86" t="s">
        <v>552</v>
      </c>
      <c r="G86">
        <v>114</v>
      </c>
    </row>
    <row r="87" spans="1:7">
      <c r="A87">
        <v>86</v>
      </c>
      <c r="B87">
        <v>6657</v>
      </c>
      <c r="C87">
        <v>1</v>
      </c>
      <c r="D87" t="s">
        <v>622</v>
      </c>
      <c r="E87" s="469">
        <v>1349</v>
      </c>
      <c r="F87" t="s">
        <v>570</v>
      </c>
      <c r="G87">
        <v>223</v>
      </c>
    </row>
    <row r="88" spans="1:7">
      <c r="A88">
        <v>87</v>
      </c>
      <c r="B88">
        <v>9029</v>
      </c>
      <c r="C88">
        <v>1</v>
      </c>
      <c r="D88" t="s">
        <v>623</v>
      </c>
      <c r="E88" s="469">
        <v>1199</v>
      </c>
      <c r="F88" t="s">
        <v>520</v>
      </c>
      <c r="G88">
        <v>126</v>
      </c>
    </row>
    <row r="89" spans="1:7">
      <c r="A89">
        <v>88</v>
      </c>
      <c r="B89">
        <v>11265</v>
      </c>
      <c r="C89">
        <v>1</v>
      </c>
      <c r="D89" t="s">
        <v>624</v>
      </c>
      <c r="E89" s="469">
        <v>999</v>
      </c>
      <c r="F89" t="s">
        <v>520</v>
      </c>
      <c r="G89">
        <v>31</v>
      </c>
    </row>
    <row r="90" spans="1:7">
      <c r="A90">
        <v>89</v>
      </c>
      <c r="B90">
        <v>8031</v>
      </c>
      <c r="C90">
        <v>1</v>
      </c>
      <c r="D90" t="s">
        <v>625</v>
      </c>
      <c r="E90" s="469">
        <v>899</v>
      </c>
      <c r="F90" t="s">
        <v>523</v>
      </c>
      <c r="G90">
        <v>166</v>
      </c>
    </row>
    <row r="91" spans="1:7">
      <c r="A91">
        <v>90</v>
      </c>
      <c r="B91">
        <v>10544</v>
      </c>
      <c r="C91">
        <v>1</v>
      </c>
      <c r="D91" t="s">
        <v>626</v>
      </c>
      <c r="E91" s="469">
        <v>1699</v>
      </c>
      <c r="F91" t="s">
        <v>523</v>
      </c>
      <c r="G91">
        <v>62</v>
      </c>
    </row>
    <row r="92" spans="1:7">
      <c r="A92">
        <v>91</v>
      </c>
      <c r="B92">
        <v>11605</v>
      </c>
      <c r="C92">
        <v>1</v>
      </c>
      <c r="D92" t="s">
        <v>627</v>
      </c>
      <c r="E92" s="469">
        <v>264</v>
      </c>
      <c r="F92" t="s">
        <v>523</v>
      </c>
      <c r="G92">
        <v>16</v>
      </c>
    </row>
    <row r="93" spans="1:7">
      <c r="A93">
        <v>92</v>
      </c>
      <c r="B93">
        <v>6149</v>
      </c>
      <c r="C93">
        <v>1</v>
      </c>
      <c r="D93" t="s">
        <v>628</v>
      </c>
      <c r="E93" s="469">
        <v>549</v>
      </c>
      <c r="F93" t="s">
        <v>542</v>
      </c>
      <c r="G93">
        <v>244</v>
      </c>
    </row>
    <row r="94" spans="1:7">
      <c r="A94">
        <v>93</v>
      </c>
      <c r="B94">
        <v>6862</v>
      </c>
      <c r="C94">
        <v>1</v>
      </c>
      <c r="D94" t="s">
        <v>629</v>
      </c>
      <c r="E94" s="469">
        <v>799</v>
      </c>
      <c r="F94" t="s">
        <v>520</v>
      </c>
      <c r="G94">
        <v>215</v>
      </c>
    </row>
    <row r="95" spans="1:7">
      <c r="A95">
        <v>94</v>
      </c>
      <c r="B95">
        <v>10032</v>
      </c>
      <c r="C95">
        <v>1</v>
      </c>
      <c r="D95" t="s">
        <v>630</v>
      </c>
      <c r="E95" s="469">
        <v>795.84</v>
      </c>
      <c r="F95" t="s">
        <v>523</v>
      </c>
      <c r="G95">
        <v>83</v>
      </c>
    </row>
    <row r="96" spans="1:7">
      <c r="A96">
        <v>95</v>
      </c>
      <c r="B96">
        <v>7821</v>
      </c>
      <c r="C96">
        <v>1</v>
      </c>
      <c r="D96" t="s">
        <v>631</v>
      </c>
      <c r="E96" s="469">
        <v>1439</v>
      </c>
      <c r="F96" t="s">
        <v>523</v>
      </c>
      <c r="G96">
        <v>175</v>
      </c>
    </row>
    <row r="97" spans="1:7">
      <c r="A97">
        <v>96</v>
      </c>
      <c r="B97">
        <v>8753</v>
      </c>
      <c r="C97">
        <v>1</v>
      </c>
      <c r="D97" t="s">
        <v>632</v>
      </c>
      <c r="E97" s="469">
        <v>729</v>
      </c>
      <c r="F97" t="s">
        <v>552</v>
      </c>
      <c r="G97">
        <v>137</v>
      </c>
    </row>
    <row r="98" spans="1:7">
      <c r="A98">
        <v>97</v>
      </c>
      <c r="B98">
        <v>11217</v>
      </c>
      <c r="C98">
        <v>1</v>
      </c>
      <c r="D98" t="s">
        <v>633</v>
      </c>
      <c r="E98" s="469">
        <v>399</v>
      </c>
      <c r="F98" t="s">
        <v>552</v>
      </c>
      <c r="G98">
        <v>33</v>
      </c>
    </row>
    <row r="99" spans="1:7">
      <c r="A99">
        <v>98</v>
      </c>
      <c r="B99">
        <v>6889</v>
      </c>
      <c r="C99">
        <v>1</v>
      </c>
      <c r="D99" t="s">
        <v>634</v>
      </c>
      <c r="E99" s="469">
        <v>1899</v>
      </c>
      <c r="F99" t="s">
        <v>517</v>
      </c>
      <c r="G99">
        <v>214</v>
      </c>
    </row>
    <row r="100" spans="1:7">
      <c r="A100">
        <v>99</v>
      </c>
      <c r="B100">
        <v>11960</v>
      </c>
      <c r="C100">
        <v>1</v>
      </c>
      <c r="D100" t="s">
        <v>635</v>
      </c>
      <c r="E100" s="469">
        <v>1699</v>
      </c>
      <c r="F100" t="s">
        <v>517</v>
      </c>
      <c r="G100">
        <v>1</v>
      </c>
    </row>
    <row r="101" spans="1:7">
      <c r="A101">
        <v>100</v>
      </c>
      <c r="B101">
        <v>11473</v>
      </c>
      <c r="C101">
        <v>1</v>
      </c>
      <c r="D101" t="s">
        <v>636</v>
      </c>
      <c r="E101" s="469">
        <v>999</v>
      </c>
      <c r="F101" t="s">
        <v>542</v>
      </c>
      <c r="G101">
        <v>22</v>
      </c>
    </row>
    <row r="102" spans="1:7">
      <c r="A102">
        <v>101</v>
      </c>
      <c r="B102">
        <v>7822</v>
      </c>
      <c r="C102">
        <v>1</v>
      </c>
      <c r="D102" t="s">
        <v>637</v>
      </c>
      <c r="E102" s="469">
        <v>1349.15</v>
      </c>
      <c r="F102" t="s">
        <v>520</v>
      </c>
      <c r="G102">
        <v>175</v>
      </c>
    </row>
    <row r="103" spans="1:7">
      <c r="A103">
        <v>102</v>
      </c>
      <c r="B103">
        <v>10523</v>
      </c>
      <c r="C103">
        <v>1</v>
      </c>
      <c r="D103" t="s">
        <v>638</v>
      </c>
      <c r="E103" s="469">
        <v>1249</v>
      </c>
      <c r="F103" t="s">
        <v>523</v>
      </c>
      <c r="G103">
        <v>63</v>
      </c>
    </row>
    <row r="104" spans="1:7">
      <c r="A104">
        <v>103</v>
      </c>
      <c r="B104">
        <v>7984</v>
      </c>
      <c r="C104">
        <v>1</v>
      </c>
      <c r="D104" t="s">
        <v>639</v>
      </c>
      <c r="E104" s="469">
        <v>289</v>
      </c>
      <c r="F104" t="s">
        <v>523</v>
      </c>
      <c r="G104">
        <v>168</v>
      </c>
    </row>
    <row r="105" spans="1:7">
      <c r="A105">
        <v>104</v>
      </c>
      <c r="B105">
        <v>8980</v>
      </c>
      <c r="C105">
        <v>1</v>
      </c>
      <c r="D105" t="s">
        <v>640</v>
      </c>
      <c r="E105" s="469">
        <v>499</v>
      </c>
      <c r="F105" t="s">
        <v>552</v>
      </c>
      <c r="G105">
        <v>128</v>
      </c>
    </row>
    <row r="106" spans="1:7">
      <c r="A106">
        <v>105</v>
      </c>
      <c r="B106">
        <v>7221</v>
      </c>
      <c r="C106">
        <v>1</v>
      </c>
      <c r="D106" t="s">
        <v>641</v>
      </c>
      <c r="E106" s="469">
        <v>1599</v>
      </c>
      <c r="F106" t="s">
        <v>552</v>
      </c>
      <c r="G106">
        <v>201</v>
      </c>
    </row>
    <row r="107" spans="1:7">
      <c r="A107">
        <v>106</v>
      </c>
      <c r="B107">
        <v>8287</v>
      </c>
      <c r="C107">
        <v>1</v>
      </c>
      <c r="D107" t="s">
        <v>642</v>
      </c>
      <c r="E107" s="469">
        <v>499</v>
      </c>
      <c r="F107" t="s">
        <v>542</v>
      </c>
      <c r="G107">
        <v>155</v>
      </c>
    </row>
    <row r="108" spans="1:7">
      <c r="A108">
        <v>107</v>
      </c>
      <c r="B108">
        <v>7389</v>
      </c>
      <c r="C108">
        <v>1</v>
      </c>
      <c r="D108" t="s">
        <v>643</v>
      </c>
      <c r="E108" s="469">
        <v>2249</v>
      </c>
      <c r="F108" t="s">
        <v>558</v>
      </c>
      <c r="G108">
        <v>194</v>
      </c>
    </row>
    <row r="109" spans="1:7">
      <c r="A109">
        <v>108</v>
      </c>
      <c r="B109">
        <v>10992</v>
      </c>
      <c r="C109">
        <v>1</v>
      </c>
      <c r="D109" t="s">
        <v>644</v>
      </c>
      <c r="E109" s="469">
        <v>1399</v>
      </c>
      <c r="F109" t="s">
        <v>520</v>
      </c>
      <c r="G109">
        <v>42</v>
      </c>
    </row>
    <row r="110" spans="1:7">
      <c r="A110">
        <v>109</v>
      </c>
      <c r="B110">
        <v>7886</v>
      </c>
      <c r="C110">
        <v>1</v>
      </c>
      <c r="D110" t="s">
        <v>645</v>
      </c>
      <c r="E110" s="469">
        <v>1249</v>
      </c>
      <c r="F110" t="s">
        <v>523</v>
      </c>
      <c r="G110">
        <v>172</v>
      </c>
    </row>
    <row r="111" spans="1:7">
      <c r="A111">
        <v>110</v>
      </c>
      <c r="B111">
        <v>10017</v>
      </c>
      <c r="C111">
        <v>1</v>
      </c>
      <c r="D111" t="s">
        <v>646</v>
      </c>
      <c r="E111" s="469">
        <v>929</v>
      </c>
      <c r="F111" t="s">
        <v>523</v>
      </c>
      <c r="G111">
        <v>84</v>
      </c>
    </row>
    <row r="112" spans="1:7">
      <c r="A112">
        <v>111</v>
      </c>
      <c r="B112">
        <v>6601</v>
      </c>
      <c r="C112">
        <v>1</v>
      </c>
      <c r="D112" t="s">
        <v>647</v>
      </c>
      <c r="E112" s="469">
        <v>448.99</v>
      </c>
      <c r="F112" t="s">
        <v>523</v>
      </c>
      <c r="G112">
        <v>225</v>
      </c>
    </row>
    <row r="113" spans="1:7">
      <c r="A113">
        <v>112</v>
      </c>
      <c r="B113">
        <v>11192</v>
      </c>
      <c r="C113">
        <v>1</v>
      </c>
      <c r="D113" t="s">
        <v>648</v>
      </c>
      <c r="E113" s="469">
        <v>1549</v>
      </c>
      <c r="F113" t="s">
        <v>552</v>
      </c>
      <c r="G113">
        <v>34</v>
      </c>
    </row>
    <row r="114" spans="1:7">
      <c r="A114">
        <v>113</v>
      </c>
      <c r="B114">
        <v>6658</v>
      </c>
      <c r="C114">
        <v>1</v>
      </c>
      <c r="D114" t="s">
        <v>649</v>
      </c>
      <c r="E114" s="469">
        <v>269</v>
      </c>
      <c r="F114" t="s">
        <v>619</v>
      </c>
      <c r="G114">
        <v>223</v>
      </c>
    </row>
    <row r="115" spans="1:7">
      <c r="A115">
        <v>114</v>
      </c>
      <c r="B115">
        <v>7422</v>
      </c>
      <c r="C115">
        <v>1</v>
      </c>
      <c r="D115" t="s">
        <v>650</v>
      </c>
      <c r="E115" s="469">
        <v>1299</v>
      </c>
      <c r="F115" t="s">
        <v>523</v>
      </c>
      <c r="G115">
        <v>193</v>
      </c>
    </row>
    <row r="116" spans="1:7">
      <c r="A116">
        <v>115</v>
      </c>
      <c r="B116">
        <v>11725</v>
      </c>
      <c r="C116">
        <v>1</v>
      </c>
      <c r="D116" t="s">
        <v>651</v>
      </c>
      <c r="E116" s="469">
        <v>1129</v>
      </c>
      <c r="F116" t="s">
        <v>523</v>
      </c>
      <c r="G116">
        <v>11</v>
      </c>
    </row>
    <row r="117" spans="1:7">
      <c r="A117">
        <v>116</v>
      </c>
      <c r="B117">
        <v>8014</v>
      </c>
      <c r="C117">
        <v>1</v>
      </c>
      <c r="D117" t="s">
        <v>652</v>
      </c>
      <c r="E117" s="469">
        <v>1689</v>
      </c>
      <c r="F117" t="s">
        <v>517</v>
      </c>
      <c r="G117">
        <v>167</v>
      </c>
    </row>
    <row r="118" spans="1:7">
      <c r="A118">
        <v>117</v>
      </c>
      <c r="B118">
        <v>7823</v>
      </c>
      <c r="C118">
        <v>1</v>
      </c>
      <c r="D118" t="s">
        <v>653</v>
      </c>
      <c r="E118" s="469">
        <v>749</v>
      </c>
      <c r="F118" t="s">
        <v>547</v>
      </c>
      <c r="G118">
        <v>175</v>
      </c>
    </row>
    <row r="119" spans="1:7">
      <c r="A119">
        <v>118</v>
      </c>
      <c r="B119">
        <v>10564</v>
      </c>
      <c r="C119">
        <v>1</v>
      </c>
      <c r="D119" t="s">
        <v>654</v>
      </c>
      <c r="E119" s="469">
        <v>1199</v>
      </c>
      <c r="F119" t="s">
        <v>520</v>
      </c>
      <c r="G119">
        <v>61</v>
      </c>
    </row>
    <row r="120" spans="1:7">
      <c r="A120">
        <v>119</v>
      </c>
      <c r="B120">
        <v>8394</v>
      </c>
      <c r="C120">
        <v>1</v>
      </c>
      <c r="D120" t="s">
        <v>655</v>
      </c>
      <c r="E120" s="469">
        <v>899</v>
      </c>
      <c r="F120" t="s">
        <v>520</v>
      </c>
      <c r="G120">
        <v>151</v>
      </c>
    </row>
    <row r="121" spans="1:7">
      <c r="A121">
        <v>120</v>
      </c>
      <c r="B121">
        <v>9006</v>
      </c>
      <c r="C121">
        <v>1</v>
      </c>
      <c r="D121" t="s">
        <v>656</v>
      </c>
      <c r="E121" s="469">
        <v>549</v>
      </c>
      <c r="F121" t="s">
        <v>520</v>
      </c>
      <c r="G121">
        <v>127</v>
      </c>
    </row>
    <row r="122" spans="1:7">
      <c r="A122">
        <v>121</v>
      </c>
      <c r="B122">
        <v>7516</v>
      </c>
      <c r="C122">
        <v>1</v>
      </c>
      <c r="D122" t="s">
        <v>657</v>
      </c>
      <c r="E122" s="469">
        <v>1599</v>
      </c>
      <c r="F122" t="s">
        <v>552</v>
      </c>
      <c r="G122">
        <v>189</v>
      </c>
    </row>
    <row r="123" spans="1:7">
      <c r="A123">
        <v>122</v>
      </c>
      <c r="B123">
        <v>9430</v>
      </c>
      <c r="C123">
        <v>1</v>
      </c>
      <c r="D123" t="s">
        <v>658</v>
      </c>
      <c r="E123" s="469">
        <v>1799</v>
      </c>
      <c r="F123" t="s">
        <v>570</v>
      </c>
      <c r="G123">
        <v>109</v>
      </c>
    </row>
    <row r="124" spans="1:7">
      <c r="A124">
        <v>123</v>
      </c>
      <c r="B124">
        <v>6003</v>
      </c>
      <c r="C124">
        <v>1</v>
      </c>
      <c r="D124" t="s">
        <v>659</v>
      </c>
      <c r="E124" s="469">
        <v>549</v>
      </c>
      <c r="F124" t="s">
        <v>619</v>
      </c>
      <c r="G124">
        <v>250</v>
      </c>
    </row>
    <row r="125" spans="1:7">
      <c r="A125">
        <v>124</v>
      </c>
      <c r="B125">
        <v>10896</v>
      </c>
      <c r="C125">
        <v>1</v>
      </c>
      <c r="D125" t="s">
        <v>660</v>
      </c>
      <c r="E125" s="469">
        <v>1199</v>
      </c>
      <c r="F125" t="s">
        <v>520</v>
      </c>
      <c r="G125">
        <v>46</v>
      </c>
    </row>
    <row r="126" spans="1:7">
      <c r="A126">
        <v>125</v>
      </c>
      <c r="B126">
        <v>8060</v>
      </c>
      <c r="C126">
        <v>1</v>
      </c>
      <c r="D126" t="s">
        <v>661</v>
      </c>
      <c r="E126" s="469">
        <v>799</v>
      </c>
      <c r="F126" t="s">
        <v>552</v>
      </c>
      <c r="G126">
        <v>165</v>
      </c>
    </row>
    <row r="127" spans="1:7">
      <c r="A127">
        <v>126</v>
      </c>
      <c r="B127">
        <v>6004</v>
      </c>
      <c r="C127">
        <v>1</v>
      </c>
      <c r="D127" t="s">
        <v>662</v>
      </c>
      <c r="E127" s="469">
        <v>3679</v>
      </c>
      <c r="F127" t="s">
        <v>517</v>
      </c>
      <c r="G127">
        <v>250</v>
      </c>
    </row>
    <row r="128" spans="1:7">
      <c r="A128">
        <v>127</v>
      </c>
      <c r="B128">
        <v>7915</v>
      </c>
      <c r="C128">
        <v>1</v>
      </c>
      <c r="D128" t="s">
        <v>663</v>
      </c>
      <c r="E128" s="469">
        <v>249</v>
      </c>
      <c r="F128" t="s">
        <v>542</v>
      </c>
      <c r="G128">
        <v>171</v>
      </c>
    </row>
    <row r="129" spans="1:7">
      <c r="A129">
        <v>128</v>
      </c>
      <c r="B129">
        <v>10155</v>
      </c>
      <c r="C129">
        <v>1</v>
      </c>
      <c r="D129" t="s">
        <v>664</v>
      </c>
      <c r="E129" s="469">
        <v>1499</v>
      </c>
      <c r="F129" t="s">
        <v>542</v>
      </c>
      <c r="G129">
        <v>78</v>
      </c>
    </row>
    <row r="130" spans="1:7">
      <c r="A130">
        <v>129</v>
      </c>
      <c r="B130">
        <v>11377</v>
      </c>
      <c r="C130">
        <v>1</v>
      </c>
      <c r="D130" t="s">
        <v>665</v>
      </c>
      <c r="E130" s="469">
        <v>899</v>
      </c>
      <c r="F130" t="s">
        <v>547</v>
      </c>
      <c r="G130">
        <v>26</v>
      </c>
    </row>
    <row r="131" spans="1:7">
      <c r="A131">
        <v>130</v>
      </c>
      <c r="B131">
        <v>9139</v>
      </c>
      <c r="C131">
        <v>1</v>
      </c>
      <c r="D131" t="s">
        <v>666</v>
      </c>
      <c r="E131" s="469">
        <v>2649</v>
      </c>
      <c r="F131" t="s">
        <v>570</v>
      </c>
      <c r="G131">
        <v>121</v>
      </c>
    </row>
    <row r="132" spans="1:7">
      <c r="A132">
        <v>131</v>
      </c>
      <c r="B132">
        <v>9891</v>
      </c>
      <c r="C132">
        <v>1</v>
      </c>
      <c r="D132" t="s">
        <v>667</v>
      </c>
      <c r="E132" s="469">
        <v>649</v>
      </c>
      <c r="F132" t="s">
        <v>619</v>
      </c>
      <c r="G132">
        <v>90</v>
      </c>
    </row>
    <row r="133" spans="1:7">
      <c r="A133">
        <v>132</v>
      </c>
      <c r="B133">
        <v>10107</v>
      </c>
      <c r="C133">
        <v>1</v>
      </c>
      <c r="D133" t="s">
        <v>668</v>
      </c>
      <c r="E133" s="469">
        <v>599</v>
      </c>
      <c r="F133" t="s">
        <v>619</v>
      </c>
      <c r="G133">
        <v>80</v>
      </c>
    </row>
    <row r="134" spans="1:7">
      <c r="A134">
        <v>133</v>
      </c>
      <c r="B134">
        <v>11493</v>
      </c>
      <c r="C134">
        <v>1</v>
      </c>
      <c r="D134" t="s">
        <v>669</v>
      </c>
      <c r="E134" s="469">
        <v>999</v>
      </c>
      <c r="F134" t="s">
        <v>523</v>
      </c>
      <c r="G134">
        <v>21</v>
      </c>
    </row>
    <row r="135" spans="1:7">
      <c r="A135">
        <v>134</v>
      </c>
      <c r="B135">
        <v>6169</v>
      </c>
      <c r="C135">
        <v>1</v>
      </c>
      <c r="D135" t="s">
        <v>670</v>
      </c>
      <c r="E135" s="469">
        <v>999</v>
      </c>
      <c r="F135" t="s">
        <v>523</v>
      </c>
      <c r="G135">
        <v>243</v>
      </c>
    </row>
    <row r="136" spans="1:7">
      <c r="A136">
        <v>135</v>
      </c>
      <c r="B136">
        <v>10459</v>
      </c>
      <c r="C136">
        <v>1</v>
      </c>
      <c r="D136" t="s">
        <v>671</v>
      </c>
      <c r="E136" s="469">
        <v>899.01</v>
      </c>
      <c r="F136" t="s">
        <v>523</v>
      </c>
      <c r="G136">
        <v>65</v>
      </c>
    </row>
    <row r="137" spans="1:7">
      <c r="A137">
        <v>136</v>
      </c>
      <c r="B137">
        <v>10363</v>
      </c>
      <c r="C137">
        <v>1</v>
      </c>
      <c r="D137" t="s">
        <v>672</v>
      </c>
      <c r="E137" s="469">
        <v>1899</v>
      </c>
      <c r="F137" t="s">
        <v>552</v>
      </c>
      <c r="G137">
        <v>69</v>
      </c>
    </row>
    <row r="138" spans="1:7">
      <c r="A138">
        <v>137</v>
      </c>
      <c r="B138">
        <v>8491</v>
      </c>
      <c r="C138">
        <v>1</v>
      </c>
      <c r="D138" t="s">
        <v>673</v>
      </c>
      <c r="E138" s="469">
        <v>1699</v>
      </c>
      <c r="F138" t="s">
        <v>517</v>
      </c>
      <c r="G138">
        <v>147</v>
      </c>
    </row>
    <row r="139" spans="1:7">
      <c r="A139">
        <v>138</v>
      </c>
      <c r="B139">
        <v>10434</v>
      </c>
      <c r="C139">
        <v>1</v>
      </c>
      <c r="D139" t="s">
        <v>674</v>
      </c>
      <c r="E139" s="469">
        <v>949</v>
      </c>
      <c r="F139" t="s">
        <v>542</v>
      </c>
      <c r="G139">
        <v>66</v>
      </c>
    </row>
    <row r="140" spans="1:7">
      <c r="A140">
        <v>139</v>
      </c>
      <c r="B140">
        <v>10291</v>
      </c>
      <c r="C140">
        <v>1</v>
      </c>
      <c r="D140" t="s">
        <v>675</v>
      </c>
      <c r="E140" s="469">
        <v>999</v>
      </c>
      <c r="F140" t="s">
        <v>542</v>
      </c>
      <c r="G140">
        <v>72</v>
      </c>
    </row>
    <row r="141" spans="1:7">
      <c r="A141">
        <v>140</v>
      </c>
      <c r="B141">
        <v>6188</v>
      </c>
      <c r="C141">
        <v>1</v>
      </c>
      <c r="D141" t="s">
        <v>676</v>
      </c>
      <c r="E141" s="469">
        <v>899</v>
      </c>
      <c r="F141" t="s">
        <v>619</v>
      </c>
      <c r="G141">
        <v>242</v>
      </c>
    </row>
    <row r="142" spans="1:7">
      <c r="A142">
        <v>141</v>
      </c>
      <c r="B142">
        <v>6835</v>
      </c>
      <c r="C142">
        <v>1</v>
      </c>
      <c r="D142" t="s">
        <v>677</v>
      </c>
      <c r="E142" s="469">
        <v>329</v>
      </c>
      <c r="F142" t="s">
        <v>523</v>
      </c>
      <c r="G142">
        <v>216</v>
      </c>
    </row>
    <row r="143" spans="1:7">
      <c r="A143">
        <v>142</v>
      </c>
      <c r="B143">
        <v>10087</v>
      </c>
      <c r="C143">
        <v>1</v>
      </c>
      <c r="D143" t="s">
        <v>678</v>
      </c>
      <c r="E143" s="469">
        <v>599</v>
      </c>
      <c r="F143" t="s">
        <v>542</v>
      </c>
      <c r="G143">
        <v>81</v>
      </c>
    </row>
    <row r="144" spans="1:7">
      <c r="A144">
        <v>143</v>
      </c>
      <c r="B144">
        <v>9868</v>
      </c>
      <c r="C144">
        <v>1</v>
      </c>
      <c r="D144" t="s">
        <v>679</v>
      </c>
      <c r="E144" s="469">
        <v>499</v>
      </c>
      <c r="F144" t="s">
        <v>542</v>
      </c>
      <c r="G144">
        <v>91</v>
      </c>
    </row>
    <row r="145" spans="1:7">
      <c r="A145">
        <v>144</v>
      </c>
      <c r="B145">
        <v>6377</v>
      </c>
      <c r="C145">
        <v>1</v>
      </c>
      <c r="D145" t="s">
        <v>680</v>
      </c>
      <c r="E145" s="469">
        <v>379</v>
      </c>
      <c r="F145" t="s">
        <v>542</v>
      </c>
      <c r="G145">
        <v>234</v>
      </c>
    </row>
    <row r="146" spans="1:7">
      <c r="A146">
        <v>145</v>
      </c>
      <c r="B146">
        <v>10033</v>
      </c>
      <c r="C146">
        <v>1</v>
      </c>
      <c r="D146" t="s">
        <v>681</v>
      </c>
      <c r="E146" s="469">
        <v>1299</v>
      </c>
      <c r="F146" t="s">
        <v>523</v>
      </c>
      <c r="G146">
        <v>83</v>
      </c>
    </row>
    <row r="147" spans="1:7">
      <c r="A147">
        <v>146</v>
      </c>
      <c r="B147">
        <v>11169</v>
      </c>
      <c r="C147">
        <v>1</v>
      </c>
      <c r="D147" t="s">
        <v>682</v>
      </c>
      <c r="E147" s="469">
        <v>259</v>
      </c>
      <c r="F147" t="s">
        <v>552</v>
      </c>
      <c r="G147">
        <v>35</v>
      </c>
    </row>
    <row r="148" spans="1:7">
      <c r="A148">
        <v>147</v>
      </c>
      <c r="B148">
        <v>8032</v>
      </c>
      <c r="C148">
        <v>1</v>
      </c>
      <c r="D148" t="s">
        <v>683</v>
      </c>
      <c r="E148" s="469">
        <v>899</v>
      </c>
      <c r="F148" t="s">
        <v>542</v>
      </c>
      <c r="G148">
        <v>166</v>
      </c>
    </row>
    <row r="149" spans="1:7">
      <c r="A149">
        <v>148</v>
      </c>
      <c r="B149">
        <v>9715</v>
      </c>
      <c r="C149">
        <v>1</v>
      </c>
      <c r="D149" t="s">
        <v>684</v>
      </c>
      <c r="E149" s="469">
        <v>599</v>
      </c>
      <c r="F149" t="s">
        <v>547</v>
      </c>
      <c r="G149">
        <v>97</v>
      </c>
    </row>
    <row r="150" spans="1:7">
      <c r="A150">
        <v>149</v>
      </c>
      <c r="B150">
        <v>11542</v>
      </c>
      <c r="C150">
        <v>1</v>
      </c>
      <c r="D150" t="s">
        <v>685</v>
      </c>
      <c r="E150" s="469">
        <v>1549</v>
      </c>
      <c r="F150" t="s">
        <v>570</v>
      </c>
      <c r="G150">
        <v>19</v>
      </c>
    </row>
    <row r="151" spans="1:7">
      <c r="A151">
        <v>150</v>
      </c>
      <c r="B151">
        <v>8033</v>
      </c>
      <c r="C151">
        <v>1</v>
      </c>
      <c r="D151" t="s">
        <v>686</v>
      </c>
      <c r="E151" s="469">
        <v>569</v>
      </c>
      <c r="F151" t="s">
        <v>520</v>
      </c>
      <c r="G151">
        <v>166</v>
      </c>
    </row>
    <row r="152" spans="1:7">
      <c r="A152">
        <v>151</v>
      </c>
      <c r="B152">
        <v>8754</v>
      </c>
      <c r="C152">
        <v>1</v>
      </c>
      <c r="D152" t="s">
        <v>687</v>
      </c>
      <c r="E152" s="469">
        <v>2165.91</v>
      </c>
      <c r="F152" t="s">
        <v>523</v>
      </c>
      <c r="G152">
        <v>137</v>
      </c>
    </row>
    <row r="153" spans="1:7">
      <c r="A153">
        <v>152</v>
      </c>
      <c r="B153">
        <v>10964</v>
      </c>
      <c r="C153">
        <v>1</v>
      </c>
      <c r="D153" t="s">
        <v>688</v>
      </c>
      <c r="E153" s="469">
        <v>1799</v>
      </c>
      <c r="F153" t="s">
        <v>523</v>
      </c>
      <c r="G153">
        <v>43</v>
      </c>
    </row>
    <row r="154" spans="1:7">
      <c r="A154">
        <v>153</v>
      </c>
      <c r="B154">
        <v>6937</v>
      </c>
      <c r="C154">
        <v>1</v>
      </c>
      <c r="D154" t="s">
        <v>689</v>
      </c>
      <c r="E154" s="469">
        <v>1699</v>
      </c>
      <c r="F154" t="s">
        <v>523</v>
      </c>
      <c r="G154">
        <v>212</v>
      </c>
    </row>
    <row r="155" spans="1:7">
      <c r="A155">
        <v>154</v>
      </c>
      <c r="B155">
        <v>9221</v>
      </c>
      <c r="C155">
        <v>1</v>
      </c>
      <c r="D155" t="s">
        <v>690</v>
      </c>
      <c r="E155" s="469">
        <v>1399</v>
      </c>
      <c r="F155" t="s">
        <v>552</v>
      </c>
      <c r="G155">
        <v>118</v>
      </c>
    </row>
    <row r="156" spans="1:7">
      <c r="A156">
        <v>155</v>
      </c>
      <c r="B156">
        <v>10364</v>
      </c>
      <c r="C156">
        <v>1</v>
      </c>
      <c r="D156" t="s">
        <v>691</v>
      </c>
      <c r="E156" s="469">
        <v>1299</v>
      </c>
      <c r="F156" t="s">
        <v>552</v>
      </c>
      <c r="G156">
        <v>69</v>
      </c>
    </row>
    <row r="157" spans="1:7">
      <c r="A157">
        <v>156</v>
      </c>
      <c r="B157">
        <v>8128</v>
      </c>
      <c r="C157">
        <v>1</v>
      </c>
      <c r="D157" t="s">
        <v>692</v>
      </c>
      <c r="E157" s="469">
        <v>1449</v>
      </c>
      <c r="F157" t="s">
        <v>517</v>
      </c>
      <c r="G157">
        <v>162</v>
      </c>
    </row>
    <row r="158" spans="1:7">
      <c r="A158">
        <v>157</v>
      </c>
      <c r="B158">
        <v>6836</v>
      </c>
      <c r="C158">
        <v>1</v>
      </c>
      <c r="D158" t="s">
        <v>693</v>
      </c>
      <c r="E158" s="469">
        <v>1099</v>
      </c>
      <c r="F158" t="s">
        <v>542</v>
      </c>
      <c r="G158">
        <v>216</v>
      </c>
    </row>
    <row r="159" spans="1:7">
      <c r="A159">
        <v>158</v>
      </c>
      <c r="B159">
        <v>7345</v>
      </c>
      <c r="C159">
        <v>1</v>
      </c>
      <c r="D159" t="s">
        <v>694</v>
      </c>
      <c r="E159" s="469">
        <v>699</v>
      </c>
      <c r="F159" t="s">
        <v>542</v>
      </c>
      <c r="G159">
        <v>196</v>
      </c>
    </row>
    <row r="160" spans="1:7">
      <c r="A160">
        <v>159</v>
      </c>
      <c r="B160">
        <v>8459</v>
      </c>
      <c r="C160">
        <v>1</v>
      </c>
      <c r="D160" t="s">
        <v>695</v>
      </c>
      <c r="E160" s="469">
        <v>899</v>
      </c>
      <c r="F160" t="s">
        <v>542</v>
      </c>
      <c r="G160">
        <v>149</v>
      </c>
    </row>
    <row r="161" spans="1:7">
      <c r="A161">
        <v>160</v>
      </c>
      <c r="B161">
        <v>7250</v>
      </c>
      <c r="C161">
        <v>1</v>
      </c>
      <c r="D161" t="s">
        <v>696</v>
      </c>
      <c r="E161" s="469">
        <v>699</v>
      </c>
      <c r="F161" t="s">
        <v>547</v>
      </c>
      <c r="G161">
        <v>200</v>
      </c>
    </row>
    <row r="162" spans="1:7">
      <c r="A162">
        <v>161</v>
      </c>
      <c r="B162">
        <v>6255</v>
      </c>
      <c r="C162">
        <v>1</v>
      </c>
      <c r="D162" t="s">
        <v>697</v>
      </c>
      <c r="E162" s="469">
        <v>1850</v>
      </c>
      <c r="F162" t="s">
        <v>570</v>
      </c>
      <c r="G162">
        <v>239</v>
      </c>
    </row>
    <row r="163" spans="1:7">
      <c r="A163">
        <v>162</v>
      </c>
      <c r="B163">
        <v>7543</v>
      </c>
      <c r="C163">
        <v>1</v>
      </c>
      <c r="D163" t="s">
        <v>698</v>
      </c>
      <c r="E163" s="469">
        <v>1199</v>
      </c>
      <c r="F163" t="s">
        <v>523</v>
      </c>
      <c r="G163">
        <v>188</v>
      </c>
    </row>
    <row r="164" spans="1:7">
      <c r="A164">
        <v>163</v>
      </c>
      <c r="B164">
        <v>7722</v>
      </c>
      <c r="C164">
        <v>1</v>
      </c>
      <c r="D164" t="s">
        <v>699</v>
      </c>
      <c r="E164" s="469">
        <v>949</v>
      </c>
      <c r="F164" t="s">
        <v>523</v>
      </c>
      <c r="G164">
        <v>180</v>
      </c>
    </row>
    <row r="165" spans="1:7">
      <c r="A165">
        <v>164</v>
      </c>
      <c r="B165">
        <v>6982</v>
      </c>
      <c r="C165">
        <v>1</v>
      </c>
      <c r="D165" t="s">
        <v>700</v>
      </c>
      <c r="E165" s="469">
        <v>1999</v>
      </c>
      <c r="F165" t="s">
        <v>523</v>
      </c>
      <c r="G165">
        <v>210</v>
      </c>
    </row>
    <row r="166" spans="1:7">
      <c r="A166">
        <v>165</v>
      </c>
      <c r="B166">
        <v>11123</v>
      </c>
      <c r="C166">
        <v>1</v>
      </c>
      <c r="D166" t="s">
        <v>701</v>
      </c>
      <c r="E166" s="469">
        <v>749</v>
      </c>
      <c r="F166" t="s">
        <v>542</v>
      </c>
      <c r="G166">
        <v>37</v>
      </c>
    </row>
    <row r="167" spans="1:7">
      <c r="A167">
        <v>166</v>
      </c>
      <c r="B167">
        <v>6683</v>
      </c>
      <c r="C167">
        <v>1</v>
      </c>
      <c r="D167" t="s">
        <v>702</v>
      </c>
      <c r="E167" s="469">
        <v>2299</v>
      </c>
      <c r="F167" t="s">
        <v>570</v>
      </c>
      <c r="G167">
        <v>222</v>
      </c>
    </row>
    <row r="168" spans="1:7">
      <c r="A168">
        <v>167</v>
      </c>
      <c r="B168">
        <v>9320</v>
      </c>
      <c r="C168">
        <v>1</v>
      </c>
      <c r="D168" t="s">
        <v>703</v>
      </c>
      <c r="E168" s="469">
        <v>2237.29</v>
      </c>
      <c r="F168" t="s">
        <v>523</v>
      </c>
      <c r="G168">
        <v>114</v>
      </c>
    </row>
    <row r="169" spans="1:7">
      <c r="A169">
        <v>168</v>
      </c>
      <c r="B169">
        <v>9007</v>
      </c>
      <c r="C169">
        <v>1</v>
      </c>
      <c r="D169" t="s">
        <v>704</v>
      </c>
      <c r="E169" s="469">
        <v>966.79</v>
      </c>
      <c r="F169" t="s">
        <v>523</v>
      </c>
      <c r="G169">
        <v>127</v>
      </c>
    </row>
    <row r="170" spans="1:7">
      <c r="A170">
        <v>169</v>
      </c>
      <c r="B170">
        <v>7194</v>
      </c>
      <c r="C170">
        <v>1</v>
      </c>
      <c r="D170" t="s">
        <v>705</v>
      </c>
      <c r="E170" s="469">
        <v>1169</v>
      </c>
      <c r="F170" t="s">
        <v>523</v>
      </c>
      <c r="G170">
        <v>202</v>
      </c>
    </row>
    <row r="171" spans="1:7">
      <c r="A171">
        <v>170</v>
      </c>
      <c r="B171">
        <v>9008</v>
      </c>
      <c r="C171">
        <v>1</v>
      </c>
      <c r="D171" t="s">
        <v>706</v>
      </c>
      <c r="E171" s="469">
        <v>1199</v>
      </c>
      <c r="F171" t="s">
        <v>552</v>
      </c>
      <c r="G171">
        <v>127</v>
      </c>
    </row>
    <row r="172" spans="1:7">
      <c r="A172">
        <v>171</v>
      </c>
      <c r="B172">
        <v>6330</v>
      </c>
      <c r="C172">
        <v>1</v>
      </c>
      <c r="D172" t="s">
        <v>707</v>
      </c>
      <c r="E172" s="469">
        <v>999</v>
      </c>
      <c r="F172" t="s">
        <v>542</v>
      </c>
      <c r="G172">
        <v>236</v>
      </c>
    </row>
    <row r="173" spans="1:7">
      <c r="A173">
        <v>172</v>
      </c>
      <c r="B173">
        <v>8430</v>
      </c>
      <c r="C173">
        <v>1</v>
      </c>
      <c r="D173" t="s">
        <v>708</v>
      </c>
      <c r="E173" s="469">
        <v>494</v>
      </c>
      <c r="F173" t="s">
        <v>542</v>
      </c>
      <c r="G173">
        <v>150</v>
      </c>
    </row>
    <row r="174" spans="1:7">
      <c r="A174">
        <v>173</v>
      </c>
      <c r="B174">
        <v>9496</v>
      </c>
      <c r="C174">
        <v>1</v>
      </c>
      <c r="D174" t="s">
        <v>709</v>
      </c>
      <c r="E174" s="469">
        <v>1499</v>
      </c>
      <c r="F174" t="s">
        <v>570</v>
      </c>
      <c r="G174">
        <v>106</v>
      </c>
    </row>
    <row r="175" spans="1:7">
      <c r="A175">
        <v>174</v>
      </c>
      <c r="B175">
        <v>8061</v>
      </c>
      <c r="C175">
        <v>1</v>
      </c>
      <c r="D175" t="s">
        <v>710</v>
      </c>
      <c r="E175" s="469">
        <v>999</v>
      </c>
      <c r="F175" t="s">
        <v>520</v>
      </c>
      <c r="G175">
        <v>165</v>
      </c>
    </row>
    <row r="176" spans="1:7">
      <c r="A176">
        <v>175</v>
      </c>
      <c r="B176">
        <v>10877</v>
      </c>
      <c r="C176">
        <v>1</v>
      </c>
      <c r="D176" t="s">
        <v>711</v>
      </c>
      <c r="E176" s="469">
        <v>799</v>
      </c>
      <c r="F176" t="s">
        <v>520</v>
      </c>
      <c r="G176">
        <v>47</v>
      </c>
    </row>
    <row r="177" spans="1:7">
      <c r="A177">
        <v>176</v>
      </c>
      <c r="B177">
        <v>7372</v>
      </c>
      <c r="C177">
        <v>1</v>
      </c>
      <c r="D177" t="s">
        <v>712</v>
      </c>
      <c r="E177" s="469">
        <v>1699</v>
      </c>
      <c r="F177" t="s">
        <v>523</v>
      </c>
      <c r="G177">
        <v>195</v>
      </c>
    </row>
    <row r="178" spans="1:7">
      <c r="A178">
        <v>177</v>
      </c>
      <c r="B178">
        <v>9384</v>
      </c>
      <c r="C178">
        <v>1</v>
      </c>
      <c r="D178" t="s">
        <v>713</v>
      </c>
      <c r="E178" s="469">
        <v>799</v>
      </c>
      <c r="F178" t="s">
        <v>523</v>
      </c>
      <c r="G178">
        <v>111</v>
      </c>
    </row>
    <row r="179" spans="1:7">
      <c r="A179">
        <v>178</v>
      </c>
      <c r="B179">
        <v>8886</v>
      </c>
      <c r="C179">
        <v>1</v>
      </c>
      <c r="D179" t="s">
        <v>714</v>
      </c>
      <c r="E179" s="469">
        <v>1857.35</v>
      </c>
      <c r="F179" t="s">
        <v>523</v>
      </c>
      <c r="G179">
        <v>132</v>
      </c>
    </row>
    <row r="180" spans="1:7">
      <c r="A180">
        <v>179</v>
      </c>
      <c r="B180">
        <v>8981</v>
      </c>
      <c r="C180">
        <v>1</v>
      </c>
      <c r="D180" t="s">
        <v>715</v>
      </c>
      <c r="E180" s="469">
        <v>2556.73</v>
      </c>
      <c r="F180" t="s">
        <v>523</v>
      </c>
      <c r="G180">
        <v>128</v>
      </c>
    </row>
    <row r="181" spans="1:7">
      <c r="A181">
        <v>180</v>
      </c>
      <c r="B181">
        <v>10878</v>
      </c>
      <c r="C181">
        <v>1</v>
      </c>
      <c r="D181" t="s">
        <v>716</v>
      </c>
      <c r="E181" s="469">
        <v>1760.58</v>
      </c>
      <c r="F181" t="s">
        <v>523</v>
      </c>
      <c r="G181">
        <v>47</v>
      </c>
    </row>
    <row r="182" spans="1:7">
      <c r="A182">
        <v>181</v>
      </c>
      <c r="B182">
        <v>7842</v>
      </c>
      <c r="C182">
        <v>1</v>
      </c>
      <c r="D182" t="s">
        <v>717</v>
      </c>
      <c r="E182" s="469">
        <v>429</v>
      </c>
      <c r="F182" t="s">
        <v>523</v>
      </c>
      <c r="G182">
        <v>174</v>
      </c>
    </row>
    <row r="183" spans="1:7">
      <c r="A183">
        <v>182</v>
      </c>
      <c r="B183">
        <v>10611</v>
      </c>
      <c r="C183">
        <v>1</v>
      </c>
      <c r="D183" t="s">
        <v>718</v>
      </c>
      <c r="E183" s="469">
        <v>499</v>
      </c>
      <c r="F183" t="s">
        <v>552</v>
      </c>
      <c r="G183">
        <v>59</v>
      </c>
    </row>
    <row r="184" spans="1:7">
      <c r="A184">
        <v>183</v>
      </c>
      <c r="B184">
        <v>11781</v>
      </c>
      <c r="C184">
        <v>1</v>
      </c>
      <c r="D184" t="s">
        <v>719</v>
      </c>
      <c r="E184" s="469">
        <v>699</v>
      </c>
      <c r="F184" t="s">
        <v>552</v>
      </c>
      <c r="G184">
        <v>9</v>
      </c>
    </row>
    <row r="185" spans="1:7">
      <c r="A185">
        <v>184</v>
      </c>
      <c r="B185">
        <v>10612</v>
      </c>
      <c r="C185">
        <v>1</v>
      </c>
      <c r="D185" t="s">
        <v>720</v>
      </c>
      <c r="E185" s="469">
        <v>2699</v>
      </c>
      <c r="F185" t="s">
        <v>517</v>
      </c>
      <c r="G185">
        <v>59</v>
      </c>
    </row>
    <row r="186" spans="1:7">
      <c r="A186">
        <v>185</v>
      </c>
      <c r="B186">
        <v>9652</v>
      </c>
      <c r="C186">
        <v>1</v>
      </c>
      <c r="D186" t="s">
        <v>721</v>
      </c>
      <c r="E186" s="469">
        <v>349</v>
      </c>
      <c r="F186" t="s">
        <v>542</v>
      </c>
      <c r="G186">
        <v>99</v>
      </c>
    </row>
    <row r="187" spans="1:7">
      <c r="A187">
        <v>186</v>
      </c>
      <c r="B187">
        <v>7273</v>
      </c>
      <c r="C187">
        <v>1</v>
      </c>
      <c r="D187" t="s">
        <v>722</v>
      </c>
      <c r="E187" s="469">
        <v>299</v>
      </c>
      <c r="F187" t="s">
        <v>542</v>
      </c>
      <c r="G187">
        <v>199</v>
      </c>
    </row>
    <row r="188" spans="1:7">
      <c r="A188">
        <v>187</v>
      </c>
      <c r="B188">
        <v>7128</v>
      </c>
      <c r="C188">
        <v>1</v>
      </c>
      <c r="D188" t="s">
        <v>723</v>
      </c>
      <c r="E188" s="469">
        <v>1049</v>
      </c>
      <c r="F188" t="s">
        <v>542</v>
      </c>
      <c r="G188">
        <v>204</v>
      </c>
    </row>
    <row r="189" spans="1:7">
      <c r="A189">
        <v>188</v>
      </c>
      <c r="B189">
        <v>9473</v>
      </c>
      <c r="C189">
        <v>1</v>
      </c>
      <c r="D189" t="s">
        <v>724</v>
      </c>
      <c r="E189" s="469">
        <v>549</v>
      </c>
      <c r="F189" t="s">
        <v>542</v>
      </c>
      <c r="G189">
        <v>107</v>
      </c>
    </row>
    <row r="190" spans="1:7">
      <c r="A190">
        <v>189</v>
      </c>
      <c r="B190">
        <v>11144</v>
      </c>
      <c r="C190">
        <v>1</v>
      </c>
      <c r="D190" t="s">
        <v>725</v>
      </c>
      <c r="E190" s="469">
        <v>2749</v>
      </c>
      <c r="F190" t="s">
        <v>558</v>
      </c>
      <c r="G190">
        <v>36</v>
      </c>
    </row>
    <row r="191" spans="1:7">
      <c r="A191">
        <v>190</v>
      </c>
      <c r="B191">
        <v>11218</v>
      </c>
      <c r="C191">
        <v>1</v>
      </c>
      <c r="D191" t="s">
        <v>726</v>
      </c>
      <c r="E191" s="469">
        <v>1353.99</v>
      </c>
      <c r="F191" t="s">
        <v>523</v>
      </c>
      <c r="G191">
        <v>33</v>
      </c>
    </row>
    <row r="192" spans="1:7">
      <c r="A192">
        <v>191</v>
      </c>
      <c r="B192">
        <v>11845</v>
      </c>
      <c r="C192">
        <v>1</v>
      </c>
      <c r="D192" t="s">
        <v>727</v>
      </c>
      <c r="E192" s="469">
        <v>1385.45</v>
      </c>
      <c r="F192" t="s">
        <v>523</v>
      </c>
      <c r="G192">
        <v>6</v>
      </c>
    </row>
    <row r="193" spans="1:7">
      <c r="A193">
        <v>192</v>
      </c>
      <c r="B193">
        <v>9603</v>
      </c>
      <c r="C193">
        <v>1</v>
      </c>
      <c r="D193" t="s">
        <v>728</v>
      </c>
      <c r="E193" s="469">
        <v>779</v>
      </c>
      <c r="F193" t="s">
        <v>552</v>
      </c>
      <c r="G193">
        <v>101</v>
      </c>
    </row>
    <row r="194" spans="1:7">
      <c r="A194">
        <v>193</v>
      </c>
      <c r="B194">
        <v>7162</v>
      </c>
      <c r="C194">
        <v>1</v>
      </c>
      <c r="D194" t="s">
        <v>729</v>
      </c>
      <c r="E194" s="469">
        <v>2899</v>
      </c>
      <c r="F194" t="s">
        <v>570</v>
      </c>
      <c r="G194">
        <v>203</v>
      </c>
    </row>
    <row r="195" spans="1:7">
      <c r="A195">
        <v>194</v>
      </c>
      <c r="B195">
        <v>6189</v>
      </c>
      <c r="C195">
        <v>1</v>
      </c>
      <c r="D195" t="s">
        <v>730</v>
      </c>
      <c r="E195" s="469">
        <v>2499</v>
      </c>
      <c r="F195" t="s">
        <v>570</v>
      </c>
      <c r="G195">
        <v>242</v>
      </c>
    </row>
    <row r="196" spans="1:7">
      <c r="A196">
        <v>195</v>
      </c>
      <c r="B196">
        <v>9140</v>
      </c>
      <c r="C196">
        <v>1</v>
      </c>
      <c r="D196" t="s">
        <v>731</v>
      </c>
      <c r="E196" s="469">
        <v>1699</v>
      </c>
      <c r="F196" t="s">
        <v>523</v>
      </c>
      <c r="G196">
        <v>121</v>
      </c>
    </row>
    <row r="197" spans="1:7">
      <c r="A197">
        <v>196</v>
      </c>
      <c r="B197">
        <v>6684</v>
      </c>
      <c r="C197">
        <v>1</v>
      </c>
      <c r="D197" t="s">
        <v>732</v>
      </c>
      <c r="E197" s="469">
        <v>1299</v>
      </c>
      <c r="F197" t="s">
        <v>523</v>
      </c>
      <c r="G197">
        <v>222</v>
      </c>
    </row>
    <row r="198" spans="1:7">
      <c r="A198">
        <v>197</v>
      </c>
      <c r="B198">
        <v>6659</v>
      </c>
      <c r="C198">
        <v>1</v>
      </c>
      <c r="D198" t="s">
        <v>733</v>
      </c>
      <c r="E198" s="469">
        <v>4999</v>
      </c>
      <c r="F198" t="s">
        <v>517</v>
      </c>
      <c r="G198">
        <v>223</v>
      </c>
    </row>
    <row r="199" spans="1:7">
      <c r="A199">
        <v>198</v>
      </c>
      <c r="B199">
        <v>7637</v>
      </c>
      <c r="C199">
        <v>1</v>
      </c>
      <c r="D199" t="s">
        <v>734</v>
      </c>
      <c r="E199" s="469">
        <v>999</v>
      </c>
      <c r="F199" t="s">
        <v>542</v>
      </c>
      <c r="G199">
        <v>184</v>
      </c>
    </row>
    <row r="200" spans="1:7">
      <c r="A200">
        <v>199</v>
      </c>
      <c r="B200">
        <v>10582</v>
      </c>
      <c r="C200">
        <v>1</v>
      </c>
      <c r="D200" t="s">
        <v>735</v>
      </c>
      <c r="E200" s="469">
        <v>999</v>
      </c>
      <c r="F200" t="s">
        <v>547</v>
      </c>
      <c r="G200">
        <v>60</v>
      </c>
    </row>
    <row r="201" spans="1:7">
      <c r="A201">
        <v>200</v>
      </c>
      <c r="B201">
        <v>9869</v>
      </c>
      <c r="C201">
        <v>1</v>
      </c>
      <c r="D201" t="s">
        <v>736</v>
      </c>
      <c r="E201" s="469">
        <v>2899</v>
      </c>
      <c r="F201" t="s">
        <v>570</v>
      </c>
      <c r="G201">
        <v>91</v>
      </c>
    </row>
    <row r="202" spans="1:7">
      <c r="A202">
        <v>201</v>
      </c>
      <c r="B202">
        <v>10965</v>
      </c>
      <c r="C202">
        <v>1</v>
      </c>
      <c r="D202" t="s">
        <v>737</v>
      </c>
      <c r="E202" s="469">
        <v>2449</v>
      </c>
      <c r="F202" t="s">
        <v>570</v>
      </c>
      <c r="G202">
        <v>43</v>
      </c>
    </row>
    <row r="203" spans="1:7">
      <c r="A203">
        <v>202</v>
      </c>
      <c r="B203">
        <v>11782</v>
      </c>
      <c r="C203">
        <v>1</v>
      </c>
      <c r="D203" t="s">
        <v>738</v>
      </c>
      <c r="E203" s="469">
        <v>1099</v>
      </c>
      <c r="F203" t="s">
        <v>570</v>
      </c>
      <c r="G203">
        <v>9</v>
      </c>
    </row>
    <row r="204" spans="1:7">
      <c r="A204">
        <v>203</v>
      </c>
      <c r="B204">
        <v>10460</v>
      </c>
      <c r="C204">
        <v>1</v>
      </c>
      <c r="D204" t="s">
        <v>739</v>
      </c>
      <c r="E204" s="469">
        <v>1049</v>
      </c>
      <c r="F204" t="s">
        <v>619</v>
      </c>
      <c r="G204">
        <v>65</v>
      </c>
    </row>
    <row r="205" spans="1:7">
      <c r="A205">
        <v>204</v>
      </c>
      <c r="B205">
        <v>10314</v>
      </c>
      <c r="C205">
        <v>1</v>
      </c>
      <c r="D205" t="s">
        <v>740</v>
      </c>
      <c r="E205" s="469">
        <v>1999</v>
      </c>
      <c r="F205" t="s">
        <v>523</v>
      </c>
      <c r="G205">
        <v>71</v>
      </c>
    </row>
    <row r="206" spans="1:7">
      <c r="A206">
        <v>205</v>
      </c>
      <c r="B206">
        <v>6256</v>
      </c>
      <c r="C206">
        <v>1</v>
      </c>
      <c r="D206" t="s">
        <v>741</v>
      </c>
      <c r="E206" s="469">
        <v>1396.34</v>
      </c>
      <c r="F206" t="s">
        <v>523</v>
      </c>
      <c r="G206">
        <v>239</v>
      </c>
    </row>
    <row r="207" spans="1:7">
      <c r="A207">
        <v>206</v>
      </c>
      <c r="B207">
        <v>9409</v>
      </c>
      <c r="C207">
        <v>1</v>
      </c>
      <c r="D207" t="s">
        <v>742</v>
      </c>
      <c r="E207" s="469">
        <v>1581.47</v>
      </c>
      <c r="F207" t="s">
        <v>523</v>
      </c>
      <c r="G207">
        <v>110</v>
      </c>
    </row>
    <row r="208" spans="1:7">
      <c r="A208">
        <v>207</v>
      </c>
      <c r="B208">
        <v>9059</v>
      </c>
      <c r="C208">
        <v>1</v>
      </c>
      <c r="D208" t="s">
        <v>743</v>
      </c>
      <c r="E208" s="469">
        <v>1881.55</v>
      </c>
      <c r="F208" t="s">
        <v>523</v>
      </c>
      <c r="G208">
        <v>125</v>
      </c>
    </row>
    <row r="209" spans="1:7">
      <c r="A209">
        <v>208</v>
      </c>
      <c r="B209">
        <v>9912</v>
      </c>
      <c r="C209">
        <v>1</v>
      </c>
      <c r="D209" t="s">
        <v>744</v>
      </c>
      <c r="E209" s="469">
        <v>1399</v>
      </c>
      <c r="F209" t="s">
        <v>552</v>
      </c>
      <c r="G209">
        <v>89</v>
      </c>
    </row>
    <row r="210" spans="1:7">
      <c r="A210">
        <v>209</v>
      </c>
      <c r="B210">
        <v>9982</v>
      </c>
      <c r="C210">
        <v>1</v>
      </c>
      <c r="D210" t="s">
        <v>745</v>
      </c>
      <c r="E210" s="469">
        <v>1939</v>
      </c>
      <c r="F210" t="s">
        <v>517</v>
      </c>
      <c r="G210">
        <v>86</v>
      </c>
    </row>
    <row r="211" spans="1:7">
      <c r="A211">
        <v>210</v>
      </c>
      <c r="B211">
        <v>9845</v>
      </c>
      <c r="C211">
        <v>1</v>
      </c>
      <c r="D211" t="s">
        <v>746</v>
      </c>
      <c r="E211" s="469">
        <v>1693.95</v>
      </c>
      <c r="F211" t="s">
        <v>517</v>
      </c>
      <c r="G211">
        <v>92</v>
      </c>
    </row>
    <row r="212" spans="1:7">
      <c r="A212">
        <v>211</v>
      </c>
      <c r="B212">
        <v>10613</v>
      </c>
      <c r="C212">
        <v>1</v>
      </c>
      <c r="D212" t="s">
        <v>747</v>
      </c>
      <c r="E212" s="469">
        <v>999</v>
      </c>
      <c r="F212" t="s">
        <v>542</v>
      </c>
      <c r="G212">
        <v>59</v>
      </c>
    </row>
    <row r="213" spans="1:7">
      <c r="A213">
        <v>212</v>
      </c>
      <c r="B213">
        <v>11418</v>
      </c>
      <c r="C213">
        <v>1</v>
      </c>
      <c r="D213" t="s">
        <v>748</v>
      </c>
      <c r="E213" s="469">
        <v>1799</v>
      </c>
      <c r="F213" t="s">
        <v>542</v>
      </c>
      <c r="G213">
        <v>24</v>
      </c>
    </row>
    <row r="214" spans="1:7">
      <c r="A214">
        <v>213</v>
      </c>
      <c r="B214">
        <v>7008</v>
      </c>
      <c r="C214">
        <v>1</v>
      </c>
      <c r="D214" t="s">
        <v>749</v>
      </c>
      <c r="E214" s="469">
        <v>699</v>
      </c>
      <c r="F214" t="s">
        <v>542</v>
      </c>
      <c r="G214">
        <v>209</v>
      </c>
    </row>
    <row r="215" spans="1:7">
      <c r="A215">
        <v>214</v>
      </c>
      <c r="B215">
        <v>10262</v>
      </c>
      <c r="C215">
        <v>1</v>
      </c>
      <c r="D215" t="s">
        <v>750</v>
      </c>
      <c r="E215" s="469">
        <v>999</v>
      </c>
      <c r="F215" t="s">
        <v>619</v>
      </c>
      <c r="G215">
        <v>73</v>
      </c>
    </row>
    <row r="216" spans="1:7">
      <c r="A216">
        <v>215</v>
      </c>
      <c r="B216">
        <v>7390</v>
      </c>
      <c r="C216">
        <v>1</v>
      </c>
      <c r="D216" t="s">
        <v>751</v>
      </c>
      <c r="E216" s="469">
        <v>699</v>
      </c>
      <c r="F216" t="s">
        <v>520</v>
      </c>
      <c r="G216">
        <v>194</v>
      </c>
    </row>
    <row r="217" spans="1:7">
      <c r="A217">
        <v>216</v>
      </c>
      <c r="B217">
        <v>6479</v>
      </c>
      <c r="C217">
        <v>1</v>
      </c>
      <c r="D217" t="s">
        <v>752</v>
      </c>
      <c r="E217" s="469">
        <v>1399</v>
      </c>
      <c r="F217" t="s">
        <v>523</v>
      </c>
      <c r="G217">
        <v>230</v>
      </c>
    </row>
    <row r="218" spans="1:7">
      <c r="A218">
        <v>217</v>
      </c>
      <c r="B218">
        <v>9030</v>
      </c>
      <c r="C218">
        <v>1</v>
      </c>
      <c r="D218" t="s">
        <v>753</v>
      </c>
      <c r="E218" s="469">
        <v>1999</v>
      </c>
      <c r="F218" t="s">
        <v>570</v>
      </c>
      <c r="G218">
        <v>126</v>
      </c>
    </row>
    <row r="219" spans="1:7">
      <c r="A219">
        <v>218</v>
      </c>
      <c r="B219">
        <v>6660</v>
      </c>
      <c r="C219">
        <v>1</v>
      </c>
      <c r="D219" t="s">
        <v>754</v>
      </c>
      <c r="E219" s="469">
        <v>1849</v>
      </c>
      <c r="F219" t="s">
        <v>570</v>
      </c>
      <c r="G219">
        <v>223</v>
      </c>
    </row>
    <row r="220" spans="1:7">
      <c r="A220">
        <v>219</v>
      </c>
      <c r="B220">
        <v>10058</v>
      </c>
      <c r="C220">
        <v>1</v>
      </c>
      <c r="D220" t="s">
        <v>755</v>
      </c>
      <c r="E220" s="469">
        <v>1796.85</v>
      </c>
      <c r="F220" t="s">
        <v>520</v>
      </c>
      <c r="G220">
        <v>82</v>
      </c>
    </row>
    <row r="221" spans="1:7">
      <c r="A221">
        <v>220</v>
      </c>
      <c r="B221">
        <v>7517</v>
      </c>
      <c r="C221">
        <v>1</v>
      </c>
      <c r="D221" t="s">
        <v>756</v>
      </c>
      <c r="E221" s="469">
        <v>1535.49</v>
      </c>
      <c r="F221" t="s">
        <v>523</v>
      </c>
      <c r="G221">
        <v>189</v>
      </c>
    </row>
    <row r="222" spans="1:7">
      <c r="A222">
        <v>221</v>
      </c>
      <c r="B222">
        <v>10828</v>
      </c>
      <c r="C222">
        <v>1</v>
      </c>
      <c r="D222" t="s">
        <v>757</v>
      </c>
      <c r="E222" s="469">
        <v>949</v>
      </c>
      <c r="F222" t="s">
        <v>523</v>
      </c>
      <c r="G222">
        <v>49</v>
      </c>
    </row>
    <row r="223" spans="1:7">
      <c r="A223">
        <v>222</v>
      </c>
      <c r="B223">
        <v>9623</v>
      </c>
      <c r="C223">
        <v>1</v>
      </c>
      <c r="D223" t="s">
        <v>758</v>
      </c>
      <c r="E223" s="469">
        <v>1899</v>
      </c>
      <c r="F223" t="s">
        <v>523</v>
      </c>
      <c r="G223">
        <v>100</v>
      </c>
    </row>
    <row r="224" spans="1:7">
      <c r="A224">
        <v>223</v>
      </c>
      <c r="B224">
        <v>11401</v>
      </c>
      <c r="C224">
        <v>1</v>
      </c>
      <c r="D224" t="s">
        <v>759</v>
      </c>
      <c r="E224" s="469">
        <v>1756.94</v>
      </c>
      <c r="F224" t="s">
        <v>523</v>
      </c>
      <c r="G224">
        <v>25</v>
      </c>
    </row>
    <row r="225" spans="1:7">
      <c r="A225">
        <v>224</v>
      </c>
      <c r="B225">
        <v>6170</v>
      </c>
      <c r="C225">
        <v>1</v>
      </c>
      <c r="D225" t="s">
        <v>760</v>
      </c>
      <c r="E225" s="469">
        <v>2199</v>
      </c>
      <c r="F225" t="s">
        <v>523</v>
      </c>
      <c r="G225">
        <v>243</v>
      </c>
    </row>
    <row r="226" spans="1:7">
      <c r="A226">
        <v>225</v>
      </c>
      <c r="B226">
        <v>6918</v>
      </c>
      <c r="C226">
        <v>1</v>
      </c>
      <c r="D226" t="s">
        <v>761</v>
      </c>
      <c r="E226" s="469">
        <v>1813.79</v>
      </c>
      <c r="F226" t="s">
        <v>523</v>
      </c>
      <c r="G226">
        <v>213</v>
      </c>
    </row>
    <row r="227" spans="1:7">
      <c r="A227">
        <v>226</v>
      </c>
      <c r="B227">
        <v>7843</v>
      </c>
      <c r="C227">
        <v>1</v>
      </c>
      <c r="D227" t="s">
        <v>762</v>
      </c>
      <c r="E227" s="469">
        <v>1569.37</v>
      </c>
      <c r="F227" t="s">
        <v>523</v>
      </c>
      <c r="G227">
        <v>174</v>
      </c>
    </row>
    <row r="228" spans="1:7">
      <c r="A228">
        <v>227</v>
      </c>
      <c r="B228">
        <v>8930</v>
      </c>
      <c r="C228">
        <v>1</v>
      </c>
      <c r="D228" t="s">
        <v>763</v>
      </c>
      <c r="E228" s="469">
        <v>1487.09</v>
      </c>
      <c r="F228" t="s">
        <v>523</v>
      </c>
      <c r="G228">
        <v>130</v>
      </c>
    </row>
    <row r="229" spans="1:7">
      <c r="A229">
        <v>228</v>
      </c>
      <c r="B229">
        <v>10034</v>
      </c>
      <c r="C229">
        <v>1</v>
      </c>
      <c r="D229" t="s">
        <v>764</v>
      </c>
      <c r="E229" s="469">
        <v>1499</v>
      </c>
      <c r="F229" t="s">
        <v>523</v>
      </c>
      <c r="G229">
        <v>83</v>
      </c>
    </row>
    <row r="230" spans="1:7">
      <c r="A230">
        <v>229</v>
      </c>
      <c r="B230">
        <v>11019</v>
      </c>
      <c r="C230">
        <v>1</v>
      </c>
      <c r="D230" t="s">
        <v>765</v>
      </c>
      <c r="E230" s="469">
        <v>774.4</v>
      </c>
      <c r="F230" t="s">
        <v>523</v>
      </c>
      <c r="G230">
        <v>41</v>
      </c>
    </row>
    <row r="231" spans="1:7">
      <c r="A231">
        <v>230</v>
      </c>
      <c r="B231">
        <v>10108</v>
      </c>
      <c r="C231">
        <v>1</v>
      </c>
      <c r="D231" t="s">
        <v>766</v>
      </c>
      <c r="E231" s="469">
        <v>336.38</v>
      </c>
      <c r="F231" t="s">
        <v>523</v>
      </c>
      <c r="G231">
        <v>80</v>
      </c>
    </row>
    <row r="232" spans="1:7">
      <c r="A232">
        <v>231</v>
      </c>
      <c r="B232">
        <v>6378</v>
      </c>
      <c r="C232">
        <v>1</v>
      </c>
      <c r="D232" t="s">
        <v>767</v>
      </c>
      <c r="E232" s="469">
        <v>1699</v>
      </c>
      <c r="F232" t="s">
        <v>552</v>
      </c>
      <c r="G232">
        <v>234</v>
      </c>
    </row>
    <row r="233" spans="1:7">
      <c r="A233">
        <v>232</v>
      </c>
      <c r="B233">
        <v>11619</v>
      </c>
      <c r="C233">
        <v>1</v>
      </c>
      <c r="D233" t="s">
        <v>768</v>
      </c>
      <c r="E233" s="469">
        <v>1599</v>
      </c>
      <c r="F233" t="s">
        <v>552</v>
      </c>
      <c r="G233">
        <v>15</v>
      </c>
    </row>
    <row r="234" spans="1:7">
      <c r="A234">
        <v>233</v>
      </c>
      <c r="B234">
        <v>7391</v>
      </c>
      <c r="C234">
        <v>1</v>
      </c>
      <c r="D234" t="s">
        <v>769</v>
      </c>
      <c r="E234" s="469">
        <v>1099</v>
      </c>
      <c r="F234" t="s">
        <v>552</v>
      </c>
      <c r="G234">
        <v>194</v>
      </c>
    </row>
    <row r="235" spans="1:7">
      <c r="A235">
        <v>234</v>
      </c>
      <c r="B235">
        <v>6257</v>
      </c>
      <c r="C235">
        <v>1</v>
      </c>
      <c r="D235" t="s">
        <v>770</v>
      </c>
      <c r="E235" s="469">
        <v>749</v>
      </c>
      <c r="F235" t="s">
        <v>542</v>
      </c>
      <c r="G235">
        <v>239</v>
      </c>
    </row>
    <row r="236" spans="1:7">
      <c r="A236">
        <v>235</v>
      </c>
      <c r="B236">
        <v>11082</v>
      </c>
      <c r="C236">
        <v>1</v>
      </c>
      <c r="D236" t="s">
        <v>771</v>
      </c>
      <c r="E236" s="469">
        <v>699</v>
      </c>
      <c r="F236" t="s">
        <v>547</v>
      </c>
      <c r="G236">
        <v>39</v>
      </c>
    </row>
    <row r="237" spans="1:7">
      <c r="A237">
        <v>236</v>
      </c>
      <c r="B237">
        <v>6950</v>
      </c>
      <c r="C237">
        <v>1</v>
      </c>
      <c r="D237" t="s">
        <v>772</v>
      </c>
      <c r="E237" s="469">
        <v>3999</v>
      </c>
      <c r="F237" t="s">
        <v>570</v>
      </c>
      <c r="G237">
        <v>211</v>
      </c>
    </row>
    <row r="238" spans="1:7">
      <c r="A238">
        <v>237</v>
      </c>
      <c r="B238">
        <v>6056</v>
      </c>
      <c r="C238">
        <v>1</v>
      </c>
      <c r="D238" t="s">
        <v>773</v>
      </c>
      <c r="E238" s="469">
        <v>2099</v>
      </c>
      <c r="F238" t="s">
        <v>570</v>
      </c>
      <c r="G238">
        <v>248</v>
      </c>
    </row>
    <row r="239" spans="1:7">
      <c r="A239">
        <v>238</v>
      </c>
      <c r="B239">
        <v>9653</v>
      </c>
      <c r="C239">
        <v>1</v>
      </c>
      <c r="D239" t="s">
        <v>774</v>
      </c>
      <c r="E239" s="469">
        <v>2249</v>
      </c>
      <c r="F239" t="s">
        <v>570</v>
      </c>
      <c r="G239">
        <v>99</v>
      </c>
    </row>
    <row r="240" spans="1:7">
      <c r="A240">
        <v>239</v>
      </c>
      <c r="B240">
        <v>8982</v>
      </c>
      <c r="C240">
        <v>1</v>
      </c>
      <c r="D240" t="s">
        <v>775</v>
      </c>
      <c r="E240" s="469">
        <v>2099</v>
      </c>
      <c r="F240" t="s">
        <v>570</v>
      </c>
      <c r="G240">
        <v>128</v>
      </c>
    </row>
    <row r="241" spans="1:7">
      <c r="A241">
        <v>240</v>
      </c>
      <c r="B241">
        <v>11083</v>
      </c>
      <c r="C241">
        <v>1</v>
      </c>
      <c r="D241" t="s">
        <v>776</v>
      </c>
      <c r="E241" s="469">
        <v>1949</v>
      </c>
      <c r="F241" t="s">
        <v>570</v>
      </c>
      <c r="G241">
        <v>39</v>
      </c>
    </row>
    <row r="242" spans="1:7">
      <c r="A242">
        <v>241</v>
      </c>
      <c r="B242">
        <v>6150</v>
      </c>
      <c r="C242">
        <v>1</v>
      </c>
      <c r="D242" t="s">
        <v>777</v>
      </c>
      <c r="E242" s="469">
        <v>1599</v>
      </c>
      <c r="F242" t="s">
        <v>570</v>
      </c>
      <c r="G242">
        <v>244</v>
      </c>
    </row>
    <row r="243" spans="1:7">
      <c r="A243">
        <v>242</v>
      </c>
      <c r="B243">
        <v>7619</v>
      </c>
      <c r="C243">
        <v>1</v>
      </c>
      <c r="D243" t="s">
        <v>778</v>
      </c>
      <c r="E243" s="469">
        <v>1399</v>
      </c>
      <c r="F243" t="s">
        <v>570</v>
      </c>
      <c r="G243">
        <v>185</v>
      </c>
    </row>
    <row r="244" spans="1:7">
      <c r="A244">
        <v>243</v>
      </c>
      <c r="B244">
        <v>7916</v>
      </c>
      <c r="C244">
        <v>1</v>
      </c>
      <c r="D244" t="s">
        <v>779</v>
      </c>
      <c r="E244" s="469">
        <v>1599</v>
      </c>
      <c r="F244" t="s">
        <v>570</v>
      </c>
      <c r="G244">
        <v>171</v>
      </c>
    </row>
    <row r="245" spans="1:7">
      <c r="A245">
        <v>244</v>
      </c>
      <c r="B245">
        <v>6455</v>
      </c>
      <c r="C245">
        <v>1</v>
      </c>
      <c r="D245" t="s">
        <v>780</v>
      </c>
      <c r="E245" s="469">
        <v>899</v>
      </c>
      <c r="F245" t="s">
        <v>570</v>
      </c>
      <c r="G245">
        <v>231</v>
      </c>
    </row>
    <row r="246" spans="1:7">
      <c r="A246">
        <v>245</v>
      </c>
      <c r="B246">
        <v>6456</v>
      </c>
      <c r="C246">
        <v>1</v>
      </c>
      <c r="D246" t="s">
        <v>781</v>
      </c>
      <c r="E246" s="469">
        <v>1099</v>
      </c>
      <c r="F246" t="s">
        <v>619</v>
      </c>
      <c r="G246">
        <v>231</v>
      </c>
    </row>
    <row r="247" spans="1:7">
      <c r="A247">
        <v>246</v>
      </c>
      <c r="B247">
        <v>10339</v>
      </c>
      <c r="C247">
        <v>1</v>
      </c>
      <c r="D247" t="s">
        <v>782</v>
      </c>
      <c r="E247" s="469">
        <v>229</v>
      </c>
      <c r="F247" t="s">
        <v>619</v>
      </c>
      <c r="G247">
        <v>70</v>
      </c>
    </row>
    <row r="248" spans="1:7">
      <c r="A248">
        <v>247</v>
      </c>
      <c r="B248">
        <v>11643</v>
      </c>
      <c r="C248">
        <v>1</v>
      </c>
      <c r="D248" t="s">
        <v>783</v>
      </c>
      <c r="E248" s="469">
        <v>1699</v>
      </c>
      <c r="F248" t="s">
        <v>619</v>
      </c>
      <c r="G248">
        <v>14</v>
      </c>
    </row>
    <row r="249" spans="1:7">
      <c r="A249">
        <v>248</v>
      </c>
      <c r="B249">
        <v>11583</v>
      </c>
      <c r="C249">
        <v>1</v>
      </c>
      <c r="D249" t="s">
        <v>784</v>
      </c>
      <c r="E249" s="469">
        <v>399</v>
      </c>
      <c r="F249" t="s">
        <v>619</v>
      </c>
      <c r="G249">
        <v>17</v>
      </c>
    </row>
    <row r="250" spans="1:7">
      <c r="A250">
        <v>249</v>
      </c>
      <c r="B250">
        <v>8431</v>
      </c>
      <c r="C250">
        <v>1</v>
      </c>
      <c r="D250" t="s">
        <v>785</v>
      </c>
      <c r="E250" s="469">
        <v>399</v>
      </c>
      <c r="F250" t="s">
        <v>619</v>
      </c>
      <c r="G250">
        <v>150</v>
      </c>
    </row>
    <row r="251" spans="1:7">
      <c r="A251">
        <v>250</v>
      </c>
      <c r="B251">
        <v>11266</v>
      </c>
      <c r="C251">
        <v>1</v>
      </c>
      <c r="D251" t="s">
        <v>786</v>
      </c>
      <c r="E251" s="469">
        <v>749</v>
      </c>
      <c r="F251" t="s">
        <v>619</v>
      </c>
      <c r="G251">
        <v>31</v>
      </c>
    </row>
    <row r="252" spans="1:7">
      <c r="A252">
        <v>251</v>
      </c>
      <c r="B252">
        <v>6235</v>
      </c>
      <c r="C252">
        <v>1</v>
      </c>
      <c r="D252" t="s">
        <v>787</v>
      </c>
      <c r="E252" s="469">
        <v>629</v>
      </c>
      <c r="F252" t="s">
        <v>619</v>
      </c>
      <c r="G252">
        <v>240</v>
      </c>
    </row>
    <row r="253" spans="1:7">
      <c r="A253">
        <v>252</v>
      </c>
      <c r="B253">
        <v>8725</v>
      </c>
      <c r="C253">
        <v>1</v>
      </c>
      <c r="D253" t="s">
        <v>788</v>
      </c>
      <c r="E253" s="469">
        <v>499</v>
      </c>
      <c r="F253" t="s">
        <v>619</v>
      </c>
      <c r="G253">
        <v>138</v>
      </c>
    </row>
    <row r="254" spans="1:7">
      <c r="A254">
        <v>253</v>
      </c>
      <c r="B254">
        <v>11783</v>
      </c>
      <c r="C254">
        <v>1</v>
      </c>
      <c r="D254" t="s">
        <v>789</v>
      </c>
      <c r="E254" s="469">
        <v>729</v>
      </c>
      <c r="F254" t="s">
        <v>619</v>
      </c>
      <c r="G254">
        <v>9</v>
      </c>
    </row>
    <row r="255" spans="1:7">
      <c r="A255">
        <v>254</v>
      </c>
      <c r="B255">
        <v>8619</v>
      </c>
      <c r="C255">
        <v>1</v>
      </c>
      <c r="D255" t="s">
        <v>790</v>
      </c>
      <c r="E255" s="469">
        <v>549</v>
      </c>
      <c r="F255" t="s">
        <v>619</v>
      </c>
      <c r="G255">
        <v>142</v>
      </c>
    </row>
    <row r="256" spans="1:7">
      <c r="A256">
        <v>255</v>
      </c>
      <c r="B256">
        <v>6737</v>
      </c>
      <c r="C256">
        <v>1</v>
      </c>
      <c r="D256" t="s">
        <v>791</v>
      </c>
      <c r="E256" s="469">
        <v>289</v>
      </c>
      <c r="F256" t="s">
        <v>619</v>
      </c>
      <c r="G256">
        <v>220</v>
      </c>
    </row>
    <row r="257" spans="1:7">
      <c r="A257">
        <v>256</v>
      </c>
      <c r="B257">
        <v>8240</v>
      </c>
      <c r="C257">
        <v>1</v>
      </c>
      <c r="D257" t="s">
        <v>792</v>
      </c>
      <c r="E257" s="469">
        <v>1099</v>
      </c>
      <c r="F257" t="s">
        <v>520</v>
      </c>
      <c r="G257">
        <v>157</v>
      </c>
    </row>
    <row r="258" spans="1:7">
      <c r="A258">
        <v>257</v>
      </c>
      <c r="B258">
        <v>10993</v>
      </c>
      <c r="C258">
        <v>1</v>
      </c>
      <c r="D258" t="s">
        <v>793</v>
      </c>
      <c r="E258" s="469">
        <v>1513.26</v>
      </c>
      <c r="F258" t="s">
        <v>520</v>
      </c>
      <c r="G258">
        <v>42</v>
      </c>
    </row>
    <row r="259" spans="1:7">
      <c r="A259">
        <v>258</v>
      </c>
      <c r="B259">
        <v>9160</v>
      </c>
      <c r="C259">
        <v>1</v>
      </c>
      <c r="D259" t="s">
        <v>794</v>
      </c>
      <c r="E259" s="469">
        <v>2999</v>
      </c>
      <c r="F259" t="s">
        <v>520</v>
      </c>
      <c r="G259">
        <v>120</v>
      </c>
    </row>
    <row r="260" spans="1:7">
      <c r="A260">
        <v>259</v>
      </c>
      <c r="B260">
        <v>9253</v>
      </c>
      <c r="C260">
        <v>1</v>
      </c>
      <c r="D260" t="s">
        <v>795</v>
      </c>
      <c r="E260" s="469">
        <v>2499</v>
      </c>
      <c r="F260" t="s">
        <v>520</v>
      </c>
      <c r="G260">
        <v>117</v>
      </c>
    </row>
    <row r="261" spans="1:7">
      <c r="A261">
        <v>260</v>
      </c>
      <c r="B261">
        <v>6005</v>
      </c>
      <c r="C261">
        <v>1</v>
      </c>
      <c r="D261" t="s">
        <v>796</v>
      </c>
      <c r="E261" s="469">
        <v>999</v>
      </c>
      <c r="F261" t="s">
        <v>520</v>
      </c>
      <c r="G261">
        <v>250</v>
      </c>
    </row>
    <row r="262" spans="1:7">
      <c r="A262">
        <v>261</v>
      </c>
      <c r="B262">
        <v>9100</v>
      </c>
      <c r="C262">
        <v>1</v>
      </c>
      <c r="D262" t="s">
        <v>797</v>
      </c>
      <c r="E262" s="469">
        <v>899</v>
      </c>
      <c r="F262" t="s">
        <v>520</v>
      </c>
      <c r="G262">
        <v>123</v>
      </c>
    </row>
    <row r="263" spans="1:7">
      <c r="A263">
        <v>262</v>
      </c>
      <c r="B263">
        <v>9077</v>
      </c>
      <c r="C263">
        <v>1</v>
      </c>
      <c r="D263" t="s">
        <v>798</v>
      </c>
      <c r="E263" s="469">
        <v>749</v>
      </c>
      <c r="F263" t="s">
        <v>520</v>
      </c>
      <c r="G263">
        <v>124</v>
      </c>
    </row>
    <row r="264" spans="1:7">
      <c r="A264">
        <v>263</v>
      </c>
      <c r="B264">
        <v>10177</v>
      </c>
      <c r="C264">
        <v>1</v>
      </c>
      <c r="D264" t="s">
        <v>799</v>
      </c>
      <c r="E264" s="469">
        <v>1249</v>
      </c>
      <c r="F264" t="s">
        <v>523</v>
      </c>
      <c r="G264">
        <v>77</v>
      </c>
    </row>
    <row r="265" spans="1:7">
      <c r="A265">
        <v>264</v>
      </c>
      <c r="B265">
        <v>9542</v>
      </c>
      <c r="C265">
        <v>1</v>
      </c>
      <c r="D265" t="s">
        <v>800</v>
      </c>
      <c r="E265" s="469">
        <v>1136.19</v>
      </c>
      <c r="F265" t="s">
        <v>523</v>
      </c>
      <c r="G265">
        <v>104</v>
      </c>
    </row>
    <row r="266" spans="1:7">
      <c r="A266">
        <v>265</v>
      </c>
      <c r="B266">
        <v>11784</v>
      </c>
      <c r="C266">
        <v>1</v>
      </c>
      <c r="D266" t="s">
        <v>801</v>
      </c>
      <c r="E266" s="469">
        <v>1303.17</v>
      </c>
      <c r="F266" t="s">
        <v>523</v>
      </c>
      <c r="G266">
        <v>9</v>
      </c>
    </row>
    <row r="267" spans="1:7">
      <c r="A267">
        <v>266</v>
      </c>
      <c r="B267">
        <v>7844</v>
      </c>
      <c r="C267">
        <v>1</v>
      </c>
      <c r="D267" t="s">
        <v>802</v>
      </c>
      <c r="E267" s="469">
        <v>945.01</v>
      </c>
      <c r="F267" t="s">
        <v>523</v>
      </c>
      <c r="G267">
        <v>174</v>
      </c>
    </row>
    <row r="268" spans="1:7">
      <c r="A268">
        <v>267</v>
      </c>
      <c r="B268">
        <v>11846</v>
      </c>
      <c r="C268">
        <v>1</v>
      </c>
      <c r="D268" t="s">
        <v>803</v>
      </c>
      <c r="E268" s="469">
        <v>849</v>
      </c>
      <c r="F268" t="s">
        <v>523</v>
      </c>
      <c r="G268">
        <v>6</v>
      </c>
    </row>
    <row r="269" spans="1:7">
      <c r="A269">
        <v>268</v>
      </c>
      <c r="B269">
        <v>9299</v>
      </c>
      <c r="C269">
        <v>1</v>
      </c>
      <c r="D269" t="s">
        <v>804</v>
      </c>
      <c r="E269" s="469">
        <v>899</v>
      </c>
      <c r="F269" t="s">
        <v>523</v>
      </c>
      <c r="G269">
        <v>115</v>
      </c>
    </row>
    <row r="270" spans="1:7">
      <c r="A270">
        <v>269</v>
      </c>
      <c r="B270">
        <v>11939</v>
      </c>
      <c r="C270">
        <v>1</v>
      </c>
      <c r="D270" t="s">
        <v>805</v>
      </c>
      <c r="E270" s="469">
        <v>1399</v>
      </c>
      <c r="F270" t="s">
        <v>523</v>
      </c>
      <c r="G270">
        <v>2</v>
      </c>
    </row>
    <row r="271" spans="1:7">
      <c r="A271">
        <v>270</v>
      </c>
      <c r="B271">
        <v>11978</v>
      </c>
      <c r="C271">
        <v>1</v>
      </c>
      <c r="D271" t="s">
        <v>806</v>
      </c>
      <c r="E271" s="469">
        <v>2299</v>
      </c>
      <c r="F271" t="s">
        <v>523</v>
      </c>
      <c r="G271">
        <v>0</v>
      </c>
    </row>
    <row r="272" spans="1:7">
      <c r="A272">
        <v>271</v>
      </c>
      <c r="B272">
        <v>10245</v>
      </c>
      <c r="C272">
        <v>1</v>
      </c>
      <c r="D272" t="s">
        <v>807</v>
      </c>
      <c r="E272" s="469">
        <v>1995.29</v>
      </c>
      <c r="F272" t="s">
        <v>523</v>
      </c>
      <c r="G272">
        <v>74</v>
      </c>
    </row>
    <row r="273" spans="1:7">
      <c r="A273">
        <v>272</v>
      </c>
      <c r="B273">
        <v>11916</v>
      </c>
      <c r="C273">
        <v>1</v>
      </c>
      <c r="D273" t="s">
        <v>808</v>
      </c>
      <c r="E273" s="469">
        <v>1749</v>
      </c>
      <c r="F273" t="s">
        <v>523</v>
      </c>
      <c r="G273">
        <v>3</v>
      </c>
    </row>
    <row r="274" spans="1:7">
      <c r="A274">
        <v>273</v>
      </c>
      <c r="B274">
        <v>6132</v>
      </c>
      <c r="C274">
        <v>1</v>
      </c>
      <c r="D274" t="s">
        <v>809</v>
      </c>
      <c r="E274" s="469">
        <v>1999</v>
      </c>
      <c r="F274" t="s">
        <v>523</v>
      </c>
      <c r="G274">
        <v>245</v>
      </c>
    </row>
    <row r="275" spans="1:7">
      <c r="A275">
        <v>274</v>
      </c>
      <c r="B275">
        <v>9686</v>
      </c>
      <c r="C275">
        <v>1</v>
      </c>
      <c r="D275" t="s">
        <v>810</v>
      </c>
      <c r="E275" s="469">
        <v>1399</v>
      </c>
      <c r="F275" t="s">
        <v>523</v>
      </c>
      <c r="G275">
        <v>98</v>
      </c>
    </row>
    <row r="276" spans="1:7">
      <c r="A276">
        <v>275</v>
      </c>
      <c r="B276">
        <v>10461</v>
      </c>
      <c r="C276">
        <v>1</v>
      </c>
      <c r="D276" t="s">
        <v>811</v>
      </c>
      <c r="E276" s="469">
        <v>1697.63</v>
      </c>
      <c r="F276" t="s">
        <v>523</v>
      </c>
      <c r="G276">
        <v>65</v>
      </c>
    </row>
    <row r="277" spans="1:7">
      <c r="A277">
        <v>276</v>
      </c>
      <c r="B277">
        <v>11754</v>
      </c>
      <c r="C277">
        <v>1</v>
      </c>
      <c r="D277" t="s">
        <v>812</v>
      </c>
      <c r="E277" s="469">
        <v>1799</v>
      </c>
      <c r="F277" t="s">
        <v>523</v>
      </c>
      <c r="G277">
        <v>10</v>
      </c>
    </row>
    <row r="278" spans="1:7">
      <c r="A278">
        <v>277</v>
      </c>
      <c r="B278">
        <v>10424</v>
      </c>
      <c r="C278">
        <v>1</v>
      </c>
      <c r="D278" t="s">
        <v>813</v>
      </c>
      <c r="E278" s="469">
        <v>1699</v>
      </c>
      <c r="F278" t="s">
        <v>523</v>
      </c>
      <c r="G278">
        <v>67</v>
      </c>
    </row>
    <row r="279" spans="1:7">
      <c r="A279">
        <v>278</v>
      </c>
      <c r="B279">
        <v>10671</v>
      </c>
      <c r="C279">
        <v>1</v>
      </c>
      <c r="D279" t="s">
        <v>814</v>
      </c>
      <c r="E279" s="469">
        <v>1833.15</v>
      </c>
      <c r="F279" t="s">
        <v>523</v>
      </c>
      <c r="G279">
        <v>56</v>
      </c>
    </row>
    <row r="280" spans="1:7">
      <c r="A280">
        <v>279</v>
      </c>
      <c r="B280">
        <v>11285</v>
      </c>
      <c r="C280">
        <v>1</v>
      </c>
      <c r="D280" t="s">
        <v>815</v>
      </c>
      <c r="E280" s="469">
        <v>1960.2</v>
      </c>
      <c r="F280" t="s">
        <v>523</v>
      </c>
      <c r="G280">
        <v>30</v>
      </c>
    </row>
    <row r="281" spans="1:7">
      <c r="A281">
        <v>280</v>
      </c>
      <c r="B281">
        <v>8931</v>
      </c>
      <c r="C281">
        <v>1</v>
      </c>
      <c r="D281" t="s">
        <v>816</v>
      </c>
      <c r="E281" s="469">
        <v>1934.79</v>
      </c>
      <c r="F281" t="s">
        <v>523</v>
      </c>
      <c r="G281">
        <v>130</v>
      </c>
    </row>
    <row r="282" spans="1:7">
      <c r="A282">
        <v>281</v>
      </c>
      <c r="B282">
        <v>8432</v>
      </c>
      <c r="C282">
        <v>1</v>
      </c>
      <c r="D282" t="s">
        <v>817</v>
      </c>
      <c r="E282" s="469">
        <v>1599</v>
      </c>
      <c r="F282" t="s">
        <v>523</v>
      </c>
      <c r="G282">
        <v>150</v>
      </c>
    </row>
    <row r="283" spans="1:7">
      <c r="A283">
        <v>282</v>
      </c>
      <c r="B283">
        <v>7449</v>
      </c>
      <c r="C283">
        <v>1</v>
      </c>
      <c r="D283" t="s">
        <v>818</v>
      </c>
      <c r="E283" s="469">
        <v>1571.79</v>
      </c>
      <c r="F283" t="s">
        <v>523</v>
      </c>
      <c r="G283">
        <v>192</v>
      </c>
    </row>
    <row r="284" spans="1:7">
      <c r="A284">
        <v>283</v>
      </c>
      <c r="B284">
        <v>6236</v>
      </c>
      <c r="C284">
        <v>1</v>
      </c>
      <c r="D284" t="s">
        <v>819</v>
      </c>
      <c r="E284" s="469">
        <v>1646.81</v>
      </c>
      <c r="F284" t="s">
        <v>523</v>
      </c>
      <c r="G284">
        <v>240</v>
      </c>
    </row>
    <row r="285" spans="1:7">
      <c r="A285">
        <v>284</v>
      </c>
      <c r="B285">
        <v>9624</v>
      </c>
      <c r="C285">
        <v>1</v>
      </c>
      <c r="D285" t="s">
        <v>820</v>
      </c>
      <c r="E285" s="469">
        <v>1998.92</v>
      </c>
      <c r="F285" t="s">
        <v>523</v>
      </c>
      <c r="G285">
        <v>100</v>
      </c>
    </row>
    <row r="286" spans="1:7">
      <c r="A286">
        <v>285</v>
      </c>
      <c r="B286">
        <v>6572</v>
      </c>
      <c r="C286">
        <v>1</v>
      </c>
      <c r="D286" t="s">
        <v>821</v>
      </c>
      <c r="E286" s="469">
        <v>999</v>
      </c>
      <c r="F286" t="s">
        <v>523</v>
      </c>
      <c r="G286">
        <v>226</v>
      </c>
    </row>
    <row r="287" spans="1:7">
      <c r="A287">
        <v>286</v>
      </c>
      <c r="B287">
        <v>9794</v>
      </c>
      <c r="C287">
        <v>1</v>
      </c>
      <c r="D287" t="s">
        <v>822</v>
      </c>
      <c r="E287" s="469">
        <v>680.02</v>
      </c>
      <c r="F287" t="s">
        <v>523</v>
      </c>
      <c r="G287">
        <v>94</v>
      </c>
    </row>
    <row r="288" spans="1:7">
      <c r="A288">
        <v>287</v>
      </c>
      <c r="B288">
        <v>7985</v>
      </c>
      <c r="C288">
        <v>1</v>
      </c>
      <c r="D288" t="s">
        <v>823</v>
      </c>
      <c r="E288" s="469">
        <v>306.13</v>
      </c>
      <c r="F288" t="s">
        <v>523</v>
      </c>
      <c r="G288">
        <v>168</v>
      </c>
    </row>
    <row r="289" spans="1:7">
      <c r="A289">
        <v>288</v>
      </c>
      <c r="B289">
        <v>8700</v>
      </c>
      <c r="C289">
        <v>1</v>
      </c>
      <c r="D289" t="s">
        <v>824</v>
      </c>
      <c r="E289" s="469">
        <v>1899</v>
      </c>
      <c r="F289" t="s">
        <v>552</v>
      </c>
      <c r="G289">
        <v>139</v>
      </c>
    </row>
    <row r="290" spans="1:7">
      <c r="A290">
        <v>289</v>
      </c>
      <c r="B290">
        <v>10879</v>
      </c>
      <c r="C290">
        <v>1</v>
      </c>
      <c r="D290" t="s">
        <v>825</v>
      </c>
      <c r="E290" s="469">
        <v>799</v>
      </c>
      <c r="F290" t="s">
        <v>552</v>
      </c>
      <c r="G290">
        <v>47</v>
      </c>
    </row>
    <row r="291" spans="1:7">
      <c r="A291">
        <v>290</v>
      </c>
      <c r="B291">
        <v>11402</v>
      </c>
      <c r="C291">
        <v>1</v>
      </c>
      <c r="D291" t="s">
        <v>826</v>
      </c>
      <c r="E291" s="469">
        <v>849</v>
      </c>
      <c r="F291" t="s">
        <v>552</v>
      </c>
      <c r="G291">
        <v>25</v>
      </c>
    </row>
    <row r="292" spans="1:7">
      <c r="A292">
        <v>291</v>
      </c>
      <c r="B292">
        <v>8143</v>
      </c>
      <c r="C292">
        <v>1</v>
      </c>
      <c r="D292" t="s">
        <v>827</v>
      </c>
      <c r="E292" s="469">
        <v>1099</v>
      </c>
      <c r="F292" t="s">
        <v>552</v>
      </c>
      <c r="G292">
        <v>161</v>
      </c>
    </row>
    <row r="293" spans="1:7">
      <c r="A293">
        <v>292</v>
      </c>
      <c r="B293">
        <v>10109</v>
      </c>
      <c r="C293">
        <v>1</v>
      </c>
      <c r="D293" t="s">
        <v>828</v>
      </c>
      <c r="E293" s="469">
        <v>2399</v>
      </c>
      <c r="F293" t="s">
        <v>552</v>
      </c>
      <c r="G293">
        <v>80</v>
      </c>
    </row>
    <row r="294" spans="1:7">
      <c r="A294">
        <v>293</v>
      </c>
      <c r="B294">
        <v>11809</v>
      </c>
      <c r="C294">
        <v>1</v>
      </c>
      <c r="D294" t="s">
        <v>829</v>
      </c>
      <c r="E294" s="469">
        <v>2199</v>
      </c>
      <c r="F294" t="s">
        <v>517</v>
      </c>
      <c r="G294">
        <v>8</v>
      </c>
    </row>
    <row r="295" spans="1:7">
      <c r="A295">
        <v>294</v>
      </c>
      <c r="B295">
        <v>6938</v>
      </c>
      <c r="C295">
        <v>1</v>
      </c>
      <c r="D295" t="s">
        <v>830</v>
      </c>
      <c r="E295" s="469">
        <v>1399</v>
      </c>
      <c r="F295" t="s">
        <v>542</v>
      </c>
      <c r="G295">
        <v>212</v>
      </c>
    </row>
    <row r="296" spans="1:7">
      <c r="A296">
        <v>295</v>
      </c>
      <c r="B296">
        <v>7472</v>
      </c>
      <c r="C296">
        <v>1</v>
      </c>
      <c r="D296" t="s">
        <v>831</v>
      </c>
      <c r="E296" s="469">
        <v>649</v>
      </c>
      <c r="F296" t="s">
        <v>542</v>
      </c>
      <c r="G296">
        <v>191</v>
      </c>
    </row>
    <row r="297" spans="1:7">
      <c r="A297">
        <v>296</v>
      </c>
      <c r="B297">
        <v>6863</v>
      </c>
      <c r="C297">
        <v>1</v>
      </c>
      <c r="D297" t="s">
        <v>832</v>
      </c>
      <c r="E297" s="469">
        <v>3199</v>
      </c>
      <c r="F297" t="s">
        <v>542</v>
      </c>
      <c r="G297">
        <v>215</v>
      </c>
    </row>
    <row r="298" spans="1:7">
      <c r="A298">
        <v>297</v>
      </c>
      <c r="B298">
        <v>9254</v>
      </c>
      <c r="C298">
        <v>1</v>
      </c>
      <c r="D298" t="s">
        <v>833</v>
      </c>
      <c r="E298" s="469">
        <v>3599</v>
      </c>
      <c r="F298" t="s">
        <v>542</v>
      </c>
      <c r="G298">
        <v>117</v>
      </c>
    </row>
    <row r="299" spans="1:7">
      <c r="A299">
        <v>298</v>
      </c>
      <c r="B299">
        <v>7917</v>
      </c>
      <c r="C299">
        <v>1</v>
      </c>
      <c r="D299" t="s">
        <v>834</v>
      </c>
      <c r="E299" s="469">
        <v>2099</v>
      </c>
      <c r="F299" t="s">
        <v>542</v>
      </c>
      <c r="G299">
        <v>171</v>
      </c>
    </row>
    <row r="300" spans="1:7">
      <c r="A300">
        <v>299</v>
      </c>
      <c r="B300">
        <v>7324</v>
      </c>
      <c r="C300">
        <v>1</v>
      </c>
      <c r="D300" t="s">
        <v>835</v>
      </c>
      <c r="E300" s="469">
        <v>1999</v>
      </c>
      <c r="F300" t="s">
        <v>542</v>
      </c>
      <c r="G300">
        <v>197</v>
      </c>
    </row>
    <row r="301" spans="1:7">
      <c r="A301">
        <v>300</v>
      </c>
      <c r="B301">
        <v>7009</v>
      </c>
      <c r="C301">
        <v>1</v>
      </c>
      <c r="D301" t="s">
        <v>836</v>
      </c>
      <c r="E301" s="469">
        <v>299</v>
      </c>
      <c r="F301" t="s">
        <v>542</v>
      </c>
      <c r="G301">
        <v>209</v>
      </c>
    </row>
    <row r="302" spans="1:7">
      <c r="A302">
        <v>301</v>
      </c>
      <c r="B302">
        <v>9031</v>
      </c>
      <c r="C302">
        <v>1</v>
      </c>
      <c r="D302" t="s">
        <v>837</v>
      </c>
      <c r="E302" s="469">
        <v>299</v>
      </c>
      <c r="F302" t="s">
        <v>542</v>
      </c>
      <c r="G302">
        <v>126</v>
      </c>
    </row>
    <row r="303" spans="1:7">
      <c r="A303">
        <v>302</v>
      </c>
      <c r="B303">
        <v>9456</v>
      </c>
      <c r="C303">
        <v>1</v>
      </c>
      <c r="D303" t="s">
        <v>838</v>
      </c>
      <c r="E303" s="469">
        <v>529</v>
      </c>
      <c r="F303" t="s">
        <v>542</v>
      </c>
      <c r="G303">
        <v>108</v>
      </c>
    </row>
    <row r="304" spans="1:7">
      <c r="A304">
        <v>303</v>
      </c>
      <c r="B304">
        <v>8519</v>
      </c>
      <c r="C304">
        <v>1</v>
      </c>
      <c r="D304" t="s">
        <v>839</v>
      </c>
      <c r="E304" s="469">
        <v>1299</v>
      </c>
      <c r="F304" t="s">
        <v>840</v>
      </c>
      <c r="G304">
        <v>146</v>
      </c>
    </row>
    <row r="305" spans="1:7">
      <c r="A305">
        <v>304</v>
      </c>
      <c r="B305">
        <v>11334</v>
      </c>
      <c r="C305">
        <v>1</v>
      </c>
      <c r="D305" t="s">
        <v>841</v>
      </c>
      <c r="E305" s="469">
        <v>1199</v>
      </c>
      <c r="F305" t="s">
        <v>552</v>
      </c>
      <c r="G305">
        <v>28</v>
      </c>
    </row>
    <row r="306" spans="1:7">
      <c r="A306">
        <v>305</v>
      </c>
      <c r="B306">
        <v>11644</v>
      </c>
      <c r="C306">
        <v>2</v>
      </c>
      <c r="D306" t="s">
        <v>842</v>
      </c>
      <c r="E306" s="469">
        <v>237</v>
      </c>
      <c r="F306" t="s">
        <v>843</v>
      </c>
      <c r="G306">
        <v>14</v>
      </c>
    </row>
    <row r="307" spans="1:7">
      <c r="A307">
        <v>306</v>
      </c>
      <c r="B307">
        <v>10693</v>
      </c>
      <c r="C307">
        <v>2</v>
      </c>
      <c r="D307" t="s">
        <v>844</v>
      </c>
      <c r="E307" s="469">
        <v>439</v>
      </c>
      <c r="F307" t="s">
        <v>517</v>
      </c>
      <c r="G307">
        <v>55</v>
      </c>
    </row>
    <row r="308" spans="1:7">
      <c r="A308">
        <v>307</v>
      </c>
      <c r="B308">
        <v>7866</v>
      </c>
      <c r="C308">
        <v>2</v>
      </c>
      <c r="D308" t="s">
        <v>845</v>
      </c>
      <c r="E308" s="469">
        <v>439</v>
      </c>
      <c r="F308" t="s">
        <v>517</v>
      </c>
      <c r="G308">
        <v>173</v>
      </c>
    </row>
    <row r="309" spans="1:7">
      <c r="A309">
        <v>308</v>
      </c>
      <c r="B309">
        <v>6837</v>
      </c>
      <c r="C309">
        <v>2</v>
      </c>
      <c r="D309" t="s">
        <v>846</v>
      </c>
      <c r="E309" s="469">
        <v>237</v>
      </c>
      <c r="F309" t="s">
        <v>843</v>
      </c>
      <c r="G309">
        <v>216</v>
      </c>
    </row>
    <row r="310" spans="1:7">
      <c r="A310">
        <v>309</v>
      </c>
      <c r="B310">
        <v>10917</v>
      </c>
      <c r="C310">
        <v>2</v>
      </c>
      <c r="D310" t="s">
        <v>847</v>
      </c>
      <c r="E310" s="469">
        <v>199</v>
      </c>
      <c r="F310" t="s">
        <v>848</v>
      </c>
      <c r="G310">
        <v>45</v>
      </c>
    </row>
    <row r="311" spans="1:7">
      <c r="A311">
        <v>310</v>
      </c>
      <c r="B311">
        <v>9385</v>
      </c>
      <c r="C311">
        <v>2</v>
      </c>
      <c r="D311" t="s">
        <v>849</v>
      </c>
      <c r="E311" s="469">
        <v>439</v>
      </c>
      <c r="F311" t="s">
        <v>843</v>
      </c>
      <c r="G311">
        <v>111</v>
      </c>
    </row>
    <row r="312" spans="1:7">
      <c r="A312">
        <v>311</v>
      </c>
      <c r="B312">
        <v>6505</v>
      </c>
      <c r="C312">
        <v>2</v>
      </c>
      <c r="D312" t="s">
        <v>850</v>
      </c>
      <c r="E312" s="469">
        <v>319</v>
      </c>
      <c r="F312" t="s">
        <v>843</v>
      </c>
      <c r="G312">
        <v>229</v>
      </c>
    </row>
    <row r="313" spans="1:7">
      <c r="A313">
        <v>312</v>
      </c>
      <c r="B313">
        <v>7620</v>
      </c>
      <c r="C313">
        <v>2</v>
      </c>
      <c r="D313" t="s">
        <v>851</v>
      </c>
      <c r="E313" s="469">
        <v>439</v>
      </c>
      <c r="F313" t="s">
        <v>517</v>
      </c>
      <c r="G313">
        <v>185</v>
      </c>
    </row>
    <row r="314" spans="1:7">
      <c r="A314">
        <v>313</v>
      </c>
      <c r="B314">
        <v>8492</v>
      </c>
      <c r="C314">
        <v>2</v>
      </c>
      <c r="D314" t="s">
        <v>852</v>
      </c>
      <c r="E314" s="469">
        <v>164</v>
      </c>
      <c r="F314" t="s">
        <v>843</v>
      </c>
      <c r="G314">
        <v>147</v>
      </c>
    </row>
    <row r="315" spans="1:7">
      <c r="A315">
        <v>314</v>
      </c>
      <c r="B315">
        <v>10435</v>
      </c>
      <c r="C315">
        <v>2</v>
      </c>
      <c r="D315" t="s">
        <v>853</v>
      </c>
      <c r="E315" s="469">
        <v>529</v>
      </c>
      <c r="F315" t="s">
        <v>517</v>
      </c>
      <c r="G315">
        <v>66</v>
      </c>
    </row>
    <row r="316" spans="1:7">
      <c r="A316">
        <v>315</v>
      </c>
      <c r="B316">
        <v>11084</v>
      </c>
      <c r="C316">
        <v>2</v>
      </c>
      <c r="D316" t="s">
        <v>854</v>
      </c>
      <c r="E316" s="469">
        <v>144</v>
      </c>
      <c r="F316" t="s">
        <v>843</v>
      </c>
      <c r="G316">
        <v>39</v>
      </c>
    </row>
    <row r="317" spans="1:7">
      <c r="A317">
        <v>316</v>
      </c>
      <c r="B317">
        <v>9431</v>
      </c>
      <c r="C317">
        <v>2</v>
      </c>
      <c r="D317" t="s">
        <v>855</v>
      </c>
      <c r="E317" s="469">
        <v>539</v>
      </c>
      <c r="F317" t="s">
        <v>517</v>
      </c>
      <c r="G317">
        <v>109</v>
      </c>
    </row>
    <row r="318" spans="1:7">
      <c r="A318">
        <v>317</v>
      </c>
      <c r="B318">
        <v>7010</v>
      </c>
      <c r="C318">
        <v>2</v>
      </c>
      <c r="D318" t="s">
        <v>856</v>
      </c>
      <c r="E318" s="469">
        <v>159</v>
      </c>
      <c r="F318" t="s">
        <v>520</v>
      </c>
      <c r="G318">
        <v>209</v>
      </c>
    </row>
    <row r="319" spans="1:7">
      <c r="A319">
        <v>318</v>
      </c>
      <c r="B319">
        <v>6300</v>
      </c>
      <c r="C319">
        <v>2</v>
      </c>
      <c r="D319" t="s">
        <v>857</v>
      </c>
      <c r="E319" s="469">
        <v>1299</v>
      </c>
      <c r="F319" t="s">
        <v>558</v>
      </c>
      <c r="G319">
        <v>237</v>
      </c>
    </row>
    <row r="320" spans="1:7">
      <c r="A320">
        <v>319</v>
      </c>
      <c r="B320">
        <v>8316</v>
      </c>
      <c r="C320">
        <v>2</v>
      </c>
      <c r="D320" t="s">
        <v>858</v>
      </c>
      <c r="E320" s="469">
        <v>179</v>
      </c>
      <c r="F320" t="s">
        <v>520</v>
      </c>
      <c r="G320">
        <v>154</v>
      </c>
    </row>
    <row r="321" spans="1:7">
      <c r="A321">
        <v>320</v>
      </c>
      <c r="B321">
        <v>6151</v>
      </c>
      <c r="C321">
        <v>2</v>
      </c>
      <c r="D321" t="s">
        <v>859</v>
      </c>
      <c r="E321" s="469">
        <v>199</v>
      </c>
      <c r="F321" t="s">
        <v>552</v>
      </c>
      <c r="G321">
        <v>244</v>
      </c>
    </row>
    <row r="322" spans="1:7">
      <c r="A322">
        <v>321</v>
      </c>
      <c r="B322">
        <v>7845</v>
      </c>
      <c r="C322">
        <v>2</v>
      </c>
      <c r="D322" t="s">
        <v>860</v>
      </c>
      <c r="E322" s="469">
        <v>1029</v>
      </c>
      <c r="F322" t="s">
        <v>558</v>
      </c>
      <c r="G322">
        <v>174</v>
      </c>
    </row>
    <row r="323" spans="1:7">
      <c r="A323">
        <v>322</v>
      </c>
      <c r="B323">
        <v>8650</v>
      </c>
      <c r="C323">
        <v>2</v>
      </c>
      <c r="D323" t="s">
        <v>861</v>
      </c>
      <c r="E323" s="469">
        <v>219</v>
      </c>
      <c r="F323" t="s">
        <v>542</v>
      </c>
      <c r="G323">
        <v>141</v>
      </c>
    </row>
    <row r="324" spans="1:7">
      <c r="A324">
        <v>323</v>
      </c>
      <c r="B324">
        <v>6457</v>
      </c>
      <c r="C324">
        <v>2</v>
      </c>
      <c r="D324" t="s">
        <v>862</v>
      </c>
      <c r="E324" s="469">
        <v>164</v>
      </c>
      <c r="F324" t="s">
        <v>843</v>
      </c>
      <c r="G324">
        <v>231</v>
      </c>
    </row>
    <row r="325" spans="1:7">
      <c r="A325">
        <v>324</v>
      </c>
      <c r="B325">
        <v>10263</v>
      </c>
      <c r="C325">
        <v>2</v>
      </c>
      <c r="D325" t="s">
        <v>863</v>
      </c>
      <c r="E325" s="469">
        <v>349</v>
      </c>
      <c r="F325" t="s">
        <v>843</v>
      </c>
      <c r="G325">
        <v>73</v>
      </c>
    </row>
    <row r="326" spans="1:7">
      <c r="A326">
        <v>325</v>
      </c>
      <c r="B326">
        <v>11755</v>
      </c>
      <c r="C326">
        <v>2</v>
      </c>
      <c r="D326" t="s">
        <v>864</v>
      </c>
      <c r="E326" s="469">
        <v>99</v>
      </c>
      <c r="F326" t="s">
        <v>520</v>
      </c>
      <c r="G326">
        <v>10</v>
      </c>
    </row>
    <row r="327" spans="1:7">
      <c r="A327">
        <v>326</v>
      </c>
      <c r="B327">
        <v>10614</v>
      </c>
      <c r="C327">
        <v>2</v>
      </c>
      <c r="D327" t="s">
        <v>865</v>
      </c>
      <c r="E327" s="469">
        <v>899</v>
      </c>
      <c r="F327" t="s">
        <v>558</v>
      </c>
      <c r="G327">
        <v>59</v>
      </c>
    </row>
    <row r="328" spans="1:7">
      <c r="A328">
        <v>327</v>
      </c>
      <c r="B328">
        <v>8062</v>
      </c>
      <c r="C328">
        <v>2</v>
      </c>
      <c r="D328" t="s">
        <v>866</v>
      </c>
      <c r="E328" s="469">
        <v>519</v>
      </c>
      <c r="F328" t="s">
        <v>843</v>
      </c>
      <c r="G328">
        <v>165</v>
      </c>
    </row>
    <row r="329" spans="1:7">
      <c r="A329">
        <v>328</v>
      </c>
      <c r="B329">
        <v>6622</v>
      </c>
      <c r="C329">
        <v>2</v>
      </c>
      <c r="D329" t="s">
        <v>867</v>
      </c>
      <c r="E329" s="469">
        <v>299</v>
      </c>
      <c r="F329" t="s">
        <v>517</v>
      </c>
      <c r="G329">
        <v>224</v>
      </c>
    </row>
    <row r="330" spans="1:7">
      <c r="A330">
        <v>329</v>
      </c>
      <c r="B330">
        <v>7037</v>
      </c>
      <c r="C330">
        <v>2</v>
      </c>
      <c r="D330" t="s">
        <v>868</v>
      </c>
      <c r="E330" s="469">
        <v>144</v>
      </c>
      <c r="F330" t="s">
        <v>843</v>
      </c>
      <c r="G330">
        <v>208</v>
      </c>
    </row>
    <row r="331" spans="1:7">
      <c r="A331">
        <v>330</v>
      </c>
      <c r="B331">
        <v>10059</v>
      </c>
      <c r="C331">
        <v>2</v>
      </c>
      <c r="D331" t="s">
        <v>869</v>
      </c>
      <c r="E331" s="469">
        <v>419</v>
      </c>
      <c r="F331" t="s">
        <v>517</v>
      </c>
      <c r="G331">
        <v>82</v>
      </c>
    </row>
    <row r="332" spans="1:7">
      <c r="A332">
        <v>331</v>
      </c>
      <c r="B332">
        <v>11267</v>
      </c>
      <c r="C332">
        <v>2</v>
      </c>
      <c r="D332" t="s">
        <v>870</v>
      </c>
      <c r="E332" s="469">
        <v>344.77</v>
      </c>
      <c r="F332" t="s">
        <v>843</v>
      </c>
      <c r="G332">
        <v>31</v>
      </c>
    </row>
    <row r="333" spans="1:7">
      <c r="A333">
        <v>332</v>
      </c>
      <c r="B333">
        <v>9255</v>
      </c>
      <c r="C333">
        <v>2</v>
      </c>
      <c r="D333" t="s">
        <v>871</v>
      </c>
      <c r="E333" s="469">
        <v>429</v>
      </c>
      <c r="F333" t="s">
        <v>843</v>
      </c>
      <c r="G333">
        <v>117</v>
      </c>
    </row>
    <row r="334" spans="1:7">
      <c r="A334">
        <v>333</v>
      </c>
      <c r="B334">
        <v>6258</v>
      </c>
      <c r="C334">
        <v>2</v>
      </c>
      <c r="D334" t="s">
        <v>872</v>
      </c>
      <c r="E334" s="469">
        <v>1009</v>
      </c>
      <c r="F334" t="s">
        <v>517</v>
      </c>
      <c r="G334">
        <v>239</v>
      </c>
    </row>
    <row r="335" spans="1:7">
      <c r="A335">
        <v>334</v>
      </c>
      <c r="B335">
        <v>11917</v>
      </c>
      <c r="C335">
        <v>2</v>
      </c>
      <c r="D335" t="s">
        <v>873</v>
      </c>
      <c r="E335" s="469">
        <v>549</v>
      </c>
      <c r="F335" t="s">
        <v>517</v>
      </c>
      <c r="G335">
        <v>3</v>
      </c>
    </row>
    <row r="336" spans="1:7">
      <c r="A336">
        <v>335</v>
      </c>
      <c r="B336">
        <v>7986</v>
      </c>
      <c r="C336">
        <v>2</v>
      </c>
      <c r="D336" t="s">
        <v>874</v>
      </c>
      <c r="E336" s="469">
        <v>199</v>
      </c>
      <c r="F336" t="s">
        <v>843</v>
      </c>
      <c r="G336">
        <v>168</v>
      </c>
    </row>
    <row r="337" spans="1:7">
      <c r="A337">
        <v>336</v>
      </c>
      <c r="B337">
        <v>10583</v>
      </c>
      <c r="C337">
        <v>2</v>
      </c>
      <c r="D337" t="s">
        <v>875</v>
      </c>
      <c r="E337" s="469">
        <v>379</v>
      </c>
      <c r="F337" t="s">
        <v>552</v>
      </c>
      <c r="G337">
        <v>60</v>
      </c>
    </row>
    <row r="338" spans="1:7">
      <c r="A338">
        <v>337</v>
      </c>
      <c r="B338">
        <v>11918</v>
      </c>
      <c r="C338">
        <v>2</v>
      </c>
      <c r="D338" t="s">
        <v>876</v>
      </c>
      <c r="E338" s="469">
        <v>119</v>
      </c>
      <c r="F338" t="s">
        <v>877</v>
      </c>
      <c r="G338">
        <v>3</v>
      </c>
    </row>
    <row r="339" spans="1:7">
      <c r="A339">
        <v>338</v>
      </c>
      <c r="B339">
        <v>7887</v>
      </c>
      <c r="C339">
        <v>2</v>
      </c>
      <c r="D339" t="s">
        <v>878</v>
      </c>
      <c r="E339" s="469">
        <v>89</v>
      </c>
      <c r="F339" t="s">
        <v>520</v>
      </c>
      <c r="G339">
        <v>172</v>
      </c>
    </row>
    <row r="340" spans="1:7">
      <c r="A340">
        <v>339</v>
      </c>
      <c r="B340">
        <v>11124</v>
      </c>
      <c r="C340">
        <v>2</v>
      </c>
      <c r="D340" t="s">
        <v>879</v>
      </c>
      <c r="E340" s="469">
        <v>439</v>
      </c>
      <c r="F340" t="s">
        <v>843</v>
      </c>
      <c r="G340">
        <v>37</v>
      </c>
    </row>
    <row r="341" spans="1:7">
      <c r="A341">
        <v>340</v>
      </c>
      <c r="B341">
        <v>8034</v>
      </c>
      <c r="C341">
        <v>2</v>
      </c>
      <c r="D341" t="s">
        <v>880</v>
      </c>
      <c r="E341" s="469">
        <v>169</v>
      </c>
      <c r="F341" t="s">
        <v>520</v>
      </c>
      <c r="G341">
        <v>166</v>
      </c>
    </row>
    <row r="342" spans="1:7">
      <c r="A342">
        <v>341</v>
      </c>
      <c r="B342">
        <v>8542</v>
      </c>
      <c r="C342">
        <v>2</v>
      </c>
      <c r="D342" t="s">
        <v>881</v>
      </c>
      <c r="E342" s="469">
        <v>499</v>
      </c>
      <c r="F342" t="s">
        <v>520</v>
      </c>
      <c r="G342">
        <v>145</v>
      </c>
    </row>
    <row r="343" spans="1:7">
      <c r="A343">
        <v>342</v>
      </c>
      <c r="B343">
        <v>9123</v>
      </c>
      <c r="C343">
        <v>2</v>
      </c>
      <c r="D343" t="s">
        <v>882</v>
      </c>
      <c r="E343" s="469">
        <v>511.5</v>
      </c>
      <c r="F343" t="s">
        <v>843</v>
      </c>
      <c r="G343">
        <v>122</v>
      </c>
    </row>
    <row r="344" spans="1:7">
      <c r="A344">
        <v>343</v>
      </c>
      <c r="B344">
        <v>8755</v>
      </c>
      <c r="C344">
        <v>2</v>
      </c>
      <c r="D344" t="s">
        <v>883</v>
      </c>
      <c r="E344" s="469">
        <v>549</v>
      </c>
      <c r="F344" t="s">
        <v>517</v>
      </c>
      <c r="G344">
        <v>137</v>
      </c>
    </row>
    <row r="345" spans="1:7">
      <c r="A345">
        <v>344</v>
      </c>
      <c r="B345">
        <v>8260</v>
      </c>
      <c r="C345">
        <v>2</v>
      </c>
      <c r="D345" t="s">
        <v>884</v>
      </c>
      <c r="E345" s="469">
        <v>219</v>
      </c>
      <c r="F345" t="s">
        <v>520</v>
      </c>
      <c r="G345">
        <v>156</v>
      </c>
    </row>
    <row r="346" spans="1:7">
      <c r="A346">
        <v>345</v>
      </c>
      <c r="B346">
        <v>7274</v>
      </c>
      <c r="C346">
        <v>2</v>
      </c>
      <c r="D346" t="s">
        <v>885</v>
      </c>
      <c r="E346" s="469">
        <v>799</v>
      </c>
      <c r="F346" t="s">
        <v>517</v>
      </c>
      <c r="G346">
        <v>199</v>
      </c>
    </row>
    <row r="347" spans="1:7">
      <c r="A347">
        <v>346</v>
      </c>
      <c r="B347">
        <v>11543</v>
      </c>
      <c r="C347">
        <v>2</v>
      </c>
      <c r="D347" t="s">
        <v>886</v>
      </c>
      <c r="E347" s="469">
        <v>159</v>
      </c>
      <c r="F347" t="s">
        <v>887</v>
      </c>
      <c r="G347">
        <v>19</v>
      </c>
    </row>
    <row r="348" spans="1:7">
      <c r="A348">
        <v>347</v>
      </c>
      <c r="B348">
        <v>11125</v>
      </c>
      <c r="C348">
        <v>2</v>
      </c>
      <c r="D348" t="s">
        <v>888</v>
      </c>
      <c r="E348" s="469">
        <v>129</v>
      </c>
      <c r="F348" t="s">
        <v>542</v>
      </c>
      <c r="G348">
        <v>37</v>
      </c>
    </row>
    <row r="349" spans="1:7">
      <c r="A349">
        <v>348</v>
      </c>
      <c r="B349">
        <v>11268</v>
      </c>
      <c r="C349">
        <v>2</v>
      </c>
      <c r="D349" t="s">
        <v>889</v>
      </c>
      <c r="E349" s="469">
        <v>1499</v>
      </c>
      <c r="F349" t="s">
        <v>558</v>
      </c>
      <c r="G349">
        <v>31</v>
      </c>
    </row>
    <row r="350" spans="1:7">
      <c r="A350">
        <v>349</v>
      </c>
      <c r="B350">
        <v>6951</v>
      </c>
      <c r="C350">
        <v>2</v>
      </c>
      <c r="D350" t="s">
        <v>890</v>
      </c>
      <c r="E350" s="469">
        <v>299</v>
      </c>
      <c r="F350" t="s">
        <v>520</v>
      </c>
      <c r="G350">
        <v>211</v>
      </c>
    </row>
    <row r="351" spans="1:7">
      <c r="A351">
        <v>350</v>
      </c>
      <c r="B351">
        <v>8806</v>
      </c>
      <c r="C351">
        <v>2</v>
      </c>
      <c r="D351" t="s">
        <v>891</v>
      </c>
      <c r="E351" s="469">
        <v>189</v>
      </c>
      <c r="F351" t="s">
        <v>520</v>
      </c>
      <c r="G351">
        <v>135</v>
      </c>
    </row>
    <row r="352" spans="1:7">
      <c r="A352">
        <v>351</v>
      </c>
      <c r="B352">
        <v>6152</v>
      </c>
      <c r="C352">
        <v>2</v>
      </c>
      <c r="D352" t="s">
        <v>892</v>
      </c>
      <c r="E352" s="469">
        <v>117</v>
      </c>
      <c r="F352" t="s">
        <v>887</v>
      </c>
      <c r="G352">
        <v>244</v>
      </c>
    </row>
    <row r="353" spans="1:7">
      <c r="A353">
        <v>352</v>
      </c>
      <c r="B353">
        <v>9741</v>
      </c>
      <c r="C353">
        <v>2</v>
      </c>
      <c r="D353" t="s">
        <v>893</v>
      </c>
      <c r="E353" s="469">
        <v>419</v>
      </c>
      <c r="F353" t="s">
        <v>517</v>
      </c>
      <c r="G353">
        <v>96</v>
      </c>
    </row>
    <row r="354" spans="1:7">
      <c r="A354">
        <v>353</v>
      </c>
      <c r="B354">
        <v>6661</v>
      </c>
      <c r="C354">
        <v>2</v>
      </c>
      <c r="D354" t="s">
        <v>894</v>
      </c>
      <c r="E354" s="469">
        <v>659</v>
      </c>
      <c r="F354" t="s">
        <v>517</v>
      </c>
      <c r="G354">
        <v>223</v>
      </c>
    </row>
    <row r="355" spans="1:7">
      <c r="A355">
        <v>354</v>
      </c>
      <c r="B355">
        <v>8836</v>
      </c>
      <c r="C355">
        <v>2</v>
      </c>
      <c r="D355" t="s">
        <v>895</v>
      </c>
      <c r="E355" s="469">
        <v>659</v>
      </c>
      <c r="F355" t="s">
        <v>517</v>
      </c>
      <c r="G355">
        <v>134</v>
      </c>
    </row>
    <row r="356" spans="1:7">
      <c r="A356">
        <v>355</v>
      </c>
      <c r="B356">
        <v>9654</v>
      </c>
      <c r="C356">
        <v>2</v>
      </c>
      <c r="D356" t="s">
        <v>896</v>
      </c>
      <c r="E356" s="469">
        <v>199</v>
      </c>
      <c r="F356" t="s">
        <v>542</v>
      </c>
      <c r="G356">
        <v>99</v>
      </c>
    </row>
    <row r="357" spans="1:7">
      <c r="A357">
        <v>356</v>
      </c>
      <c r="B357">
        <v>9032</v>
      </c>
      <c r="C357">
        <v>2</v>
      </c>
      <c r="D357" t="s">
        <v>897</v>
      </c>
      <c r="E357" s="469">
        <v>119</v>
      </c>
      <c r="F357" t="s">
        <v>877</v>
      </c>
      <c r="G357">
        <v>126</v>
      </c>
    </row>
    <row r="358" spans="1:7">
      <c r="A358">
        <v>357</v>
      </c>
      <c r="B358">
        <v>10199</v>
      </c>
      <c r="C358">
        <v>2</v>
      </c>
      <c r="D358" t="s">
        <v>898</v>
      </c>
      <c r="E358" s="469">
        <v>219</v>
      </c>
      <c r="F358" t="s">
        <v>520</v>
      </c>
      <c r="G358">
        <v>76</v>
      </c>
    </row>
    <row r="359" spans="1:7">
      <c r="A359">
        <v>358</v>
      </c>
      <c r="B359">
        <v>6919</v>
      </c>
      <c r="C359">
        <v>2</v>
      </c>
      <c r="D359" t="s">
        <v>899</v>
      </c>
      <c r="E359" s="469">
        <v>99</v>
      </c>
      <c r="F359" t="s">
        <v>900</v>
      </c>
      <c r="G359">
        <v>213</v>
      </c>
    </row>
    <row r="360" spans="1:7">
      <c r="A360">
        <v>359</v>
      </c>
      <c r="B360">
        <v>9161</v>
      </c>
      <c r="C360">
        <v>2</v>
      </c>
      <c r="D360" t="s">
        <v>901</v>
      </c>
      <c r="E360" s="469">
        <v>439</v>
      </c>
      <c r="F360" t="s">
        <v>517</v>
      </c>
      <c r="G360">
        <v>120</v>
      </c>
    </row>
    <row r="361" spans="1:7">
      <c r="A361">
        <v>360</v>
      </c>
      <c r="B361">
        <v>10462</v>
      </c>
      <c r="C361">
        <v>2</v>
      </c>
      <c r="D361" t="s">
        <v>902</v>
      </c>
      <c r="E361" s="469">
        <v>149</v>
      </c>
      <c r="F361" t="s">
        <v>542</v>
      </c>
      <c r="G361">
        <v>65</v>
      </c>
    </row>
    <row r="362" spans="1:7">
      <c r="A362">
        <v>361</v>
      </c>
      <c r="B362">
        <v>6738</v>
      </c>
      <c r="C362">
        <v>2</v>
      </c>
      <c r="D362" t="s">
        <v>903</v>
      </c>
      <c r="E362" s="469">
        <v>649</v>
      </c>
      <c r="F362" t="s">
        <v>517</v>
      </c>
      <c r="G362">
        <v>220</v>
      </c>
    </row>
    <row r="363" spans="1:7">
      <c r="A363">
        <v>362</v>
      </c>
      <c r="B363">
        <v>6237</v>
      </c>
      <c r="C363">
        <v>2</v>
      </c>
      <c r="D363" t="s">
        <v>904</v>
      </c>
      <c r="E363" s="469">
        <v>349</v>
      </c>
      <c r="F363" t="s">
        <v>520</v>
      </c>
      <c r="G363">
        <v>240</v>
      </c>
    </row>
    <row r="364" spans="1:7">
      <c r="A364">
        <v>363</v>
      </c>
      <c r="B364">
        <v>8726</v>
      </c>
      <c r="C364">
        <v>2</v>
      </c>
      <c r="D364" t="s">
        <v>905</v>
      </c>
      <c r="E364" s="469">
        <v>799</v>
      </c>
      <c r="F364" t="s">
        <v>517</v>
      </c>
      <c r="G364">
        <v>138</v>
      </c>
    </row>
    <row r="365" spans="1:7">
      <c r="A365">
        <v>364</v>
      </c>
      <c r="B365">
        <v>8680</v>
      </c>
      <c r="C365">
        <v>2</v>
      </c>
      <c r="D365" t="s">
        <v>906</v>
      </c>
      <c r="E365" s="469">
        <v>229</v>
      </c>
      <c r="F365" t="s">
        <v>520</v>
      </c>
      <c r="G365">
        <v>140</v>
      </c>
    </row>
    <row r="366" spans="1:7">
      <c r="A366">
        <v>365</v>
      </c>
      <c r="B366">
        <v>10584</v>
      </c>
      <c r="C366">
        <v>2</v>
      </c>
      <c r="D366" t="s">
        <v>907</v>
      </c>
      <c r="E366" s="469">
        <v>549</v>
      </c>
      <c r="F366" t="s">
        <v>517</v>
      </c>
      <c r="G366">
        <v>60</v>
      </c>
    </row>
    <row r="367" spans="1:7">
      <c r="A367">
        <v>366</v>
      </c>
      <c r="B367">
        <v>11107</v>
      </c>
      <c r="C367">
        <v>2</v>
      </c>
      <c r="D367" t="s">
        <v>908</v>
      </c>
      <c r="E367" s="469">
        <v>649</v>
      </c>
      <c r="F367" t="s">
        <v>517</v>
      </c>
      <c r="G367">
        <v>38</v>
      </c>
    </row>
    <row r="368" spans="1:7">
      <c r="A368">
        <v>367</v>
      </c>
      <c r="B368">
        <v>10178</v>
      </c>
      <c r="C368">
        <v>2</v>
      </c>
      <c r="D368" t="s">
        <v>909</v>
      </c>
      <c r="E368" s="469">
        <v>379</v>
      </c>
      <c r="F368" t="s">
        <v>552</v>
      </c>
      <c r="G368">
        <v>77</v>
      </c>
    </row>
    <row r="369" spans="1:7">
      <c r="A369">
        <v>368</v>
      </c>
      <c r="B369">
        <v>9892</v>
      </c>
      <c r="C369">
        <v>2</v>
      </c>
      <c r="D369" t="s">
        <v>910</v>
      </c>
      <c r="E369" s="469">
        <v>549</v>
      </c>
      <c r="F369" t="s">
        <v>517</v>
      </c>
      <c r="G369">
        <v>90</v>
      </c>
    </row>
    <row r="370" spans="1:7">
      <c r="A370">
        <v>369</v>
      </c>
      <c r="B370">
        <v>7638</v>
      </c>
      <c r="C370">
        <v>2</v>
      </c>
      <c r="D370" t="s">
        <v>911</v>
      </c>
      <c r="E370" s="469">
        <v>199</v>
      </c>
      <c r="F370" t="s">
        <v>520</v>
      </c>
      <c r="G370">
        <v>184</v>
      </c>
    </row>
    <row r="371" spans="1:7">
      <c r="A371">
        <v>370</v>
      </c>
      <c r="B371">
        <v>10340</v>
      </c>
      <c r="C371">
        <v>2</v>
      </c>
      <c r="D371" t="s">
        <v>912</v>
      </c>
      <c r="E371" s="469">
        <v>649</v>
      </c>
      <c r="F371" t="s">
        <v>517</v>
      </c>
      <c r="G371">
        <v>70</v>
      </c>
    </row>
    <row r="372" spans="1:7">
      <c r="A372">
        <v>371</v>
      </c>
      <c r="B372">
        <v>10156</v>
      </c>
      <c r="C372">
        <v>2</v>
      </c>
      <c r="D372" t="s">
        <v>913</v>
      </c>
      <c r="E372" s="469">
        <v>117</v>
      </c>
      <c r="F372" t="s">
        <v>887</v>
      </c>
      <c r="G372">
        <v>78</v>
      </c>
    </row>
    <row r="373" spans="1:7">
      <c r="A373">
        <v>372</v>
      </c>
      <c r="B373">
        <v>8837</v>
      </c>
      <c r="C373">
        <v>2</v>
      </c>
      <c r="D373" t="s">
        <v>914</v>
      </c>
      <c r="E373" s="469">
        <v>1129</v>
      </c>
      <c r="F373" t="s">
        <v>517</v>
      </c>
      <c r="G373">
        <v>134</v>
      </c>
    </row>
    <row r="374" spans="1:7">
      <c r="A374">
        <v>373</v>
      </c>
      <c r="B374">
        <v>11847</v>
      </c>
      <c r="C374">
        <v>2</v>
      </c>
      <c r="D374" t="s">
        <v>915</v>
      </c>
      <c r="E374" s="469">
        <v>1249</v>
      </c>
      <c r="F374" t="s">
        <v>517</v>
      </c>
      <c r="G374">
        <v>6</v>
      </c>
    </row>
    <row r="375" spans="1:7">
      <c r="A375">
        <v>374</v>
      </c>
      <c r="B375">
        <v>11335</v>
      </c>
      <c r="C375">
        <v>2</v>
      </c>
      <c r="D375" t="s">
        <v>916</v>
      </c>
      <c r="E375" s="469">
        <v>999</v>
      </c>
      <c r="F375" t="s">
        <v>517</v>
      </c>
      <c r="G375">
        <v>28</v>
      </c>
    </row>
    <row r="376" spans="1:7">
      <c r="A376">
        <v>375</v>
      </c>
      <c r="B376">
        <v>6771</v>
      </c>
      <c r="C376">
        <v>2</v>
      </c>
      <c r="D376" t="s">
        <v>557</v>
      </c>
      <c r="E376" s="469">
        <v>1829</v>
      </c>
      <c r="F376" t="s">
        <v>558</v>
      </c>
      <c r="G376">
        <v>219</v>
      </c>
    </row>
    <row r="377" spans="1:7">
      <c r="A377">
        <v>376</v>
      </c>
      <c r="B377">
        <v>11126</v>
      </c>
      <c r="C377">
        <v>2</v>
      </c>
      <c r="D377" t="s">
        <v>917</v>
      </c>
      <c r="E377" s="469">
        <v>199</v>
      </c>
      <c r="F377" t="s">
        <v>552</v>
      </c>
      <c r="G377">
        <v>37</v>
      </c>
    </row>
    <row r="378" spans="1:7">
      <c r="A378">
        <v>377</v>
      </c>
      <c r="B378">
        <v>11193</v>
      </c>
      <c r="C378">
        <v>2</v>
      </c>
      <c r="D378" t="s">
        <v>918</v>
      </c>
      <c r="E378" s="469">
        <v>649</v>
      </c>
      <c r="F378" t="s">
        <v>517</v>
      </c>
      <c r="G378">
        <v>34</v>
      </c>
    </row>
    <row r="379" spans="1:7">
      <c r="A379">
        <v>378</v>
      </c>
      <c r="B379">
        <v>11825</v>
      </c>
      <c r="C379">
        <v>2</v>
      </c>
      <c r="D379" t="s">
        <v>919</v>
      </c>
      <c r="E379" s="469">
        <v>169</v>
      </c>
      <c r="F379" t="s">
        <v>542</v>
      </c>
      <c r="G379">
        <v>7</v>
      </c>
    </row>
    <row r="380" spans="1:7">
      <c r="A380">
        <v>379</v>
      </c>
      <c r="B380">
        <v>9983</v>
      </c>
      <c r="C380">
        <v>2</v>
      </c>
      <c r="D380" t="s">
        <v>920</v>
      </c>
      <c r="E380" s="469">
        <v>129</v>
      </c>
      <c r="F380" t="s">
        <v>542</v>
      </c>
      <c r="G380">
        <v>86</v>
      </c>
    </row>
    <row r="381" spans="1:7">
      <c r="A381">
        <v>380</v>
      </c>
      <c r="B381">
        <v>10694</v>
      </c>
      <c r="C381">
        <v>2</v>
      </c>
      <c r="D381" t="s">
        <v>921</v>
      </c>
      <c r="E381" s="469">
        <v>179</v>
      </c>
      <c r="F381" t="s">
        <v>520</v>
      </c>
      <c r="G381">
        <v>55</v>
      </c>
    </row>
    <row r="382" spans="1:7">
      <c r="A382">
        <v>381</v>
      </c>
      <c r="B382">
        <v>10672</v>
      </c>
      <c r="C382">
        <v>2</v>
      </c>
      <c r="D382" t="s">
        <v>574</v>
      </c>
      <c r="E382" s="469">
        <v>499</v>
      </c>
      <c r="F382" t="s">
        <v>520</v>
      </c>
      <c r="G382">
        <v>56</v>
      </c>
    </row>
    <row r="383" spans="1:7">
      <c r="A383">
        <v>382</v>
      </c>
      <c r="B383">
        <v>6238</v>
      </c>
      <c r="C383">
        <v>2</v>
      </c>
      <c r="D383" t="s">
        <v>922</v>
      </c>
      <c r="E383" s="469">
        <v>199</v>
      </c>
      <c r="F383" t="s">
        <v>520</v>
      </c>
      <c r="G383">
        <v>240</v>
      </c>
    </row>
    <row r="384" spans="1:7">
      <c r="A384">
        <v>383</v>
      </c>
      <c r="B384">
        <v>10200</v>
      </c>
      <c r="C384">
        <v>2</v>
      </c>
      <c r="D384" t="s">
        <v>923</v>
      </c>
      <c r="E384" s="469">
        <v>599</v>
      </c>
      <c r="F384" t="s">
        <v>520</v>
      </c>
      <c r="G384">
        <v>76</v>
      </c>
    </row>
    <row r="385" spans="1:7">
      <c r="A385">
        <v>384</v>
      </c>
      <c r="B385">
        <v>6024</v>
      </c>
      <c r="C385">
        <v>2</v>
      </c>
      <c r="D385" t="s">
        <v>924</v>
      </c>
      <c r="E385" s="469">
        <v>899</v>
      </c>
      <c r="F385" t="s">
        <v>517</v>
      </c>
      <c r="G385">
        <v>249</v>
      </c>
    </row>
    <row r="386" spans="1:7">
      <c r="A386">
        <v>385</v>
      </c>
      <c r="B386">
        <v>11020</v>
      </c>
      <c r="C386">
        <v>2</v>
      </c>
      <c r="D386" t="s">
        <v>925</v>
      </c>
      <c r="E386" s="469">
        <v>649</v>
      </c>
      <c r="F386" t="s">
        <v>843</v>
      </c>
      <c r="G386">
        <v>41</v>
      </c>
    </row>
    <row r="387" spans="1:7">
      <c r="A387">
        <v>386</v>
      </c>
      <c r="B387">
        <v>6301</v>
      </c>
      <c r="C387">
        <v>2</v>
      </c>
      <c r="D387" t="s">
        <v>926</v>
      </c>
      <c r="E387" s="469">
        <v>199</v>
      </c>
      <c r="F387" t="s">
        <v>552</v>
      </c>
      <c r="G387">
        <v>237</v>
      </c>
    </row>
    <row r="388" spans="1:7">
      <c r="A388">
        <v>387</v>
      </c>
      <c r="B388">
        <v>7163</v>
      </c>
      <c r="C388">
        <v>2</v>
      </c>
      <c r="D388" t="s">
        <v>927</v>
      </c>
      <c r="E388" s="469">
        <v>549</v>
      </c>
      <c r="F388" t="s">
        <v>517</v>
      </c>
      <c r="G388">
        <v>203</v>
      </c>
    </row>
    <row r="389" spans="1:7">
      <c r="A389">
        <v>388</v>
      </c>
      <c r="B389">
        <v>6424</v>
      </c>
      <c r="C389">
        <v>2</v>
      </c>
      <c r="D389" t="s">
        <v>928</v>
      </c>
      <c r="E389" s="469">
        <v>149</v>
      </c>
      <c r="F389" t="s">
        <v>520</v>
      </c>
      <c r="G389">
        <v>232</v>
      </c>
    </row>
    <row r="390" spans="1:7">
      <c r="A390">
        <v>389</v>
      </c>
      <c r="B390">
        <v>11519</v>
      </c>
      <c r="C390">
        <v>2</v>
      </c>
      <c r="D390" t="s">
        <v>929</v>
      </c>
      <c r="E390" s="469">
        <v>449</v>
      </c>
      <c r="F390" t="s">
        <v>930</v>
      </c>
      <c r="G390">
        <v>20</v>
      </c>
    </row>
    <row r="391" spans="1:7">
      <c r="A391">
        <v>390</v>
      </c>
      <c r="B391">
        <v>8345</v>
      </c>
      <c r="C391">
        <v>2</v>
      </c>
      <c r="D391" t="s">
        <v>931</v>
      </c>
      <c r="E391" s="469">
        <v>209</v>
      </c>
      <c r="F391" t="s">
        <v>552</v>
      </c>
      <c r="G391">
        <v>153</v>
      </c>
    </row>
    <row r="392" spans="1:7">
      <c r="A392">
        <v>391</v>
      </c>
      <c r="B392">
        <v>10880</v>
      </c>
      <c r="C392">
        <v>2</v>
      </c>
      <c r="D392" t="s">
        <v>932</v>
      </c>
      <c r="E392" s="469">
        <v>499</v>
      </c>
      <c r="F392" t="s">
        <v>843</v>
      </c>
      <c r="G392">
        <v>47</v>
      </c>
    </row>
    <row r="393" spans="1:7">
      <c r="A393">
        <v>392</v>
      </c>
      <c r="B393">
        <v>10035</v>
      </c>
      <c r="C393">
        <v>2</v>
      </c>
      <c r="D393" t="s">
        <v>933</v>
      </c>
      <c r="E393" s="469">
        <v>1119</v>
      </c>
      <c r="F393" t="s">
        <v>517</v>
      </c>
      <c r="G393">
        <v>83</v>
      </c>
    </row>
    <row r="394" spans="1:7">
      <c r="A394">
        <v>393</v>
      </c>
      <c r="B394">
        <v>10881</v>
      </c>
      <c r="C394">
        <v>2</v>
      </c>
      <c r="D394" t="s">
        <v>934</v>
      </c>
      <c r="E394" s="469">
        <v>649</v>
      </c>
      <c r="F394" t="s">
        <v>517</v>
      </c>
      <c r="G394">
        <v>47</v>
      </c>
    </row>
    <row r="395" spans="1:7">
      <c r="A395">
        <v>394</v>
      </c>
      <c r="B395">
        <v>8520</v>
      </c>
      <c r="C395">
        <v>2</v>
      </c>
      <c r="D395" t="s">
        <v>935</v>
      </c>
      <c r="E395" s="469">
        <v>499</v>
      </c>
      <c r="F395" t="s">
        <v>520</v>
      </c>
      <c r="G395">
        <v>146</v>
      </c>
    </row>
    <row r="396" spans="1:7">
      <c r="A396">
        <v>395</v>
      </c>
      <c r="B396">
        <v>10673</v>
      </c>
      <c r="C396">
        <v>2</v>
      </c>
      <c r="D396" t="s">
        <v>936</v>
      </c>
      <c r="E396" s="469">
        <v>669</v>
      </c>
      <c r="F396" t="s">
        <v>517</v>
      </c>
      <c r="G396">
        <v>56</v>
      </c>
    </row>
    <row r="397" spans="1:7">
      <c r="A397">
        <v>396</v>
      </c>
      <c r="B397">
        <v>10846</v>
      </c>
      <c r="C397">
        <v>2</v>
      </c>
      <c r="D397" t="s">
        <v>643</v>
      </c>
      <c r="E397" s="469">
        <v>2249</v>
      </c>
      <c r="F397" t="s">
        <v>558</v>
      </c>
      <c r="G397">
        <v>48</v>
      </c>
    </row>
    <row r="398" spans="1:7">
      <c r="A398">
        <v>397</v>
      </c>
      <c r="B398">
        <v>7450</v>
      </c>
      <c r="C398">
        <v>2</v>
      </c>
      <c r="D398" t="s">
        <v>937</v>
      </c>
      <c r="E398" s="469">
        <v>159</v>
      </c>
      <c r="F398" t="s">
        <v>887</v>
      </c>
      <c r="G398">
        <v>192</v>
      </c>
    </row>
    <row r="399" spans="1:7">
      <c r="A399">
        <v>398</v>
      </c>
      <c r="B399">
        <v>9687</v>
      </c>
      <c r="C399">
        <v>2</v>
      </c>
      <c r="D399" t="s">
        <v>938</v>
      </c>
      <c r="E399" s="469">
        <v>189</v>
      </c>
      <c r="F399" t="s">
        <v>552</v>
      </c>
      <c r="G399">
        <v>98</v>
      </c>
    </row>
    <row r="400" spans="1:7">
      <c r="A400">
        <v>399</v>
      </c>
      <c r="B400">
        <v>9773</v>
      </c>
      <c r="C400">
        <v>2</v>
      </c>
      <c r="D400" t="s">
        <v>939</v>
      </c>
      <c r="E400" s="469">
        <v>119</v>
      </c>
      <c r="F400" t="s">
        <v>520</v>
      </c>
      <c r="G400">
        <v>95</v>
      </c>
    </row>
    <row r="401" spans="1:7">
      <c r="A401">
        <v>400</v>
      </c>
      <c r="B401">
        <v>8887</v>
      </c>
      <c r="C401">
        <v>2</v>
      </c>
      <c r="D401" t="s">
        <v>940</v>
      </c>
      <c r="E401" s="469">
        <v>119</v>
      </c>
      <c r="F401" t="s">
        <v>900</v>
      </c>
      <c r="G401">
        <v>132</v>
      </c>
    </row>
    <row r="402" spans="1:7">
      <c r="A402">
        <v>401</v>
      </c>
      <c r="B402">
        <v>6379</v>
      </c>
      <c r="C402">
        <v>2</v>
      </c>
      <c r="D402" t="s">
        <v>941</v>
      </c>
      <c r="E402" s="469">
        <v>439</v>
      </c>
      <c r="F402" t="s">
        <v>517</v>
      </c>
      <c r="G402">
        <v>234</v>
      </c>
    </row>
    <row r="403" spans="1:7">
      <c r="A403">
        <v>402</v>
      </c>
      <c r="B403">
        <v>10179</v>
      </c>
      <c r="C403">
        <v>2</v>
      </c>
      <c r="D403" t="s">
        <v>674</v>
      </c>
      <c r="E403" s="469">
        <v>949</v>
      </c>
      <c r="F403" t="s">
        <v>542</v>
      </c>
      <c r="G403">
        <v>77</v>
      </c>
    </row>
    <row r="404" spans="1:7">
      <c r="A404">
        <v>403</v>
      </c>
      <c r="B404">
        <v>9604</v>
      </c>
      <c r="C404">
        <v>2</v>
      </c>
      <c r="D404" t="s">
        <v>942</v>
      </c>
      <c r="E404" s="469">
        <v>89.99</v>
      </c>
      <c r="F404" t="s">
        <v>900</v>
      </c>
      <c r="G404">
        <v>101</v>
      </c>
    </row>
    <row r="405" spans="1:7">
      <c r="A405">
        <v>404</v>
      </c>
      <c r="B405">
        <v>9984</v>
      </c>
      <c r="C405">
        <v>2</v>
      </c>
      <c r="D405" t="s">
        <v>943</v>
      </c>
      <c r="E405" s="469">
        <v>999</v>
      </c>
      <c r="F405" t="s">
        <v>517</v>
      </c>
      <c r="G405">
        <v>86</v>
      </c>
    </row>
    <row r="406" spans="1:7">
      <c r="A406">
        <v>405</v>
      </c>
      <c r="B406">
        <v>8103</v>
      </c>
      <c r="C406">
        <v>2</v>
      </c>
      <c r="D406" t="s">
        <v>944</v>
      </c>
      <c r="E406" s="469">
        <v>999</v>
      </c>
      <c r="F406" t="s">
        <v>517</v>
      </c>
      <c r="G406">
        <v>163</v>
      </c>
    </row>
    <row r="407" spans="1:7">
      <c r="A407">
        <v>406</v>
      </c>
      <c r="B407">
        <v>11269</v>
      </c>
      <c r="C407">
        <v>2</v>
      </c>
      <c r="D407" t="s">
        <v>693</v>
      </c>
      <c r="E407" s="469">
        <v>1099</v>
      </c>
      <c r="F407" t="s">
        <v>542</v>
      </c>
      <c r="G407">
        <v>31</v>
      </c>
    </row>
    <row r="408" spans="1:7">
      <c r="A408">
        <v>407</v>
      </c>
      <c r="B408">
        <v>9774</v>
      </c>
      <c r="C408">
        <v>2</v>
      </c>
      <c r="D408" t="s">
        <v>694</v>
      </c>
      <c r="E408" s="469">
        <v>699</v>
      </c>
      <c r="F408" t="s">
        <v>542</v>
      </c>
      <c r="G408">
        <v>95</v>
      </c>
    </row>
    <row r="409" spans="1:7">
      <c r="A409">
        <v>408</v>
      </c>
      <c r="B409">
        <v>9795</v>
      </c>
      <c r="C409">
        <v>2</v>
      </c>
      <c r="D409" t="s">
        <v>945</v>
      </c>
      <c r="E409" s="469">
        <v>349</v>
      </c>
      <c r="F409" t="s">
        <v>930</v>
      </c>
      <c r="G409">
        <v>94</v>
      </c>
    </row>
    <row r="410" spans="1:7">
      <c r="A410">
        <v>409</v>
      </c>
      <c r="B410">
        <v>7786</v>
      </c>
      <c r="C410">
        <v>2</v>
      </c>
      <c r="D410" t="s">
        <v>946</v>
      </c>
      <c r="E410" s="469">
        <v>259</v>
      </c>
      <c r="F410" t="s">
        <v>930</v>
      </c>
      <c r="G410">
        <v>177</v>
      </c>
    </row>
    <row r="411" spans="1:7">
      <c r="A411">
        <v>410</v>
      </c>
      <c r="B411">
        <v>6171</v>
      </c>
      <c r="C411">
        <v>2</v>
      </c>
      <c r="D411" t="s">
        <v>947</v>
      </c>
      <c r="E411" s="469">
        <v>1199</v>
      </c>
      <c r="F411" t="s">
        <v>552</v>
      </c>
      <c r="G411">
        <v>243</v>
      </c>
    </row>
    <row r="412" spans="1:7">
      <c r="A412">
        <v>411</v>
      </c>
      <c r="B412">
        <v>9386</v>
      </c>
      <c r="C412">
        <v>2</v>
      </c>
      <c r="D412" t="s">
        <v>948</v>
      </c>
      <c r="E412" s="469">
        <v>1129</v>
      </c>
      <c r="F412" t="s">
        <v>517</v>
      </c>
      <c r="G412">
        <v>111</v>
      </c>
    </row>
    <row r="413" spans="1:7">
      <c r="A413">
        <v>412</v>
      </c>
      <c r="B413">
        <v>7723</v>
      </c>
      <c r="C413">
        <v>2</v>
      </c>
      <c r="D413" t="s">
        <v>949</v>
      </c>
      <c r="E413" s="469">
        <v>899</v>
      </c>
      <c r="F413" t="s">
        <v>517</v>
      </c>
      <c r="G413">
        <v>180</v>
      </c>
    </row>
    <row r="414" spans="1:7">
      <c r="A414">
        <v>413</v>
      </c>
      <c r="B414">
        <v>9222</v>
      </c>
      <c r="C414">
        <v>2</v>
      </c>
      <c r="D414" t="s">
        <v>950</v>
      </c>
      <c r="E414" s="469">
        <v>649</v>
      </c>
      <c r="F414" t="s">
        <v>517</v>
      </c>
      <c r="G414">
        <v>118</v>
      </c>
    </row>
    <row r="415" spans="1:7">
      <c r="A415">
        <v>414</v>
      </c>
      <c r="B415">
        <v>8543</v>
      </c>
      <c r="C415">
        <v>2</v>
      </c>
      <c r="D415" t="s">
        <v>951</v>
      </c>
      <c r="E415" s="469">
        <v>1049</v>
      </c>
      <c r="F415" t="s">
        <v>542</v>
      </c>
      <c r="G415">
        <v>145</v>
      </c>
    </row>
    <row r="416" spans="1:7">
      <c r="A416">
        <v>415</v>
      </c>
      <c r="B416">
        <v>10425</v>
      </c>
      <c r="C416">
        <v>2</v>
      </c>
      <c r="D416" t="s">
        <v>725</v>
      </c>
      <c r="E416" s="469">
        <v>2749</v>
      </c>
      <c r="F416" t="s">
        <v>558</v>
      </c>
      <c r="G416">
        <v>67</v>
      </c>
    </row>
    <row r="417" spans="1:7">
      <c r="A417">
        <v>416</v>
      </c>
      <c r="B417">
        <v>6623</v>
      </c>
      <c r="C417">
        <v>2</v>
      </c>
      <c r="D417" t="s">
        <v>952</v>
      </c>
      <c r="E417" s="469">
        <v>799</v>
      </c>
      <c r="F417" t="s">
        <v>517</v>
      </c>
      <c r="G417">
        <v>224</v>
      </c>
    </row>
    <row r="418" spans="1:7">
      <c r="A418">
        <v>417</v>
      </c>
      <c r="B418">
        <v>9333</v>
      </c>
      <c r="C418">
        <v>2</v>
      </c>
      <c r="D418" t="s">
        <v>953</v>
      </c>
      <c r="E418" s="469">
        <v>117</v>
      </c>
      <c r="F418" t="s">
        <v>887</v>
      </c>
      <c r="G418">
        <v>113</v>
      </c>
    </row>
    <row r="419" spans="1:7">
      <c r="A419">
        <v>418</v>
      </c>
      <c r="B419">
        <v>10524</v>
      </c>
      <c r="C419">
        <v>2</v>
      </c>
      <c r="D419" t="s">
        <v>954</v>
      </c>
      <c r="E419" s="469">
        <v>199</v>
      </c>
      <c r="F419" t="s">
        <v>877</v>
      </c>
      <c r="G419">
        <v>63</v>
      </c>
    </row>
    <row r="420" spans="1:7">
      <c r="A420">
        <v>419</v>
      </c>
      <c r="B420">
        <v>6079</v>
      </c>
      <c r="C420">
        <v>2</v>
      </c>
      <c r="D420" t="s">
        <v>955</v>
      </c>
      <c r="E420" s="469">
        <v>199</v>
      </c>
      <c r="F420" t="s">
        <v>877</v>
      </c>
      <c r="G420">
        <v>247</v>
      </c>
    </row>
    <row r="421" spans="1:7">
      <c r="A421">
        <v>420</v>
      </c>
      <c r="B421">
        <v>9846</v>
      </c>
      <c r="C421">
        <v>2</v>
      </c>
      <c r="D421" t="s">
        <v>956</v>
      </c>
      <c r="E421" s="469">
        <v>899</v>
      </c>
      <c r="F421" t="s">
        <v>517</v>
      </c>
      <c r="G421">
        <v>92</v>
      </c>
    </row>
    <row r="422" spans="1:7">
      <c r="A422">
        <v>421</v>
      </c>
      <c r="B422">
        <v>9033</v>
      </c>
      <c r="C422">
        <v>2</v>
      </c>
      <c r="D422" t="s">
        <v>747</v>
      </c>
      <c r="E422" s="469">
        <v>999</v>
      </c>
      <c r="F422" t="s">
        <v>542</v>
      </c>
      <c r="G422">
        <v>126</v>
      </c>
    </row>
    <row r="423" spans="1:7">
      <c r="A423">
        <v>422</v>
      </c>
      <c r="B423">
        <v>10882</v>
      </c>
      <c r="C423">
        <v>2</v>
      </c>
      <c r="D423" t="s">
        <v>957</v>
      </c>
      <c r="E423" s="469">
        <v>399</v>
      </c>
      <c r="F423" t="s">
        <v>930</v>
      </c>
      <c r="G423">
        <v>47</v>
      </c>
    </row>
    <row r="424" spans="1:7">
      <c r="A424">
        <v>423</v>
      </c>
      <c r="B424">
        <v>8395</v>
      </c>
      <c r="C424">
        <v>2</v>
      </c>
      <c r="D424" t="s">
        <v>958</v>
      </c>
      <c r="E424" s="469">
        <v>999</v>
      </c>
      <c r="F424" t="s">
        <v>517</v>
      </c>
      <c r="G424">
        <v>151</v>
      </c>
    </row>
    <row r="425" spans="1:7">
      <c r="A425">
        <v>424</v>
      </c>
      <c r="B425">
        <v>11403</v>
      </c>
      <c r="C425">
        <v>2</v>
      </c>
      <c r="D425" t="s">
        <v>959</v>
      </c>
      <c r="E425" s="469">
        <v>219</v>
      </c>
      <c r="F425" t="s">
        <v>552</v>
      </c>
      <c r="G425">
        <v>25</v>
      </c>
    </row>
    <row r="426" spans="1:7">
      <c r="A426">
        <v>425</v>
      </c>
      <c r="B426">
        <v>7749</v>
      </c>
      <c r="C426">
        <v>2</v>
      </c>
      <c r="D426" t="s">
        <v>826</v>
      </c>
      <c r="E426" s="469">
        <v>849</v>
      </c>
      <c r="F426" t="s">
        <v>552</v>
      </c>
      <c r="G426">
        <v>179</v>
      </c>
    </row>
    <row r="427" spans="1:7">
      <c r="A427">
        <v>426</v>
      </c>
      <c r="B427">
        <v>6624</v>
      </c>
      <c r="C427">
        <v>2</v>
      </c>
      <c r="D427" t="s">
        <v>960</v>
      </c>
      <c r="E427" s="469">
        <v>549</v>
      </c>
      <c r="F427" t="s">
        <v>517</v>
      </c>
      <c r="G427">
        <v>224</v>
      </c>
    </row>
    <row r="428" spans="1:7">
      <c r="A428">
        <v>427</v>
      </c>
      <c r="B428">
        <v>7570</v>
      </c>
      <c r="C428">
        <v>2</v>
      </c>
      <c r="D428" t="s">
        <v>961</v>
      </c>
      <c r="E428" s="469">
        <v>159</v>
      </c>
      <c r="F428" t="s">
        <v>887</v>
      </c>
      <c r="G428">
        <v>187</v>
      </c>
    </row>
    <row r="429" spans="1:7">
      <c r="A429">
        <v>428</v>
      </c>
      <c r="B429">
        <v>7423</v>
      </c>
      <c r="C429">
        <v>3</v>
      </c>
      <c r="D429" t="s">
        <v>962</v>
      </c>
      <c r="E429" s="469">
        <v>449</v>
      </c>
      <c r="F429" t="s">
        <v>542</v>
      </c>
      <c r="G429">
        <v>193</v>
      </c>
    </row>
    <row r="430" spans="1:7">
      <c r="A430">
        <v>429</v>
      </c>
      <c r="B430">
        <v>8566</v>
      </c>
      <c r="C430">
        <v>3</v>
      </c>
      <c r="D430" t="s">
        <v>963</v>
      </c>
      <c r="E430" s="469">
        <v>649</v>
      </c>
      <c r="F430" t="s">
        <v>542</v>
      </c>
      <c r="G430">
        <v>144</v>
      </c>
    </row>
    <row r="431" spans="1:7">
      <c r="A431">
        <v>430</v>
      </c>
      <c r="B431">
        <v>11419</v>
      </c>
      <c r="C431">
        <v>3</v>
      </c>
      <c r="D431" t="s">
        <v>964</v>
      </c>
      <c r="E431" s="469">
        <v>151.99</v>
      </c>
      <c r="F431" t="s">
        <v>965</v>
      </c>
      <c r="G431">
        <v>24</v>
      </c>
    </row>
    <row r="432" spans="1:7">
      <c r="A432">
        <v>431</v>
      </c>
      <c r="B432">
        <v>6526</v>
      </c>
      <c r="C432">
        <v>3</v>
      </c>
      <c r="D432" t="s">
        <v>966</v>
      </c>
      <c r="E432" s="469">
        <v>499</v>
      </c>
      <c r="F432" t="s">
        <v>542</v>
      </c>
      <c r="G432">
        <v>228</v>
      </c>
    </row>
    <row r="433" spans="1:7">
      <c r="A433">
        <v>432</v>
      </c>
      <c r="B433">
        <v>7888</v>
      </c>
      <c r="C433">
        <v>3</v>
      </c>
      <c r="D433" t="s">
        <v>967</v>
      </c>
      <c r="E433" s="469">
        <v>599</v>
      </c>
      <c r="F433" t="s">
        <v>520</v>
      </c>
      <c r="G433">
        <v>172</v>
      </c>
    </row>
    <row r="434" spans="1:7">
      <c r="A434">
        <v>433</v>
      </c>
      <c r="B434">
        <v>7373</v>
      </c>
      <c r="C434">
        <v>3</v>
      </c>
      <c r="D434" t="s">
        <v>968</v>
      </c>
      <c r="E434" s="469">
        <v>699</v>
      </c>
      <c r="F434" t="s">
        <v>523</v>
      </c>
      <c r="G434">
        <v>195</v>
      </c>
    </row>
    <row r="435" spans="1:7">
      <c r="A435">
        <v>434</v>
      </c>
      <c r="B435">
        <v>10938</v>
      </c>
      <c r="C435">
        <v>3</v>
      </c>
      <c r="D435" t="s">
        <v>969</v>
      </c>
      <c r="E435" s="469">
        <v>699</v>
      </c>
      <c r="F435" t="s">
        <v>520</v>
      </c>
      <c r="G435">
        <v>44</v>
      </c>
    </row>
    <row r="436" spans="1:7">
      <c r="A436">
        <v>435</v>
      </c>
      <c r="B436">
        <v>7374</v>
      </c>
      <c r="C436">
        <v>3</v>
      </c>
      <c r="D436" t="s">
        <v>970</v>
      </c>
      <c r="E436" s="469">
        <v>649</v>
      </c>
      <c r="F436" t="s">
        <v>523</v>
      </c>
      <c r="G436">
        <v>195</v>
      </c>
    </row>
    <row r="437" spans="1:7">
      <c r="A437">
        <v>436</v>
      </c>
      <c r="B437">
        <v>9823</v>
      </c>
      <c r="C437">
        <v>3</v>
      </c>
      <c r="D437" t="s">
        <v>971</v>
      </c>
      <c r="E437" s="469">
        <v>549</v>
      </c>
      <c r="F437" t="s">
        <v>523</v>
      </c>
      <c r="G437">
        <v>93</v>
      </c>
    </row>
    <row r="438" spans="1:7">
      <c r="A438">
        <v>437</v>
      </c>
      <c r="B438">
        <v>6625</v>
      </c>
      <c r="C438">
        <v>3</v>
      </c>
      <c r="D438" t="s">
        <v>972</v>
      </c>
      <c r="E438" s="469">
        <v>129</v>
      </c>
      <c r="F438" t="s">
        <v>552</v>
      </c>
      <c r="G438">
        <v>224</v>
      </c>
    </row>
    <row r="439" spans="1:7">
      <c r="A439">
        <v>438</v>
      </c>
      <c r="B439">
        <v>6602</v>
      </c>
      <c r="C439">
        <v>3</v>
      </c>
      <c r="D439" t="s">
        <v>973</v>
      </c>
      <c r="E439" s="469">
        <v>699</v>
      </c>
      <c r="F439" t="s">
        <v>523</v>
      </c>
      <c r="G439">
        <v>225</v>
      </c>
    </row>
    <row r="440" spans="1:7">
      <c r="A440">
        <v>439</v>
      </c>
      <c r="B440">
        <v>9893</v>
      </c>
      <c r="C440">
        <v>3</v>
      </c>
      <c r="D440" t="s">
        <v>974</v>
      </c>
      <c r="E440" s="469">
        <v>499</v>
      </c>
      <c r="F440" t="s">
        <v>520</v>
      </c>
      <c r="G440">
        <v>90</v>
      </c>
    </row>
    <row r="441" spans="1:7">
      <c r="A441">
        <v>440</v>
      </c>
      <c r="B441">
        <v>8144</v>
      </c>
      <c r="C441">
        <v>3</v>
      </c>
      <c r="D441" t="s">
        <v>975</v>
      </c>
      <c r="E441" s="469">
        <v>369</v>
      </c>
      <c r="F441" t="s">
        <v>523</v>
      </c>
      <c r="G441">
        <v>161</v>
      </c>
    </row>
    <row r="442" spans="1:7">
      <c r="A442">
        <v>441</v>
      </c>
      <c r="B442">
        <v>6920</v>
      </c>
      <c r="C442">
        <v>3</v>
      </c>
      <c r="D442" t="s">
        <v>976</v>
      </c>
      <c r="E442" s="469">
        <v>1229</v>
      </c>
      <c r="F442" t="s">
        <v>517</v>
      </c>
      <c r="G442">
        <v>213</v>
      </c>
    </row>
    <row r="443" spans="1:7">
      <c r="A443">
        <v>442</v>
      </c>
      <c r="B443">
        <v>11756</v>
      </c>
      <c r="C443">
        <v>3</v>
      </c>
      <c r="D443" t="s">
        <v>977</v>
      </c>
      <c r="E443" s="469">
        <v>899</v>
      </c>
      <c r="F443" t="s">
        <v>523</v>
      </c>
      <c r="G443">
        <v>10</v>
      </c>
    </row>
    <row r="444" spans="1:7">
      <c r="A444">
        <v>443</v>
      </c>
      <c r="B444">
        <v>8493</v>
      </c>
      <c r="C444">
        <v>3</v>
      </c>
      <c r="D444" t="s">
        <v>978</v>
      </c>
      <c r="E444" s="469">
        <v>448.99</v>
      </c>
      <c r="F444" t="s">
        <v>523</v>
      </c>
      <c r="G444">
        <v>147</v>
      </c>
    </row>
    <row r="445" spans="1:7">
      <c r="A445">
        <v>444</v>
      </c>
      <c r="B445">
        <v>10545</v>
      </c>
      <c r="C445">
        <v>3</v>
      </c>
      <c r="D445" t="s">
        <v>979</v>
      </c>
      <c r="E445" s="469">
        <v>599</v>
      </c>
      <c r="F445" t="s">
        <v>520</v>
      </c>
      <c r="G445">
        <v>62</v>
      </c>
    </row>
    <row r="446" spans="1:7">
      <c r="A446">
        <v>445</v>
      </c>
      <c r="B446">
        <v>11584</v>
      </c>
      <c r="C446">
        <v>3</v>
      </c>
      <c r="D446" t="s">
        <v>980</v>
      </c>
      <c r="E446" s="469">
        <v>399</v>
      </c>
      <c r="F446" t="s">
        <v>523</v>
      </c>
      <c r="G446">
        <v>17</v>
      </c>
    </row>
    <row r="447" spans="1:7">
      <c r="A447">
        <v>446</v>
      </c>
      <c r="B447">
        <v>8567</v>
      </c>
      <c r="C447">
        <v>3</v>
      </c>
      <c r="D447" t="s">
        <v>981</v>
      </c>
      <c r="E447" s="469">
        <v>2168.75</v>
      </c>
      <c r="F447" t="s">
        <v>517</v>
      </c>
      <c r="G447">
        <v>144</v>
      </c>
    </row>
    <row r="448" spans="1:7">
      <c r="A448">
        <v>447</v>
      </c>
      <c r="B448">
        <v>9278</v>
      </c>
      <c r="C448">
        <v>3</v>
      </c>
      <c r="D448" t="s">
        <v>982</v>
      </c>
      <c r="E448" s="469">
        <v>1299</v>
      </c>
      <c r="F448" t="s">
        <v>523</v>
      </c>
      <c r="G448">
        <v>116</v>
      </c>
    </row>
    <row r="449" spans="1:7">
      <c r="A449">
        <v>448</v>
      </c>
      <c r="B449">
        <v>7750</v>
      </c>
      <c r="C449">
        <v>3</v>
      </c>
      <c r="D449" t="s">
        <v>983</v>
      </c>
      <c r="E449" s="469">
        <v>779</v>
      </c>
      <c r="F449" t="s">
        <v>517</v>
      </c>
      <c r="G449">
        <v>179</v>
      </c>
    </row>
    <row r="450" spans="1:7">
      <c r="A450">
        <v>449</v>
      </c>
      <c r="B450">
        <v>6952</v>
      </c>
      <c r="C450">
        <v>3</v>
      </c>
      <c r="D450" t="s">
        <v>984</v>
      </c>
      <c r="E450" s="469">
        <v>1649</v>
      </c>
      <c r="F450" t="s">
        <v>517</v>
      </c>
      <c r="G450">
        <v>211</v>
      </c>
    </row>
    <row r="451" spans="1:7">
      <c r="A451">
        <v>450</v>
      </c>
      <c r="B451">
        <v>10808</v>
      </c>
      <c r="C451">
        <v>3</v>
      </c>
      <c r="D451" t="s">
        <v>985</v>
      </c>
      <c r="E451" s="469">
        <v>999</v>
      </c>
      <c r="F451" t="s">
        <v>520</v>
      </c>
      <c r="G451">
        <v>50</v>
      </c>
    </row>
    <row r="452" spans="1:7">
      <c r="A452">
        <v>451</v>
      </c>
      <c r="B452">
        <v>6259</v>
      </c>
      <c r="C452">
        <v>3</v>
      </c>
      <c r="D452" t="s">
        <v>986</v>
      </c>
      <c r="E452" s="469">
        <v>1098.99</v>
      </c>
      <c r="F452" t="s">
        <v>523</v>
      </c>
      <c r="G452">
        <v>239</v>
      </c>
    </row>
    <row r="453" spans="1:7">
      <c r="A453">
        <v>452</v>
      </c>
      <c r="B453">
        <v>10219</v>
      </c>
      <c r="C453">
        <v>3</v>
      </c>
      <c r="D453" t="s">
        <v>987</v>
      </c>
      <c r="E453" s="469">
        <v>669</v>
      </c>
      <c r="F453" t="s">
        <v>523</v>
      </c>
      <c r="G453">
        <v>75</v>
      </c>
    </row>
    <row r="454" spans="1:7">
      <c r="A454">
        <v>453</v>
      </c>
      <c r="B454">
        <v>6358</v>
      </c>
      <c r="C454">
        <v>3</v>
      </c>
      <c r="D454" t="s">
        <v>988</v>
      </c>
      <c r="E454" s="469">
        <v>1199</v>
      </c>
      <c r="F454" t="s">
        <v>523</v>
      </c>
      <c r="G454">
        <v>235</v>
      </c>
    </row>
    <row r="455" spans="1:7">
      <c r="A455">
        <v>454</v>
      </c>
      <c r="B455">
        <v>11239</v>
      </c>
      <c r="C455">
        <v>3</v>
      </c>
      <c r="D455" t="s">
        <v>989</v>
      </c>
      <c r="E455" s="469">
        <v>1199</v>
      </c>
      <c r="F455" t="s">
        <v>523</v>
      </c>
      <c r="G455">
        <v>32</v>
      </c>
    </row>
    <row r="456" spans="1:7">
      <c r="A456">
        <v>455</v>
      </c>
      <c r="B456">
        <v>8363</v>
      </c>
      <c r="C456">
        <v>3</v>
      </c>
      <c r="D456" t="s">
        <v>990</v>
      </c>
      <c r="E456" s="469">
        <v>499</v>
      </c>
      <c r="F456" t="s">
        <v>523</v>
      </c>
      <c r="G456">
        <v>152</v>
      </c>
    </row>
    <row r="457" spans="1:7">
      <c r="A457">
        <v>456</v>
      </c>
      <c r="B457">
        <v>9141</v>
      </c>
      <c r="C457">
        <v>3</v>
      </c>
      <c r="D457" t="s">
        <v>991</v>
      </c>
      <c r="E457" s="469">
        <v>999</v>
      </c>
      <c r="F457" t="s">
        <v>523</v>
      </c>
      <c r="G457">
        <v>121</v>
      </c>
    </row>
    <row r="458" spans="1:7">
      <c r="A458">
        <v>457</v>
      </c>
      <c r="B458">
        <v>9457</v>
      </c>
      <c r="C458">
        <v>3</v>
      </c>
      <c r="D458" t="s">
        <v>992</v>
      </c>
      <c r="E458" s="469">
        <v>2459</v>
      </c>
      <c r="F458" t="s">
        <v>517</v>
      </c>
      <c r="G458">
        <v>108</v>
      </c>
    </row>
    <row r="459" spans="1:7">
      <c r="A459">
        <v>458</v>
      </c>
      <c r="B459">
        <v>11170</v>
      </c>
      <c r="C459">
        <v>3</v>
      </c>
      <c r="D459" t="s">
        <v>993</v>
      </c>
      <c r="E459" s="469">
        <v>1419</v>
      </c>
      <c r="F459" t="s">
        <v>517</v>
      </c>
      <c r="G459">
        <v>35</v>
      </c>
    </row>
    <row r="460" spans="1:7">
      <c r="A460">
        <v>459</v>
      </c>
      <c r="B460">
        <v>9497</v>
      </c>
      <c r="C460">
        <v>3</v>
      </c>
      <c r="D460" t="s">
        <v>994</v>
      </c>
      <c r="E460" s="469">
        <v>699</v>
      </c>
      <c r="F460" t="s">
        <v>523</v>
      </c>
      <c r="G460">
        <v>106</v>
      </c>
    </row>
    <row r="461" spans="1:7">
      <c r="A461">
        <v>460</v>
      </c>
      <c r="B461">
        <v>7011</v>
      </c>
      <c r="C461">
        <v>3</v>
      </c>
      <c r="D461" t="s">
        <v>995</v>
      </c>
      <c r="E461" s="469">
        <v>999</v>
      </c>
      <c r="F461" t="s">
        <v>523</v>
      </c>
      <c r="G461">
        <v>209</v>
      </c>
    </row>
    <row r="462" spans="1:7">
      <c r="A462">
        <v>461</v>
      </c>
      <c r="B462">
        <v>6573</v>
      </c>
      <c r="C462">
        <v>3</v>
      </c>
      <c r="D462" t="s">
        <v>996</v>
      </c>
      <c r="E462" s="469">
        <v>1299</v>
      </c>
      <c r="F462" t="s">
        <v>523</v>
      </c>
      <c r="G462">
        <v>226</v>
      </c>
    </row>
    <row r="463" spans="1:7">
      <c r="A463">
        <v>462</v>
      </c>
      <c r="B463">
        <v>6921</v>
      </c>
      <c r="C463">
        <v>3</v>
      </c>
      <c r="D463" t="s">
        <v>997</v>
      </c>
      <c r="E463" s="469">
        <v>549</v>
      </c>
      <c r="F463" t="s">
        <v>517</v>
      </c>
      <c r="G463">
        <v>213</v>
      </c>
    </row>
    <row r="464" spans="1:7">
      <c r="A464">
        <v>463</v>
      </c>
      <c r="B464">
        <v>8288</v>
      </c>
      <c r="C464">
        <v>3</v>
      </c>
      <c r="D464" t="s">
        <v>998</v>
      </c>
      <c r="E464" s="469">
        <v>1499</v>
      </c>
      <c r="F464" t="s">
        <v>523</v>
      </c>
      <c r="G464">
        <v>155</v>
      </c>
    </row>
    <row r="465" spans="1:7">
      <c r="A465">
        <v>464</v>
      </c>
      <c r="B465">
        <v>11194</v>
      </c>
      <c r="C465">
        <v>3</v>
      </c>
      <c r="D465" t="s">
        <v>999</v>
      </c>
      <c r="E465" s="469">
        <v>999</v>
      </c>
      <c r="F465" t="s">
        <v>523</v>
      </c>
      <c r="G465">
        <v>34</v>
      </c>
    </row>
    <row r="466" spans="1:7">
      <c r="A466">
        <v>465</v>
      </c>
      <c r="B466">
        <v>10088</v>
      </c>
      <c r="C466">
        <v>3</v>
      </c>
      <c r="D466" t="s">
        <v>1000</v>
      </c>
      <c r="E466" s="469">
        <v>945</v>
      </c>
      <c r="F466" t="s">
        <v>523</v>
      </c>
      <c r="G466">
        <v>81</v>
      </c>
    </row>
    <row r="467" spans="1:7">
      <c r="A467">
        <v>466</v>
      </c>
      <c r="B467">
        <v>10585</v>
      </c>
      <c r="C467">
        <v>3</v>
      </c>
      <c r="D467" t="s">
        <v>1001</v>
      </c>
      <c r="E467" s="469">
        <v>1999</v>
      </c>
      <c r="F467" t="s">
        <v>523</v>
      </c>
      <c r="G467">
        <v>60</v>
      </c>
    </row>
    <row r="468" spans="1:7">
      <c r="A468">
        <v>467</v>
      </c>
      <c r="B468">
        <v>8781</v>
      </c>
      <c r="C468">
        <v>3</v>
      </c>
      <c r="D468" t="s">
        <v>1002</v>
      </c>
      <c r="E468" s="469">
        <v>999</v>
      </c>
      <c r="F468" t="s">
        <v>570</v>
      </c>
      <c r="G468">
        <v>136</v>
      </c>
    </row>
    <row r="469" spans="1:7">
      <c r="A469">
        <v>468</v>
      </c>
      <c r="B469">
        <v>6574</v>
      </c>
      <c r="C469">
        <v>3</v>
      </c>
      <c r="D469" t="s">
        <v>1003</v>
      </c>
      <c r="E469" s="469">
        <v>1199</v>
      </c>
      <c r="F469" t="s">
        <v>619</v>
      </c>
      <c r="G469">
        <v>226</v>
      </c>
    </row>
    <row r="470" spans="1:7">
      <c r="A470">
        <v>469</v>
      </c>
      <c r="B470">
        <v>11240</v>
      </c>
      <c r="C470">
        <v>3</v>
      </c>
      <c r="D470" t="s">
        <v>1004</v>
      </c>
      <c r="E470" s="469">
        <v>899</v>
      </c>
      <c r="F470" t="s">
        <v>542</v>
      </c>
      <c r="G470">
        <v>32</v>
      </c>
    </row>
    <row r="471" spans="1:7">
      <c r="A471">
        <v>470</v>
      </c>
      <c r="B471">
        <v>6480</v>
      </c>
      <c r="C471">
        <v>3</v>
      </c>
      <c r="D471" t="s">
        <v>1005</v>
      </c>
      <c r="E471" s="469">
        <v>759</v>
      </c>
      <c r="F471" t="s">
        <v>523</v>
      </c>
      <c r="G471">
        <v>230</v>
      </c>
    </row>
    <row r="472" spans="1:7">
      <c r="A472">
        <v>471</v>
      </c>
      <c r="B472">
        <v>11171</v>
      </c>
      <c r="C472">
        <v>3</v>
      </c>
      <c r="D472" t="s">
        <v>981</v>
      </c>
      <c r="E472" s="469">
        <v>2053</v>
      </c>
      <c r="F472" t="s">
        <v>517</v>
      </c>
      <c r="G472">
        <v>35</v>
      </c>
    </row>
    <row r="473" spans="1:7">
      <c r="A473">
        <v>472</v>
      </c>
      <c r="B473">
        <v>8620</v>
      </c>
      <c r="C473">
        <v>3</v>
      </c>
      <c r="D473" t="s">
        <v>1006</v>
      </c>
      <c r="E473" s="469">
        <v>699</v>
      </c>
      <c r="F473" t="s">
        <v>542</v>
      </c>
      <c r="G473">
        <v>142</v>
      </c>
    </row>
    <row r="474" spans="1:7">
      <c r="A474">
        <v>473</v>
      </c>
      <c r="B474">
        <v>9358</v>
      </c>
      <c r="C474">
        <v>3</v>
      </c>
      <c r="D474" t="s">
        <v>1007</v>
      </c>
      <c r="E474" s="469">
        <v>1449</v>
      </c>
      <c r="F474" t="s">
        <v>520</v>
      </c>
      <c r="G474">
        <v>112</v>
      </c>
    </row>
    <row r="475" spans="1:7">
      <c r="A475">
        <v>474</v>
      </c>
      <c r="B475">
        <v>7940</v>
      </c>
      <c r="C475">
        <v>3</v>
      </c>
      <c r="D475" t="s">
        <v>1008</v>
      </c>
      <c r="E475" s="469">
        <v>999</v>
      </c>
      <c r="F475" t="s">
        <v>523</v>
      </c>
      <c r="G475">
        <v>170</v>
      </c>
    </row>
    <row r="476" spans="1:7">
      <c r="A476">
        <v>475</v>
      </c>
      <c r="B476">
        <v>7696</v>
      </c>
      <c r="C476">
        <v>3</v>
      </c>
      <c r="D476" t="s">
        <v>1009</v>
      </c>
      <c r="E476" s="469">
        <v>349</v>
      </c>
      <c r="F476" t="s">
        <v>520</v>
      </c>
      <c r="G476">
        <v>181</v>
      </c>
    </row>
    <row r="477" spans="1:7">
      <c r="A477">
        <v>476</v>
      </c>
      <c r="B477">
        <v>9078</v>
      </c>
      <c r="C477">
        <v>3</v>
      </c>
      <c r="D477" t="s">
        <v>1010</v>
      </c>
      <c r="E477" s="469">
        <v>549</v>
      </c>
      <c r="F477" t="s">
        <v>542</v>
      </c>
      <c r="G477">
        <v>124</v>
      </c>
    </row>
    <row r="478" spans="1:7">
      <c r="A478">
        <v>477</v>
      </c>
      <c r="B478">
        <v>11696</v>
      </c>
      <c r="C478">
        <v>3</v>
      </c>
      <c r="D478" t="s">
        <v>1011</v>
      </c>
      <c r="E478" s="469">
        <v>469</v>
      </c>
      <c r="F478" t="s">
        <v>619</v>
      </c>
      <c r="G478">
        <v>12</v>
      </c>
    </row>
    <row r="479" spans="1:7">
      <c r="A479">
        <v>478</v>
      </c>
      <c r="B479">
        <v>9334</v>
      </c>
      <c r="C479">
        <v>3</v>
      </c>
      <c r="D479" t="s">
        <v>1012</v>
      </c>
      <c r="E479" s="469">
        <v>899</v>
      </c>
      <c r="F479" t="s">
        <v>523</v>
      </c>
      <c r="G479">
        <v>113</v>
      </c>
    </row>
    <row r="480" spans="1:7">
      <c r="A480">
        <v>479</v>
      </c>
      <c r="B480">
        <v>8861</v>
      </c>
      <c r="C480">
        <v>3</v>
      </c>
      <c r="D480" t="s">
        <v>1013</v>
      </c>
      <c r="E480" s="469">
        <v>1029</v>
      </c>
      <c r="F480" t="s">
        <v>517</v>
      </c>
      <c r="G480">
        <v>133</v>
      </c>
    </row>
    <row r="481" spans="1:7">
      <c r="A481">
        <v>480</v>
      </c>
      <c r="B481">
        <v>7621</v>
      </c>
      <c r="C481">
        <v>3</v>
      </c>
      <c r="D481" t="s">
        <v>1014</v>
      </c>
      <c r="E481" s="469">
        <v>549</v>
      </c>
      <c r="F481" t="s">
        <v>619</v>
      </c>
      <c r="G481">
        <v>185</v>
      </c>
    </row>
    <row r="482" spans="1:7">
      <c r="A482">
        <v>481</v>
      </c>
      <c r="B482">
        <v>6838</v>
      </c>
      <c r="C482">
        <v>3</v>
      </c>
      <c r="D482" t="s">
        <v>1015</v>
      </c>
      <c r="E482" s="469">
        <v>649</v>
      </c>
      <c r="F482" t="s">
        <v>523</v>
      </c>
      <c r="G482">
        <v>216</v>
      </c>
    </row>
    <row r="483" spans="1:7">
      <c r="A483">
        <v>482</v>
      </c>
      <c r="B483">
        <v>6133</v>
      </c>
      <c r="C483">
        <v>3</v>
      </c>
      <c r="D483" t="s">
        <v>1016</v>
      </c>
      <c r="E483" s="469">
        <v>649</v>
      </c>
      <c r="F483" t="s">
        <v>552</v>
      </c>
      <c r="G483">
        <v>245</v>
      </c>
    </row>
    <row r="484" spans="1:7">
      <c r="A484">
        <v>483</v>
      </c>
      <c r="B484">
        <v>9870</v>
      </c>
      <c r="C484">
        <v>3</v>
      </c>
      <c r="D484" t="s">
        <v>1017</v>
      </c>
      <c r="E484" s="469">
        <v>499</v>
      </c>
      <c r="F484" t="s">
        <v>523</v>
      </c>
      <c r="G484">
        <v>91</v>
      </c>
    </row>
    <row r="485" spans="1:7">
      <c r="A485">
        <v>484</v>
      </c>
      <c r="B485">
        <v>10753</v>
      </c>
      <c r="C485">
        <v>3</v>
      </c>
      <c r="D485" t="s">
        <v>1018</v>
      </c>
      <c r="E485" s="469">
        <v>698</v>
      </c>
      <c r="F485" t="s">
        <v>542</v>
      </c>
      <c r="G485">
        <v>53</v>
      </c>
    </row>
    <row r="486" spans="1:7">
      <c r="A486">
        <v>485</v>
      </c>
      <c r="B486">
        <v>7571</v>
      </c>
      <c r="C486">
        <v>3</v>
      </c>
      <c r="D486" t="s">
        <v>1019</v>
      </c>
      <c r="E486" s="469">
        <v>1149</v>
      </c>
      <c r="F486" t="s">
        <v>570</v>
      </c>
      <c r="G486">
        <v>187</v>
      </c>
    </row>
    <row r="487" spans="1:7">
      <c r="A487">
        <v>486</v>
      </c>
      <c r="B487">
        <v>7109</v>
      </c>
      <c r="C487">
        <v>3</v>
      </c>
      <c r="D487" t="s">
        <v>1020</v>
      </c>
      <c r="E487" s="469">
        <v>491</v>
      </c>
      <c r="F487" t="s">
        <v>542</v>
      </c>
      <c r="G487">
        <v>205</v>
      </c>
    </row>
    <row r="488" spans="1:7">
      <c r="A488">
        <v>487</v>
      </c>
      <c r="B488">
        <v>11241</v>
      </c>
      <c r="C488">
        <v>3</v>
      </c>
      <c r="D488" t="s">
        <v>1021</v>
      </c>
      <c r="E488" s="469">
        <v>1999</v>
      </c>
      <c r="F488" t="s">
        <v>570</v>
      </c>
      <c r="G488">
        <v>32</v>
      </c>
    </row>
    <row r="489" spans="1:7">
      <c r="A489">
        <v>488</v>
      </c>
      <c r="B489">
        <v>10586</v>
      </c>
      <c r="C489">
        <v>3</v>
      </c>
      <c r="D489" t="s">
        <v>1022</v>
      </c>
      <c r="E489" s="469">
        <v>599</v>
      </c>
      <c r="F489" t="s">
        <v>619</v>
      </c>
      <c r="G489">
        <v>60</v>
      </c>
    </row>
    <row r="490" spans="1:7">
      <c r="A490">
        <v>489</v>
      </c>
      <c r="B490">
        <v>9716</v>
      </c>
      <c r="C490">
        <v>3</v>
      </c>
      <c r="D490" t="s">
        <v>1023</v>
      </c>
      <c r="E490" s="469">
        <v>1899</v>
      </c>
      <c r="F490" t="s">
        <v>570</v>
      </c>
      <c r="G490">
        <v>97</v>
      </c>
    </row>
    <row r="491" spans="1:7">
      <c r="A491">
        <v>490</v>
      </c>
      <c r="B491">
        <v>8210</v>
      </c>
      <c r="C491">
        <v>3</v>
      </c>
      <c r="D491" t="s">
        <v>1024</v>
      </c>
      <c r="E491" s="469">
        <v>379</v>
      </c>
      <c r="F491" t="s">
        <v>619</v>
      </c>
      <c r="G491">
        <v>158</v>
      </c>
    </row>
    <row r="492" spans="1:7">
      <c r="A492">
        <v>491</v>
      </c>
      <c r="B492">
        <v>9188</v>
      </c>
      <c r="C492">
        <v>3</v>
      </c>
      <c r="D492" t="s">
        <v>1025</v>
      </c>
      <c r="E492" s="469">
        <v>999</v>
      </c>
      <c r="F492" t="s">
        <v>520</v>
      </c>
      <c r="G492">
        <v>119</v>
      </c>
    </row>
    <row r="493" spans="1:7">
      <c r="A493">
        <v>492</v>
      </c>
      <c r="B493">
        <v>9458</v>
      </c>
      <c r="C493">
        <v>3</v>
      </c>
      <c r="D493" t="s">
        <v>1026</v>
      </c>
      <c r="E493" s="469">
        <v>2199</v>
      </c>
      <c r="F493" t="s">
        <v>570</v>
      </c>
      <c r="G493">
        <v>108</v>
      </c>
    </row>
    <row r="494" spans="1:7">
      <c r="A494">
        <v>493</v>
      </c>
      <c r="B494">
        <v>11404</v>
      </c>
      <c r="C494">
        <v>3</v>
      </c>
      <c r="D494" t="s">
        <v>1027</v>
      </c>
      <c r="E494" s="469">
        <v>849</v>
      </c>
      <c r="F494" t="s">
        <v>619</v>
      </c>
      <c r="G494">
        <v>25</v>
      </c>
    </row>
    <row r="495" spans="1:7">
      <c r="A495">
        <v>494</v>
      </c>
      <c r="B495">
        <v>8621</v>
      </c>
      <c r="C495">
        <v>3</v>
      </c>
      <c r="D495" t="s">
        <v>1028</v>
      </c>
      <c r="E495" s="469">
        <v>1999</v>
      </c>
      <c r="F495" t="s">
        <v>520</v>
      </c>
      <c r="G495">
        <v>142</v>
      </c>
    </row>
    <row r="496" spans="1:7">
      <c r="A496">
        <v>495</v>
      </c>
      <c r="B496">
        <v>7593</v>
      </c>
      <c r="C496">
        <v>3</v>
      </c>
      <c r="D496" t="s">
        <v>1029</v>
      </c>
      <c r="E496" s="469">
        <v>919</v>
      </c>
      <c r="F496" t="s">
        <v>523</v>
      </c>
      <c r="G496">
        <v>186</v>
      </c>
    </row>
    <row r="497" spans="1:7">
      <c r="A497">
        <v>496</v>
      </c>
      <c r="B497">
        <v>9625</v>
      </c>
      <c r="C497">
        <v>3</v>
      </c>
      <c r="D497" t="s">
        <v>1030</v>
      </c>
      <c r="E497" s="469">
        <v>1249</v>
      </c>
      <c r="F497" t="s">
        <v>552</v>
      </c>
      <c r="G497">
        <v>100</v>
      </c>
    </row>
    <row r="498" spans="1:7">
      <c r="A498">
        <v>497</v>
      </c>
      <c r="B498">
        <v>11726</v>
      </c>
      <c r="C498">
        <v>3</v>
      </c>
      <c r="D498" t="s">
        <v>1031</v>
      </c>
      <c r="E498" s="469">
        <v>3409</v>
      </c>
      <c r="F498" t="s">
        <v>517</v>
      </c>
      <c r="G498">
        <v>11</v>
      </c>
    </row>
    <row r="499" spans="1:7">
      <c r="A499">
        <v>498</v>
      </c>
      <c r="B499">
        <v>10809</v>
      </c>
      <c r="C499">
        <v>3</v>
      </c>
      <c r="D499" t="s">
        <v>1032</v>
      </c>
      <c r="E499" s="469">
        <v>889</v>
      </c>
      <c r="F499" t="s">
        <v>523</v>
      </c>
      <c r="G499">
        <v>50</v>
      </c>
    </row>
    <row r="500" spans="1:7">
      <c r="A500">
        <v>499</v>
      </c>
      <c r="B500">
        <v>11172</v>
      </c>
      <c r="C500">
        <v>3</v>
      </c>
      <c r="D500" t="s">
        <v>1033</v>
      </c>
      <c r="E500" s="469">
        <v>1299</v>
      </c>
      <c r="F500" t="s">
        <v>523</v>
      </c>
      <c r="G500">
        <v>35</v>
      </c>
    </row>
    <row r="501" spans="1:7">
      <c r="A501">
        <v>500</v>
      </c>
      <c r="B501">
        <v>8521</v>
      </c>
      <c r="C501">
        <v>3</v>
      </c>
      <c r="D501" t="s">
        <v>1034</v>
      </c>
      <c r="E501" s="469">
        <v>1699</v>
      </c>
      <c r="F501" t="s">
        <v>619</v>
      </c>
      <c r="G501">
        <v>146</v>
      </c>
    </row>
    <row r="502" spans="1:7">
      <c r="A502">
        <v>501</v>
      </c>
      <c r="B502">
        <v>11108</v>
      </c>
      <c r="C502">
        <v>3</v>
      </c>
      <c r="D502" t="s">
        <v>1035</v>
      </c>
      <c r="E502" s="469">
        <v>1699</v>
      </c>
      <c r="F502" t="s">
        <v>520</v>
      </c>
      <c r="G502">
        <v>38</v>
      </c>
    </row>
    <row r="503" spans="1:7">
      <c r="A503">
        <v>502</v>
      </c>
      <c r="B503">
        <v>9626</v>
      </c>
      <c r="C503">
        <v>3</v>
      </c>
      <c r="D503" t="s">
        <v>1036</v>
      </c>
      <c r="E503" s="469">
        <v>679</v>
      </c>
      <c r="F503" t="s">
        <v>523</v>
      </c>
      <c r="G503">
        <v>100</v>
      </c>
    </row>
    <row r="504" spans="1:7">
      <c r="A504">
        <v>503</v>
      </c>
      <c r="B504">
        <v>7867</v>
      </c>
      <c r="C504">
        <v>3</v>
      </c>
      <c r="D504" t="s">
        <v>1037</v>
      </c>
      <c r="E504" s="469">
        <v>3999</v>
      </c>
      <c r="F504" t="s">
        <v>570</v>
      </c>
      <c r="G504">
        <v>173</v>
      </c>
    </row>
    <row r="505" spans="1:7">
      <c r="A505">
        <v>504</v>
      </c>
      <c r="B505">
        <v>10615</v>
      </c>
      <c r="C505">
        <v>3</v>
      </c>
      <c r="D505" t="s">
        <v>1038</v>
      </c>
      <c r="E505" s="469">
        <v>1399</v>
      </c>
      <c r="F505" t="s">
        <v>570</v>
      </c>
      <c r="G505">
        <v>59</v>
      </c>
    </row>
    <row r="506" spans="1:7">
      <c r="A506">
        <v>505</v>
      </c>
      <c r="B506">
        <v>11085</v>
      </c>
      <c r="C506">
        <v>3</v>
      </c>
      <c r="D506" t="s">
        <v>1039</v>
      </c>
      <c r="E506" s="469">
        <v>729</v>
      </c>
      <c r="F506" t="s">
        <v>523</v>
      </c>
      <c r="G506">
        <v>39</v>
      </c>
    </row>
    <row r="507" spans="1:7">
      <c r="A507">
        <v>506</v>
      </c>
      <c r="B507">
        <v>7451</v>
      </c>
      <c r="C507">
        <v>3</v>
      </c>
      <c r="D507" t="s">
        <v>1040</v>
      </c>
      <c r="E507" s="469">
        <v>2929</v>
      </c>
      <c r="F507" t="s">
        <v>517</v>
      </c>
      <c r="G507">
        <v>192</v>
      </c>
    </row>
    <row r="508" spans="1:7">
      <c r="A508">
        <v>507</v>
      </c>
      <c r="B508">
        <v>9627</v>
      </c>
      <c r="C508">
        <v>3</v>
      </c>
      <c r="D508" t="s">
        <v>1041</v>
      </c>
      <c r="E508" s="469">
        <v>1599</v>
      </c>
      <c r="F508" t="s">
        <v>570</v>
      </c>
      <c r="G508">
        <v>100</v>
      </c>
    </row>
    <row r="509" spans="1:7">
      <c r="A509">
        <v>508</v>
      </c>
      <c r="B509">
        <v>10616</v>
      </c>
      <c r="C509">
        <v>3</v>
      </c>
      <c r="D509" t="s">
        <v>1042</v>
      </c>
      <c r="E509" s="469">
        <v>1399</v>
      </c>
      <c r="F509" t="s">
        <v>570</v>
      </c>
      <c r="G509">
        <v>59</v>
      </c>
    </row>
    <row r="510" spans="1:7">
      <c r="A510">
        <v>509</v>
      </c>
      <c r="B510">
        <v>10110</v>
      </c>
      <c r="C510">
        <v>3</v>
      </c>
      <c r="D510" t="s">
        <v>1043</v>
      </c>
      <c r="E510" s="469">
        <v>1399</v>
      </c>
      <c r="F510" t="s">
        <v>570</v>
      </c>
      <c r="G510">
        <v>80</v>
      </c>
    </row>
    <row r="511" spans="1:7">
      <c r="A511">
        <v>510</v>
      </c>
      <c r="B511">
        <v>7672</v>
      </c>
      <c r="C511">
        <v>3</v>
      </c>
      <c r="D511" t="s">
        <v>1044</v>
      </c>
      <c r="E511" s="469">
        <v>1849</v>
      </c>
      <c r="F511" t="s">
        <v>570</v>
      </c>
      <c r="G511">
        <v>182</v>
      </c>
    </row>
    <row r="512" spans="1:7">
      <c r="A512">
        <v>511</v>
      </c>
      <c r="B512">
        <v>6546</v>
      </c>
      <c r="C512">
        <v>3</v>
      </c>
      <c r="D512" t="s">
        <v>1045</v>
      </c>
      <c r="E512" s="469">
        <v>1099</v>
      </c>
      <c r="F512" t="s">
        <v>570</v>
      </c>
      <c r="G512">
        <v>227</v>
      </c>
    </row>
    <row r="513" spans="1:7">
      <c r="A513">
        <v>512</v>
      </c>
      <c r="B513">
        <v>6302</v>
      </c>
      <c r="C513">
        <v>3</v>
      </c>
      <c r="D513" t="s">
        <v>1046</v>
      </c>
      <c r="E513" s="469">
        <v>999</v>
      </c>
      <c r="F513" t="s">
        <v>570</v>
      </c>
      <c r="G513">
        <v>237</v>
      </c>
    </row>
    <row r="514" spans="1:7">
      <c r="A514">
        <v>513</v>
      </c>
      <c r="B514">
        <v>9523</v>
      </c>
      <c r="C514">
        <v>3</v>
      </c>
      <c r="D514" t="s">
        <v>1047</v>
      </c>
      <c r="E514" s="469">
        <v>999</v>
      </c>
      <c r="F514" t="s">
        <v>570</v>
      </c>
      <c r="G514">
        <v>105</v>
      </c>
    </row>
    <row r="515" spans="1:7">
      <c r="A515">
        <v>514</v>
      </c>
      <c r="B515">
        <v>6425</v>
      </c>
      <c r="C515">
        <v>3</v>
      </c>
      <c r="D515" t="s">
        <v>1048</v>
      </c>
      <c r="E515" s="469">
        <v>1449</v>
      </c>
      <c r="F515" t="s">
        <v>570</v>
      </c>
      <c r="G515">
        <v>232</v>
      </c>
    </row>
    <row r="516" spans="1:7">
      <c r="A516">
        <v>515</v>
      </c>
      <c r="B516">
        <v>11021</v>
      </c>
      <c r="C516">
        <v>3</v>
      </c>
      <c r="D516" t="s">
        <v>1049</v>
      </c>
      <c r="E516" s="469">
        <v>1699</v>
      </c>
      <c r="F516" t="s">
        <v>570</v>
      </c>
      <c r="G516">
        <v>41</v>
      </c>
    </row>
    <row r="517" spans="1:7">
      <c r="A517">
        <v>516</v>
      </c>
      <c r="B517">
        <v>11874</v>
      </c>
      <c r="C517">
        <v>3</v>
      </c>
      <c r="D517" t="s">
        <v>1050</v>
      </c>
      <c r="E517" s="469">
        <v>1699</v>
      </c>
      <c r="F517" t="s">
        <v>570</v>
      </c>
      <c r="G517">
        <v>5</v>
      </c>
    </row>
    <row r="518" spans="1:7">
      <c r="A518">
        <v>517</v>
      </c>
      <c r="B518">
        <v>8475</v>
      </c>
      <c r="C518">
        <v>3</v>
      </c>
      <c r="D518" t="s">
        <v>1051</v>
      </c>
      <c r="E518" s="469">
        <v>1899</v>
      </c>
      <c r="F518" t="s">
        <v>619</v>
      </c>
      <c r="G518">
        <v>148</v>
      </c>
    </row>
    <row r="519" spans="1:7">
      <c r="A519">
        <v>518</v>
      </c>
      <c r="B519">
        <v>7164</v>
      </c>
      <c r="C519">
        <v>3</v>
      </c>
      <c r="D519" t="s">
        <v>1052</v>
      </c>
      <c r="E519" s="469">
        <v>1799</v>
      </c>
      <c r="F519" t="s">
        <v>619</v>
      </c>
      <c r="G519">
        <v>203</v>
      </c>
    </row>
    <row r="520" spans="1:7">
      <c r="A520">
        <v>519</v>
      </c>
      <c r="B520">
        <v>7392</v>
      </c>
      <c r="C520">
        <v>3</v>
      </c>
      <c r="D520" t="s">
        <v>1053</v>
      </c>
      <c r="E520" s="469">
        <v>1799</v>
      </c>
      <c r="F520" t="s">
        <v>619</v>
      </c>
      <c r="G520">
        <v>194</v>
      </c>
    </row>
    <row r="521" spans="1:7">
      <c r="A521">
        <v>520</v>
      </c>
      <c r="B521">
        <v>7251</v>
      </c>
      <c r="C521">
        <v>3</v>
      </c>
      <c r="D521" t="s">
        <v>1054</v>
      </c>
      <c r="E521" s="469">
        <v>2199</v>
      </c>
      <c r="F521" t="s">
        <v>619</v>
      </c>
      <c r="G521">
        <v>200</v>
      </c>
    </row>
    <row r="522" spans="1:7">
      <c r="A522">
        <v>521</v>
      </c>
      <c r="B522">
        <v>8433</v>
      </c>
      <c r="C522">
        <v>3</v>
      </c>
      <c r="D522" t="s">
        <v>1055</v>
      </c>
      <c r="E522" s="469">
        <v>1499</v>
      </c>
      <c r="F522" t="s">
        <v>619</v>
      </c>
      <c r="G522">
        <v>150</v>
      </c>
    </row>
    <row r="523" spans="1:7">
      <c r="A523">
        <v>522</v>
      </c>
      <c r="B523">
        <v>9742</v>
      </c>
      <c r="C523">
        <v>3</v>
      </c>
      <c r="D523" t="s">
        <v>1056</v>
      </c>
      <c r="E523" s="469">
        <v>1299</v>
      </c>
      <c r="F523" t="s">
        <v>619</v>
      </c>
      <c r="G523">
        <v>96</v>
      </c>
    </row>
    <row r="524" spans="1:7">
      <c r="A524">
        <v>523</v>
      </c>
      <c r="B524">
        <v>8595</v>
      </c>
      <c r="C524">
        <v>3</v>
      </c>
      <c r="D524" t="s">
        <v>1057</v>
      </c>
      <c r="E524" s="469">
        <v>1699</v>
      </c>
      <c r="F524" t="s">
        <v>619</v>
      </c>
      <c r="G524">
        <v>143</v>
      </c>
    </row>
    <row r="525" spans="1:7">
      <c r="A525">
        <v>524</v>
      </c>
      <c r="B525">
        <v>6626</v>
      </c>
      <c r="C525">
        <v>3</v>
      </c>
      <c r="D525" t="s">
        <v>1058</v>
      </c>
      <c r="E525" s="469">
        <v>1049</v>
      </c>
      <c r="F525" t="s">
        <v>619</v>
      </c>
      <c r="G525">
        <v>224</v>
      </c>
    </row>
    <row r="526" spans="1:7">
      <c r="A526">
        <v>525</v>
      </c>
      <c r="B526">
        <v>9335</v>
      </c>
      <c r="C526">
        <v>3</v>
      </c>
      <c r="D526" t="s">
        <v>1059</v>
      </c>
      <c r="E526" s="469">
        <v>949</v>
      </c>
      <c r="F526" t="s">
        <v>619</v>
      </c>
      <c r="G526">
        <v>113</v>
      </c>
    </row>
    <row r="527" spans="1:7">
      <c r="A527">
        <v>526</v>
      </c>
      <c r="B527">
        <v>6816</v>
      </c>
      <c r="C527">
        <v>3</v>
      </c>
      <c r="D527" t="s">
        <v>1060</v>
      </c>
      <c r="E527" s="469">
        <v>1099</v>
      </c>
      <c r="F527" t="s">
        <v>619</v>
      </c>
      <c r="G527">
        <v>217</v>
      </c>
    </row>
    <row r="528" spans="1:7">
      <c r="A528">
        <v>527</v>
      </c>
      <c r="B528">
        <v>7489</v>
      </c>
      <c r="C528">
        <v>3</v>
      </c>
      <c r="D528" t="s">
        <v>1061</v>
      </c>
      <c r="E528" s="469">
        <v>749</v>
      </c>
      <c r="F528" t="s">
        <v>619</v>
      </c>
      <c r="G528">
        <v>190</v>
      </c>
    </row>
    <row r="529" spans="1:7">
      <c r="A529">
        <v>528</v>
      </c>
      <c r="B529">
        <v>7129</v>
      </c>
      <c r="C529">
        <v>3</v>
      </c>
      <c r="D529" t="s">
        <v>1062</v>
      </c>
      <c r="E529" s="469">
        <v>749</v>
      </c>
      <c r="F529" t="s">
        <v>619</v>
      </c>
      <c r="G529">
        <v>204</v>
      </c>
    </row>
    <row r="530" spans="1:7">
      <c r="A530">
        <v>529</v>
      </c>
      <c r="B530">
        <v>6547</v>
      </c>
      <c r="C530">
        <v>3</v>
      </c>
      <c r="D530" t="s">
        <v>1063</v>
      </c>
      <c r="E530" s="469">
        <v>599</v>
      </c>
      <c r="F530" t="s">
        <v>619</v>
      </c>
      <c r="G530">
        <v>227</v>
      </c>
    </row>
    <row r="531" spans="1:7">
      <c r="A531">
        <v>530</v>
      </c>
      <c r="B531">
        <v>10436</v>
      </c>
      <c r="C531">
        <v>3</v>
      </c>
      <c r="D531" t="s">
        <v>1064</v>
      </c>
      <c r="E531" s="469">
        <v>599</v>
      </c>
      <c r="F531" t="s">
        <v>619</v>
      </c>
      <c r="G531">
        <v>66</v>
      </c>
    </row>
    <row r="532" spans="1:7">
      <c r="A532">
        <v>531</v>
      </c>
      <c r="B532">
        <v>10810</v>
      </c>
      <c r="C532">
        <v>3</v>
      </c>
      <c r="D532" t="s">
        <v>1065</v>
      </c>
      <c r="E532" s="469">
        <v>1599</v>
      </c>
      <c r="F532" t="s">
        <v>520</v>
      </c>
      <c r="G532">
        <v>50</v>
      </c>
    </row>
    <row r="533" spans="1:7">
      <c r="A533">
        <v>532</v>
      </c>
      <c r="B533">
        <v>7673</v>
      </c>
      <c r="C533">
        <v>3</v>
      </c>
      <c r="D533" t="s">
        <v>1066</v>
      </c>
      <c r="E533" s="469">
        <v>1999</v>
      </c>
      <c r="F533" t="s">
        <v>523</v>
      </c>
      <c r="G533">
        <v>182</v>
      </c>
    </row>
    <row r="534" spans="1:7">
      <c r="A534">
        <v>533</v>
      </c>
      <c r="B534">
        <v>6772</v>
      </c>
      <c r="C534">
        <v>3</v>
      </c>
      <c r="D534" t="s">
        <v>1067</v>
      </c>
      <c r="E534" s="469">
        <v>999</v>
      </c>
      <c r="F534" t="s">
        <v>523</v>
      </c>
      <c r="G534">
        <v>219</v>
      </c>
    </row>
    <row r="535" spans="1:7">
      <c r="A535">
        <v>534</v>
      </c>
      <c r="B535">
        <v>9894</v>
      </c>
      <c r="C535">
        <v>3</v>
      </c>
      <c r="D535" t="s">
        <v>1068</v>
      </c>
      <c r="E535" s="469">
        <v>1799</v>
      </c>
      <c r="F535" t="s">
        <v>552</v>
      </c>
      <c r="G535">
        <v>90</v>
      </c>
    </row>
    <row r="536" spans="1:7">
      <c r="A536">
        <v>535</v>
      </c>
      <c r="B536">
        <v>9009</v>
      </c>
      <c r="C536">
        <v>3</v>
      </c>
      <c r="D536" t="s">
        <v>1069</v>
      </c>
      <c r="E536" s="469">
        <v>1149</v>
      </c>
      <c r="F536" t="s">
        <v>552</v>
      </c>
      <c r="G536">
        <v>127</v>
      </c>
    </row>
    <row r="537" spans="1:7">
      <c r="A537">
        <v>536</v>
      </c>
      <c r="B537">
        <v>6685</v>
      </c>
      <c r="C537">
        <v>3</v>
      </c>
      <c r="D537" t="s">
        <v>1070</v>
      </c>
      <c r="E537" s="469">
        <v>1399</v>
      </c>
      <c r="F537" t="s">
        <v>552</v>
      </c>
      <c r="G537">
        <v>222</v>
      </c>
    </row>
    <row r="538" spans="1:7">
      <c r="A538">
        <v>537</v>
      </c>
      <c r="B538">
        <v>11242</v>
      </c>
      <c r="C538">
        <v>3</v>
      </c>
      <c r="D538" t="s">
        <v>1071</v>
      </c>
      <c r="E538" s="469">
        <v>1499</v>
      </c>
      <c r="F538" t="s">
        <v>552</v>
      </c>
      <c r="G538">
        <v>32</v>
      </c>
    </row>
    <row r="539" spans="1:7">
      <c r="A539">
        <v>538</v>
      </c>
      <c r="B539">
        <v>9300</v>
      </c>
      <c r="C539">
        <v>3</v>
      </c>
      <c r="D539" t="s">
        <v>1072</v>
      </c>
      <c r="E539" s="469">
        <v>1789</v>
      </c>
      <c r="F539" t="s">
        <v>552</v>
      </c>
      <c r="G539">
        <v>115</v>
      </c>
    </row>
    <row r="540" spans="1:7">
      <c r="A540">
        <v>539</v>
      </c>
      <c r="B540">
        <v>10341</v>
      </c>
      <c r="C540">
        <v>3</v>
      </c>
      <c r="D540" t="s">
        <v>1073</v>
      </c>
      <c r="E540" s="469">
        <v>1499</v>
      </c>
      <c r="F540" t="s">
        <v>552</v>
      </c>
      <c r="G540">
        <v>70</v>
      </c>
    </row>
    <row r="541" spans="1:7">
      <c r="A541">
        <v>540</v>
      </c>
      <c r="B541">
        <v>6080</v>
      </c>
      <c r="C541">
        <v>3</v>
      </c>
      <c r="D541" t="s">
        <v>1074</v>
      </c>
      <c r="E541" s="469">
        <v>2869</v>
      </c>
      <c r="F541" t="s">
        <v>517</v>
      </c>
      <c r="G541">
        <v>247</v>
      </c>
    </row>
    <row r="542" spans="1:7">
      <c r="A542">
        <v>541</v>
      </c>
      <c r="B542">
        <v>8129</v>
      </c>
      <c r="C542">
        <v>3</v>
      </c>
      <c r="D542" t="s">
        <v>1075</v>
      </c>
      <c r="E542" s="469">
        <v>2749</v>
      </c>
      <c r="F542" t="s">
        <v>517</v>
      </c>
      <c r="G542">
        <v>162</v>
      </c>
    </row>
    <row r="543" spans="1:7">
      <c r="A543">
        <v>542</v>
      </c>
      <c r="B543">
        <v>8681</v>
      </c>
      <c r="C543">
        <v>4</v>
      </c>
      <c r="D543" t="s">
        <v>1076</v>
      </c>
      <c r="E543" s="469">
        <v>299</v>
      </c>
      <c r="F543" t="s">
        <v>843</v>
      </c>
      <c r="G543">
        <v>140</v>
      </c>
    </row>
    <row r="544" spans="1:7">
      <c r="A544">
        <v>543</v>
      </c>
      <c r="B544">
        <v>6864</v>
      </c>
      <c r="C544">
        <v>4</v>
      </c>
      <c r="D544" t="s">
        <v>1077</v>
      </c>
      <c r="E544" s="469">
        <v>429</v>
      </c>
      <c r="F544" t="s">
        <v>843</v>
      </c>
      <c r="G544">
        <v>215</v>
      </c>
    </row>
    <row r="545" spans="1:7">
      <c r="A545">
        <v>544</v>
      </c>
      <c r="B545">
        <v>11057</v>
      </c>
      <c r="C545">
        <v>4</v>
      </c>
      <c r="D545" t="s">
        <v>1078</v>
      </c>
      <c r="E545" s="469">
        <v>339</v>
      </c>
      <c r="F545" t="s">
        <v>1079</v>
      </c>
      <c r="G545">
        <v>40</v>
      </c>
    </row>
    <row r="546" spans="1:7">
      <c r="A546">
        <v>545</v>
      </c>
      <c r="B546">
        <v>6025</v>
      </c>
      <c r="C546">
        <v>4</v>
      </c>
      <c r="D546" t="s">
        <v>1080</v>
      </c>
      <c r="E546" s="469">
        <v>544</v>
      </c>
      <c r="F546" t="s">
        <v>843</v>
      </c>
      <c r="G546">
        <v>249</v>
      </c>
    </row>
    <row r="547" spans="1:7">
      <c r="A547">
        <v>546</v>
      </c>
      <c r="B547">
        <v>11848</v>
      </c>
      <c r="C547">
        <v>4</v>
      </c>
      <c r="D547" t="s">
        <v>1081</v>
      </c>
      <c r="E547" s="469">
        <v>219</v>
      </c>
      <c r="F547" t="s">
        <v>1079</v>
      </c>
      <c r="G547">
        <v>6</v>
      </c>
    </row>
    <row r="548" spans="1:7">
      <c r="A548">
        <v>547</v>
      </c>
      <c r="B548">
        <v>7038</v>
      </c>
      <c r="C548">
        <v>4</v>
      </c>
      <c r="D548" t="s">
        <v>1082</v>
      </c>
      <c r="E548" s="469">
        <v>449</v>
      </c>
      <c r="F548" t="s">
        <v>1079</v>
      </c>
      <c r="G548">
        <v>208</v>
      </c>
    </row>
    <row r="549" spans="1:7">
      <c r="A549">
        <v>548</v>
      </c>
      <c r="B549">
        <v>8932</v>
      </c>
      <c r="C549">
        <v>4</v>
      </c>
      <c r="D549" t="s">
        <v>1083</v>
      </c>
      <c r="E549" s="469">
        <v>319</v>
      </c>
      <c r="F549" t="s">
        <v>1079</v>
      </c>
      <c r="G549">
        <v>130</v>
      </c>
    </row>
    <row r="550" spans="1:7">
      <c r="A550">
        <v>549</v>
      </c>
      <c r="B550">
        <v>9410</v>
      </c>
      <c r="C550">
        <v>4</v>
      </c>
      <c r="D550" t="s">
        <v>1084</v>
      </c>
      <c r="E550" s="469">
        <v>369</v>
      </c>
      <c r="F550" t="s">
        <v>1085</v>
      </c>
      <c r="G550">
        <v>110</v>
      </c>
    </row>
    <row r="551" spans="1:7">
      <c r="A551">
        <v>550</v>
      </c>
      <c r="B551">
        <v>11785</v>
      </c>
      <c r="C551">
        <v>4</v>
      </c>
      <c r="D551" t="s">
        <v>1086</v>
      </c>
      <c r="E551" s="469">
        <v>549</v>
      </c>
      <c r="F551" t="s">
        <v>843</v>
      </c>
      <c r="G551">
        <v>9</v>
      </c>
    </row>
    <row r="552" spans="1:7">
      <c r="A552">
        <v>551</v>
      </c>
      <c r="B552">
        <v>11243</v>
      </c>
      <c r="C552">
        <v>4</v>
      </c>
      <c r="D552" t="s">
        <v>1087</v>
      </c>
      <c r="E552" s="469">
        <v>649</v>
      </c>
      <c r="F552" t="s">
        <v>843</v>
      </c>
      <c r="G552">
        <v>32</v>
      </c>
    </row>
    <row r="553" spans="1:7">
      <c r="A553">
        <v>552</v>
      </c>
      <c r="B553">
        <v>10966</v>
      </c>
      <c r="C553">
        <v>4</v>
      </c>
      <c r="D553" t="s">
        <v>1088</v>
      </c>
      <c r="E553" s="469">
        <v>499</v>
      </c>
      <c r="F553" t="s">
        <v>1079</v>
      </c>
      <c r="G553">
        <v>43</v>
      </c>
    </row>
    <row r="554" spans="1:7">
      <c r="A554">
        <v>553</v>
      </c>
      <c r="B554">
        <v>11940</v>
      </c>
      <c r="C554">
        <v>4</v>
      </c>
      <c r="D554" t="s">
        <v>1089</v>
      </c>
      <c r="E554" s="469">
        <v>239</v>
      </c>
      <c r="F554" t="s">
        <v>843</v>
      </c>
      <c r="G554">
        <v>2</v>
      </c>
    </row>
    <row r="555" spans="1:7">
      <c r="A555">
        <v>554</v>
      </c>
      <c r="B555">
        <v>6481</v>
      </c>
      <c r="C555">
        <v>4</v>
      </c>
      <c r="D555" t="s">
        <v>1090</v>
      </c>
      <c r="E555" s="469">
        <v>722</v>
      </c>
      <c r="F555" t="s">
        <v>843</v>
      </c>
      <c r="G555">
        <v>230</v>
      </c>
    </row>
    <row r="556" spans="1:7">
      <c r="A556">
        <v>555</v>
      </c>
      <c r="B556">
        <v>9079</v>
      </c>
      <c r="C556">
        <v>4</v>
      </c>
      <c r="D556" t="s">
        <v>1091</v>
      </c>
      <c r="E556" s="469">
        <v>219</v>
      </c>
      <c r="F556" t="s">
        <v>843</v>
      </c>
      <c r="G556">
        <v>124</v>
      </c>
    </row>
    <row r="557" spans="1:7">
      <c r="A557">
        <v>556</v>
      </c>
      <c r="B557">
        <v>6134</v>
      </c>
      <c r="C557">
        <v>4</v>
      </c>
      <c r="D557" t="s">
        <v>1092</v>
      </c>
      <c r="E557" s="469">
        <v>169</v>
      </c>
      <c r="F557" t="s">
        <v>1093</v>
      </c>
      <c r="G557">
        <v>245</v>
      </c>
    </row>
    <row r="558" spans="1:7">
      <c r="A558">
        <v>557</v>
      </c>
      <c r="B558">
        <v>6739</v>
      </c>
      <c r="C558">
        <v>4</v>
      </c>
      <c r="D558" t="s">
        <v>1094</v>
      </c>
      <c r="E558" s="469">
        <v>545</v>
      </c>
      <c r="F558" t="s">
        <v>1093</v>
      </c>
      <c r="G558">
        <v>220</v>
      </c>
    </row>
    <row r="559" spans="1:7">
      <c r="A559">
        <v>558</v>
      </c>
      <c r="B559">
        <v>7697</v>
      </c>
      <c r="C559">
        <v>4</v>
      </c>
      <c r="D559" t="s">
        <v>1095</v>
      </c>
      <c r="E559" s="469">
        <v>299</v>
      </c>
      <c r="F559" t="s">
        <v>547</v>
      </c>
      <c r="G559">
        <v>181</v>
      </c>
    </row>
    <row r="560" spans="1:7">
      <c r="A560">
        <v>559</v>
      </c>
      <c r="B560">
        <v>7490</v>
      </c>
      <c r="C560">
        <v>4</v>
      </c>
      <c r="D560" t="s">
        <v>1096</v>
      </c>
      <c r="E560" s="469">
        <v>649</v>
      </c>
      <c r="F560" t="s">
        <v>843</v>
      </c>
      <c r="G560">
        <v>190</v>
      </c>
    </row>
    <row r="561" spans="1:7">
      <c r="A561">
        <v>560</v>
      </c>
      <c r="B561">
        <v>7062</v>
      </c>
      <c r="C561">
        <v>4</v>
      </c>
      <c r="D561" t="s">
        <v>1097</v>
      </c>
      <c r="E561" s="469">
        <v>1777</v>
      </c>
      <c r="F561" t="s">
        <v>843</v>
      </c>
      <c r="G561">
        <v>207</v>
      </c>
    </row>
    <row r="562" spans="1:7">
      <c r="A562">
        <v>561</v>
      </c>
      <c r="B562">
        <v>8035</v>
      </c>
      <c r="C562">
        <v>4</v>
      </c>
      <c r="D562" t="s">
        <v>1098</v>
      </c>
      <c r="E562" s="469">
        <v>219</v>
      </c>
      <c r="F562" t="s">
        <v>843</v>
      </c>
      <c r="G562">
        <v>166</v>
      </c>
    </row>
    <row r="563" spans="1:7">
      <c r="A563">
        <v>562</v>
      </c>
      <c r="B563">
        <v>7222</v>
      </c>
      <c r="C563">
        <v>4</v>
      </c>
      <c r="D563" t="s">
        <v>1099</v>
      </c>
      <c r="E563" s="469">
        <v>499</v>
      </c>
      <c r="F563" t="s">
        <v>1093</v>
      </c>
      <c r="G563">
        <v>201</v>
      </c>
    </row>
    <row r="564" spans="1:7">
      <c r="A564">
        <v>563</v>
      </c>
      <c r="B564">
        <v>6331</v>
      </c>
      <c r="C564">
        <v>4</v>
      </c>
      <c r="D564" t="s">
        <v>1100</v>
      </c>
      <c r="E564" s="469">
        <v>379</v>
      </c>
      <c r="F564" t="s">
        <v>843</v>
      </c>
      <c r="G564">
        <v>236</v>
      </c>
    </row>
    <row r="565" spans="1:7">
      <c r="A565">
        <v>564</v>
      </c>
      <c r="B565">
        <v>9459</v>
      </c>
      <c r="C565">
        <v>4</v>
      </c>
      <c r="D565" t="s">
        <v>1101</v>
      </c>
      <c r="E565" s="469">
        <v>240</v>
      </c>
      <c r="F565" t="s">
        <v>1093</v>
      </c>
      <c r="G565">
        <v>108</v>
      </c>
    </row>
    <row r="566" spans="1:7">
      <c r="A566">
        <v>565</v>
      </c>
      <c r="B566">
        <v>11606</v>
      </c>
      <c r="C566">
        <v>4</v>
      </c>
      <c r="D566" t="s">
        <v>1102</v>
      </c>
      <c r="E566" s="469">
        <v>379</v>
      </c>
      <c r="F566" t="s">
        <v>843</v>
      </c>
      <c r="G566">
        <v>16</v>
      </c>
    </row>
    <row r="567" spans="1:7">
      <c r="A567">
        <v>566</v>
      </c>
      <c r="B567">
        <v>10847</v>
      </c>
      <c r="C567">
        <v>4</v>
      </c>
      <c r="D567" t="s">
        <v>1103</v>
      </c>
      <c r="E567" s="469">
        <v>229</v>
      </c>
      <c r="F567" t="s">
        <v>1079</v>
      </c>
      <c r="G567">
        <v>48</v>
      </c>
    </row>
    <row r="568" spans="1:7">
      <c r="A568">
        <v>567</v>
      </c>
      <c r="B568">
        <v>6527</v>
      </c>
      <c r="C568">
        <v>4</v>
      </c>
      <c r="D568" t="s">
        <v>1104</v>
      </c>
      <c r="E568" s="469">
        <v>469</v>
      </c>
      <c r="F568" t="s">
        <v>1079</v>
      </c>
      <c r="G568">
        <v>228</v>
      </c>
    </row>
    <row r="569" spans="1:7">
      <c r="A569">
        <v>568</v>
      </c>
      <c r="B569">
        <v>11270</v>
      </c>
      <c r="C569">
        <v>4</v>
      </c>
      <c r="D569" t="s">
        <v>1105</v>
      </c>
      <c r="E569" s="469">
        <v>589</v>
      </c>
      <c r="F569" t="s">
        <v>843</v>
      </c>
      <c r="G569">
        <v>31</v>
      </c>
    </row>
    <row r="570" spans="1:7">
      <c r="A570">
        <v>569</v>
      </c>
      <c r="B570">
        <v>9895</v>
      </c>
      <c r="C570">
        <v>4</v>
      </c>
      <c r="D570" t="s">
        <v>1106</v>
      </c>
      <c r="E570" s="469">
        <v>449</v>
      </c>
      <c r="F570" t="s">
        <v>843</v>
      </c>
      <c r="G570">
        <v>90</v>
      </c>
    </row>
    <row r="571" spans="1:7">
      <c r="A571">
        <v>570</v>
      </c>
      <c r="B571">
        <v>10400</v>
      </c>
      <c r="C571">
        <v>4</v>
      </c>
      <c r="D571" t="s">
        <v>1107</v>
      </c>
      <c r="E571" s="469">
        <v>279</v>
      </c>
      <c r="F571" t="s">
        <v>1093</v>
      </c>
      <c r="G571">
        <v>68</v>
      </c>
    </row>
    <row r="572" spans="1:7">
      <c r="A572">
        <v>571</v>
      </c>
      <c r="B572">
        <v>7473</v>
      </c>
      <c r="C572">
        <v>4</v>
      </c>
      <c r="D572" t="s">
        <v>1108</v>
      </c>
      <c r="E572" s="469">
        <v>409</v>
      </c>
      <c r="F572" t="s">
        <v>1079</v>
      </c>
      <c r="G572">
        <v>191</v>
      </c>
    </row>
    <row r="573" spans="1:7">
      <c r="A573">
        <v>572</v>
      </c>
      <c r="B573">
        <v>10315</v>
      </c>
      <c r="C573">
        <v>4</v>
      </c>
      <c r="D573" t="s">
        <v>1109</v>
      </c>
      <c r="E573" s="469">
        <v>499</v>
      </c>
      <c r="F573" t="s">
        <v>843</v>
      </c>
      <c r="G573">
        <v>71</v>
      </c>
    </row>
    <row r="574" spans="1:7">
      <c r="A574">
        <v>573</v>
      </c>
      <c r="B574">
        <v>7325</v>
      </c>
      <c r="C574">
        <v>4</v>
      </c>
      <c r="D574" t="s">
        <v>1110</v>
      </c>
      <c r="E574" s="469">
        <v>299</v>
      </c>
      <c r="F574" t="s">
        <v>843</v>
      </c>
      <c r="G574">
        <v>197</v>
      </c>
    </row>
    <row r="575" spans="1:7">
      <c r="A575">
        <v>574</v>
      </c>
      <c r="B575">
        <v>8083</v>
      </c>
      <c r="C575">
        <v>4</v>
      </c>
      <c r="D575" t="s">
        <v>1111</v>
      </c>
      <c r="E575" s="469">
        <v>179</v>
      </c>
      <c r="F575" t="s">
        <v>843</v>
      </c>
      <c r="G575">
        <v>164</v>
      </c>
    </row>
    <row r="576" spans="1:7">
      <c r="A576">
        <v>575</v>
      </c>
      <c r="B576">
        <v>7846</v>
      </c>
      <c r="C576">
        <v>4</v>
      </c>
      <c r="D576" t="s">
        <v>1112</v>
      </c>
      <c r="E576" s="469">
        <v>649</v>
      </c>
      <c r="F576" t="s">
        <v>1079</v>
      </c>
      <c r="G576">
        <v>174</v>
      </c>
    </row>
    <row r="577" spans="1:7">
      <c r="A577">
        <v>576</v>
      </c>
      <c r="B577">
        <v>9824</v>
      </c>
      <c r="C577">
        <v>4</v>
      </c>
      <c r="D577" t="s">
        <v>1113</v>
      </c>
      <c r="E577" s="469">
        <v>199</v>
      </c>
      <c r="F577" t="s">
        <v>1114</v>
      </c>
      <c r="G577">
        <v>93</v>
      </c>
    </row>
    <row r="578" spans="1:7">
      <c r="A578">
        <v>577</v>
      </c>
      <c r="B578">
        <v>8015</v>
      </c>
      <c r="C578">
        <v>4</v>
      </c>
      <c r="D578" t="s">
        <v>1115</v>
      </c>
      <c r="E578" s="469">
        <v>629</v>
      </c>
      <c r="F578" t="s">
        <v>843</v>
      </c>
      <c r="G578">
        <v>167</v>
      </c>
    </row>
    <row r="579" spans="1:7">
      <c r="A579">
        <v>578</v>
      </c>
      <c r="B579">
        <v>10546</v>
      </c>
      <c r="C579">
        <v>4</v>
      </c>
      <c r="D579" t="s">
        <v>1116</v>
      </c>
      <c r="E579" s="469">
        <v>1079</v>
      </c>
      <c r="F579" t="s">
        <v>1079</v>
      </c>
      <c r="G579">
        <v>62</v>
      </c>
    </row>
    <row r="580" spans="1:7">
      <c r="A580">
        <v>579</v>
      </c>
      <c r="B580">
        <v>8596</v>
      </c>
      <c r="C580">
        <v>4</v>
      </c>
      <c r="D580" t="s">
        <v>1117</v>
      </c>
      <c r="E580" s="469">
        <v>449</v>
      </c>
      <c r="F580" t="s">
        <v>843</v>
      </c>
      <c r="G580">
        <v>143</v>
      </c>
    </row>
    <row r="581" spans="1:7">
      <c r="A581">
        <v>580</v>
      </c>
      <c r="B581">
        <v>9583</v>
      </c>
      <c r="C581">
        <v>4</v>
      </c>
      <c r="D581" t="s">
        <v>1118</v>
      </c>
      <c r="E581" s="469">
        <v>419</v>
      </c>
      <c r="F581" t="s">
        <v>1093</v>
      </c>
      <c r="G581">
        <v>102</v>
      </c>
    </row>
    <row r="582" spans="1:7">
      <c r="A582">
        <v>581</v>
      </c>
      <c r="B582">
        <v>6276</v>
      </c>
      <c r="C582">
        <v>4</v>
      </c>
      <c r="D582" t="s">
        <v>1119</v>
      </c>
      <c r="E582" s="469">
        <v>419</v>
      </c>
      <c r="F582" t="s">
        <v>1120</v>
      </c>
      <c r="G582">
        <v>238</v>
      </c>
    </row>
    <row r="583" spans="1:7">
      <c r="A583">
        <v>582</v>
      </c>
      <c r="B583">
        <v>8016</v>
      </c>
      <c r="C583">
        <v>4</v>
      </c>
      <c r="D583" t="s">
        <v>1121</v>
      </c>
      <c r="E583" s="469">
        <v>279</v>
      </c>
      <c r="F583" t="s">
        <v>843</v>
      </c>
      <c r="G583">
        <v>167</v>
      </c>
    </row>
    <row r="584" spans="1:7">
      <c r="A584">
        <v>583</v>
      </c>
      <c r="B584">
        <v>9124</v>
      </c>
      <c r="C584">
        <v>4</v>
      </c>
      <c r="D584" t="s">
        <v>1122</v>
      </c>
      <c r="E584" s="469">
        <v>249</v>
      </c>
      <c r="F584" t="s">
        <v>1079</v>
      </c>
      <c r="G584">
        <v>122</v>
      </c>
    </row>
    <row r="585" spans="1:7">
      <c r="A585">
        <v>584</v>
      </c>
      <c r="B585">
        <v>10136</v>
      </c>
      <c r="C585">
        <v>4</v>
      </c>
      <c r="D585" t="s">
        <v>1123</v>
      </c>
      <c r="E585" s="469">
        <v>229</v>
      </c>
      <c r="F585" t="s">
        <v>843</v>
      </c>
      <c r="G585">
        <v>79</v>
      </c>
    </row>
    <row r="586" spans="1:7">
      <c r="A586">
        <v>585</v>
      </c>
      <c r="B586">
        <v>9913</v>
      </c>
      <c r="C586">
        <v>4</v>
      </c>
      <c r="D586" t="s">
        <v>1124</v>
      </c>
      <c r="E586" s="469">
        <v>329</v>
      </c>
      <c r="F586" t="s">
        <v>1114</v>
      </c>
      <c r="G586">
        <v>89</v>
      </c>
    </row>
    <row r="587" spans="1:7">
      <c r="A587">
        <v>586</v>
      </c>
      <c r="B587">
        <v>10089</v>
      </c>
      <c r="C587">
        <v>4</v>
      </c>
      <c r="D587" t="s">
        <v>1125</v>
      </c>
      <c r="E587" s="469">
        <v>399</v>
      </c>
      <c r="F587" t="s">
        <v>1093</v>
      </c>
      <c r="G587">
        <v>81</v>
      </c>
    </row>
    <row r="588" spans="1:7">
      <c r="A588">
        <v>587</v>
      </c>
      <c r="B588">
        <v>9101</v>
      </c>
      <c r="C588">
        <v>4</v>
      </c>
      <c r="D588" t="s">
        <v>1126</v>
      </c>
      <c r="E588" s="469">
        <v>1499</v>
      </c>
      <c r="F588" t="s">
        <v>843</v>
      </c>
      <c r="G588">
        <v>123</v>
      </c>
    </row>
    <row r="589" spans="1:7">
      <c r="A589">
        <v>588</v>
      </c>
      <c r="B589">
        <v>10316</v>
      </c>
      <c r="C589">
        <v>4</v>
      </c>
      <c r="D589" t="s">
        <v>1127</v>
      </c>
      <c r="E589" s="469">
        <v>149</v>
      </c>
      <c r="F589" t="s">
        <v>1114</v>
      </c>
      <c r="G589">
        <v>71</v>
      </c>
    </row>
    <row r="590" spans="1:7">
      <c r="A590">
        <v>589</v>
      </c>
      <c r="B590">
        <v>7346</v>
      </c>
      <c r="C590">
        <v>4</v>
      </c>
      <c r="D590" t="s">
        <v>1128</v>
      </c>
      <c r="E590" s="469">
        <v>959</v>
      </c>
      <c r="F590" t="s">
        <v>1093</v>
      </c>
      <c r="G590">
        <v>196</v>
      </c>
    </row>
    <row r="591" spans="1:7">
      <c r="A591">
        <v>590</v>
      </c>
      <c r="B591">
        <v>8807</v>
      </c>
      <c r="C591">
        <v>4</v>
      </c>
      <c r="D591" t="s">
        <v>1129</v>
      </c>
      <c r="E591" s="469">
        <v>215</v>
      </c>
      <c r="F591" t="s">
        <v>1093</v>
      </c>
      <c r="G591">
        <v>135</v>
      </c>
    </row>
    <row r="592" spans="1:7">
      <c r="A592">
        <v>591</v>
      </c>
      <c r="B592">
        <v>8494</v>
      </c>
      <c r="C592">
        <v>4</v>
      </c>
      <c r="D592" t="s">
        <v>1130</v>
      </c>
      <c r="E592" s="469">
        <v>179</v>
      </c>
      <c r="F592" t="s">
        <v>843</v>
      </c>
      <c r="G592">
        <v>147</v>
      </c>
    </row>
    <row r="593" spans="1:7">
      <c r="A593">
        <v>592</v>
      </c>
      <c r="B593">
        <v>10967</v>
      </c>
      <c r="C593">
        <v>4</v>
      </c>
      <c r="D593" t="s">
        <v>1131</v>
      </c>
      <c r="E593" s="469">
        <v>179</v>
      </c>
      <c r="F593" t="s">
        <v>1114</v>
      </c>
      <c r="G593">
        <v>43</v>
      </c>
    </row>
    <row r="594" spans="1:7">
      <c r="A594">
        <v>593</v>
      </c>
      <c r="B594">
        <v>6303</v>
      </c>
      <c r="C594">
        <v>4</v>
      </c>
      <c r="D594" t="s">
        <v>1132</v>
      </c>
      <c r="E594" s="469">
        <v>1299</v>
      </c>
      <c r="F594" t="s">
        <v>843</v>
      </c>
      <c r="G594">
        <v>237</v>
      </c>
    </row>
    <row r="595" spans="1:7">
      <c r="A595">
        <v>594</v>
      </c>
      <c r="B595">
        <v>10726</v>
      </c>
      <c r="C595">
        <v>4</v>
      </c>
      <c r="D595" t="s">
        <v>1133</v>
      </c>
      <c r="E595" s="469">
        <v>179</v>
      </c>
      <c r="F595" t="s">
        <v>1114</v>
      </c>
      <c r="G595">
        <v>54</v>
      </c>
    </row>
    <row r="596" spans="1:7">
      <c r="A596">
        <v>595</v>
      </c>
      <c r="B596">
        <v>11109</v>
      </c>
      <c r="C596">
        <v>4</v>
      </c>
      <c r="D596" t="s">
        <v>1134</v>
      </c>
      <c r="E596" s="469">
        <v>249</v>
      </c>
      <c r="F596" t="s">
        <v>843</v>
      </c>
      <c r="G596">
        <v>38</v>
      </c>
    </row>
    <row r="597" spans="1:7">
      <c r="A597">
        <v>596</v>
      </c>
      <c r="B597">
        <v>9359</v>
      </c>
      <c r="C597">
        <v>4</v>
      </c>
      <c r="D597" t="s">
        <v>1135</v>
      </c>
      <c r="E597" s="469">
        <v>649</v>
      </c>
      <c r="F597" t="s">
        <v>1079</v>
      </c>
      <c r="G597">
        <v>112</v>
      </c>
    </row>
    <row r="598" spans="1:7">
      <c r="A598">
        <v>597</v>
      </c>
      <c r="B598">
        <v>6482</v>
      </c>
      <c r="C598">
        <v>4</v>
      </c>
      <c r="D598" t="s">
        <v>1136</v>
      </c>
      <c r="E598" s="469">
        <v>529</v>
      </c>
      <c r="F598" t="s">
        <v>1093</v>
      </c>
      <c r="G598">
        <v>230</v>
      </c>
    </row>
    <row r="599" spans="1:7">
      <c r="A599">
        <v>598</v>
      </c>
      <c r="B599">
        <v>6135</v>
      </c>
      <c r="C599">
        <v>4</v>
      </c>
      <c r="D599" t="s">
        <v>1137</v>
      </c>
      <c r="E599" s="469">
        <v>611</v>
      </c>
      <c r="F599" t="s">
        <v>843</v>
      </c>
      <c r="G599">
        <v>245</v>
      </c>
    </row>
    <row r="600" spans="1:7">
      <c r="A600">
        <v>599</v>
      </c>
      <c r="B600">
        <v>8544</v>
      </c>
      <c r="C600">
        <v>4</v>
      </c>
      <c r="D600" t="s">
        <v>1138</v>
      </c>
      <c r="E600" s="469">
        <v>699</v>
      </c>
      <c r="F600" t="s">
        <v>1079</v>
      </c>
      <c r="G600">
        <v>145</v>
      </c>
    </row>
    <row r="601" spans="1:7">
      <c r="A601">
        <v>600</v>
      </c>
      <c r="B601">
        <v>11110</v>
      </c>
      <c r="C601">
        <v>4</v>
      </c>
      <c r="D601" t="s">
        <v>1139</v>
      </c>
      <c r="E601" s="469">
        <v>179</v>
      </c>
      <c r="F601" t="s">
        <v>1140</v>
      </c>
      <c r="G601">
        <v>38</v>
      </c>
    </row>
    <row r="602" spans="1:7">
      <c r="A602">
        <v>601</v>
      </c>
      <c r="B602">
        <v>7130</v>
      </c>
      <c r="C602">
        <v>4</v>
      </c>
      <c r="D602" t="s">
        <v>1141</v>
      </c>
      <c r="E602" s="469">
        <v>477</v>
      </c>
      <c r="F602" t="s">
        <v>1120</v>
      </c>
      <c r="G602">
        <v>204</v>
      </c>
    </row>
    <row r="603" spans="1:7">
      <c r="A603">
        <v>602</v>
      </c>
      <c r="B603">
        <v>8317</v>
      </c>
      <c r="C603">
        <v>4</v>
      </c>
      <c r="D603" t="s">
        <v>1142</v>
      </c>
      <c r="E603" s="469">
        <v>499</v>
      </c>
      <c r="F603" t="s">
        <v>843</v>
      </c>
      <c r="G603">
        <v>154</v>
      </c>
    </row>
    <row r="604" spans="1:7">
      <c r="A604">
        <v>603</v>
      </c>
      <c r="B604">
        <v>6483</v>
      </c>
      <c r="C604">
        <v>4</v>
      </c>
      <c r="D604" t="s">
        <v>1143</v>
      </c>
      <c r="E604" s="469">
        <v>649</v>
      </c>
      <c r="F604" t="s">
        <v>843</v>
      </c>
      <c r="G604">
        <v>230</v>
      </c>
    </row>
    <row r="605" spans="1:7">
      <c r="A605">
        <v>604</v>
      </c>
      <c r="B605">
        <v>9944</v>
      </c>
      <c r="C605">
        <v>4</v>
      </c>
      <c r="D605" t="s">
        <v>1144</v>
      </c>
      <c r="E605" s="469">
        <v>299</v>
      </c>
      <c r="F605" t="s">
        <v>1114</v>
      </c>
      <c r="G605">
        <v>88</v>
      </c>
    </row>
    <row r="606" spans="1:7">
      <c r="A606">
        <v>605</v>
      </c>
      <c r="B606">
        <v>6703</v>
      </c>
      <c r="C606">
        <v>4</v>
      </c>
      <c r="D606" t="s">
        <v>1145</v>
      </c>
      <c r="E606" s="469">
        <v>399</v>
      </c>
      <c r="F606" t="s">
        <v>1120</v>
      </c>
      <c r="G606">
        <v>221</v>
      </c>
    </row>
    <row r="607" spans="1:7">
      <c r="A607">
        <v>606</v>
      </c>
      <c r="B607">
        <v>8983</v>
      </c>
      <c r="C607">
        <v>4</v>
      </c>
      <c r="D607" t="s">
        <v>1146</v>
      </c>
      <c r="E607" s="469">
        <v>899</v>
      </c>
      <c r="F607" t="s">
        <v>843</v>
      </c>
      <c r="G607">
        <v>128</v>
      </c>
    </row>
    <row r="608" spans="1:7">
      <c r="A608">
        <v>607</v>
      </c>
      <c r="B608">
        <v>8130</v>
      </c>
      <c r="C608">
        <v>4</v>
      </c>
      <c r="D608" t="s">
        <v>1147</v>
      </c>
      <c r="E608" s="469">
        <v>829</v>
      </c>
      <c r="F608" t="s">
        <v>1120</v>
      </c>
      <c r="G608">
        <v>162</v>
      </c>
    </row>
    <row r="609" spans="1:7">
      <c r="A609">
        <v>608</v>
      </c>
      <c r="B609">
        <v>11271</v>
      </c>
      <c r="C609">
        <v>4</v>
      </c>
      <c r="D609" t="s">
        <v>1148</v>
      </c>
      <c r="E609" s="469">
        <v>1299</v>
      </c>
      <c r="F609" t="s">
        <v>843</v>
      </c>
      <c r="G609">
        <v>31</v>
      </c>
    </row>
    <row r="610" spans="1:7">
      <c r="A610">
        <v>609</v>
      </c>
      <c r="B610">
        <v>8241</v>
      </c>
      <c r="C610">
        <v>4</v>
      </c>
      <c r="D610" t="s">
        <v>1149</v>
      </c>
      <c r="E610" s="469">
        <v>399</v>
      </c>
      <c r="F610" t="s">
        <v>1114</v>
      </c>
      <c r="G610">
        <v>157</v>
      </c>
    </row>
    <row r="611" spans="1:7">
      <c r="A611">
        <v>610</v>
      </c>
      <c r="B611">
        <v>6627</v>
      </c>
      <c r="C611">
        <v>4</v>
      </c>
      <c r="D611" t="s">
        <v>1150</v>
      </c>
      <c r="E611" s="469">
        <v>499</v>
      </c>
      <c r="F611" t="s">
        <v>1079</v>
      </c>
      <c r="G611">
        <v>224</v>
      </c>
    </row>
    <row r="612" spans="1:7">
      <c r="A612">
        <v>611</v>
      </c>
      <c r="B612">
        <v>8622</v>
      </c>
      <c r="C612">
        <v>4</v>
      </c>
      <c r="D612" t="s">
        <v>1151</v>
      </c>
      <c r="E612" s="469">
        <v>489</v>
      </c>
      <c r="F612" t="s">
        <v>1085</v>
      </c>
      <c r="G612">
        <v>142</v>
      </c>
    </row>
    <row r="613" spans="1:7">
      <c r="A613">
        <v>612</v>
      </c>
      <c r="B613">
        <v>11919</v>
      </c>
      <c r="C613">
        <v>4</v>
      </c>
      <c r="D613" t="s">
        <v>1152</v>
      </c>
      <c r="E613" s="469">
        <v>179</v>
      </c>
      <c r="F613" t="s">
        <v>843</v>
      </c>
      <c r="G613">
        <v>3</v>
      </c>
    </row>
    <row r="614" spans="1:7">
      <c r="A614">
        <v>613</v>
      </c>
      <c r="B614">
        <v>11620</v>
      </c>
      <c r="C614">
        <v>4</v>
      </c>
      <c r="D614" t="s">
        <v>1153</v>
      </c>
      <c r="E614" s="469">
        <v>1799</v>
      </c>
      <c r="F614" t="s">
        <v>843</v>
      </c>
      <c r="G614">
        <v>15</v>
      </c>
    </row>
    <row r="615" spans="1:7">
      <c r="A615">
        <v>614</v>
      </c>
      <c r="B615">
        <v>8063</v>
      </c>
      <c r="C615">
        <v>4</v>
      </c>
      <c r="D615" t="s">
        <v>1154</v>
      </c>
      <c r="E615" s="469">
        <v>1599</v>
      </c>
      <c r="F615" t="s">
        <v>843</v>
      </c>
      <c r="G615">
        <v>165</v>
      </c>
    </row>
    <row r="616" spans="1:7">
      <c r="A616">
        <v>615</v>
      </c>
      <c r="B616">
        <v>8017</v>
      </c>
      <c r="C616">
        <v>4</v>
      </c>
      <c r="D616" t="s">
        <v>1155</v>
      </c>
      <c r="E616" s="469">
        <v>179</v>
      </c>
      <c r="F616" t="s">
        <v>1140</v>
      </c>
      <c r="G616">
        <v>167</v>
      </c>
    </row>
    <row r="617" spans="1:7">
      <c r="A617">
        <v>616</v>
      </c>
      <c r="B617">
        <v>6277</v>
      </c>
      <c r="C617">
        <v>4</v>
      </c>
      <c r="D617" t="s">
        <v>1156</v>
      </c>
      <c r="E617" s="469">
        <v>789</v>
      </c>
      <c r="F617" t="s">
        <v>1079</v>
      </c>
      <c r="G617">
        <v>238</v>
      </c>
    </row>
    <row r="618" spans="1:7">
      <c r="A618">
        <v>617</v>
      </c>
      <c r="B618">
        <v>11244</v>
      </c>
      <c r="C618">
        <v>4</v>
      </c>
      <c r="D618" t="s">
        <v>1157</v>
      </c>
      <c r="E618" s="469">
        <v>379</v>
      </c>
      <c r="F618" t="s">
        <v>1120</v>
      </c>
      <c r="G618">
        <v>32</v>
      </c>
    </row>
    <row r="619" spans="1:7">
      <c r="A619">
        <v>618</v>
      </c>
      <c r="B619">
        <v>6704</v>
      </c>
      <c r="C619">
        <v>4</v>
      </c>
      <c r="D619" t="s">
        <v>1158</v>
      </c>
      <c r="E619" s="469">
        <v>689</v>
      </c>
      <c r="F619" t="s">
        <v>1079</v>
      </c>
      <c r="G619">
        <v>221</v>
      </c>
    </row>
    <row r="620" spans="1:7">
      <c r="A620">
        <v>619</v>
      </c>
      <c r="B620">
        <v>6106</v>
      </c>
      <c r="C620">
        <v>4</v>
      </c>
      <c r="D620" t="s">
        <v>1159</v>
      </c>
      <c r="E620" s="469">
        <v>1169</v>
      </c>
      <c r="F620" t="s">
        <v>1093</v>
      </c>
      <c r="G620">
        <v>246</v>
      </c>
    </row>
    <row r="621" spans="1:7">
      <c r="A621">
        <v>620</v>
      </c>
      <c r="B621">
        <v>11920</v>
      </c>
      <c r="C621">
        <v>4</v>
      </c>
      <c r="D621" t="s">
        <v>1160</v>
      </c>
      <c r="E621" s="469">
        <v>399</v>
      </c>
      <c r="F621" t="s">
        <v>1079</v>
      </c>
      <c r="G621">
        <v>3</v>
      </c>
    </row>
    <row r="622" spans="1:7">
      <c r="A622">
        <v>621</v>
      </c>
      <c r="B622">
        <v>9543</v>
      </c>
      <c r="C622">
        <v>4</v>
      </c>
      <c r="D622" t="s">
        <v>1161</v>
      </c>
      <c r="E622" s="469">
        <v>169</v>
      </c>
      <c r="F622" t="s">
        <v>1114</v>
      </c>
      <c r="G622">
        <v>104</v>
      </c>
    </row>
    <row r="623" spans="1:7">
      <c r="A623">
        <v>622</v>
      </c>
      <c r="B623">
        <v>10897</v>
      </c>
      <c r="C623">
        <v>4</v>
      </c>
      <c r="D623" t="s">
        <v>1162</v>
      </c>
      <c r="E623" s="469">
        <v>599</v>
      </c>
      <c r="F623" t="s">
        <v>843</v>
      </c>
      <c r="G623">
        <v>46</v>
      </c>
    </row>
    <row r="624" spans="1:7">
      <c r="A624">
        <v>623</v>
      </c>
      <c r="B624">
        <v>6817</v>
      </c>
      <c r="C624">
        <v>4</v>
      </c>
      <c r="D624" t="s">
        <v>1163</v>
      </c>
      <c r="E624" s="469">
        <v>1199</v>
      </c>
      <c r="F624" t="s">
        <v>843</v>
      </c>
      <c r="G624">
        <v>217</v>
      </c>
    </row>
    <row r="625" spans="1:7">
      <c r="A625">
        <v>624</v>
      </c>
      <c r="B625">
        <v>8756</v>
      </c>
      <c r="C625">
        <v>4</v>
      </c>
      <c r="D625" t="s">
        <v>1164</v>
      </c>
      <c r="E625" s="469">
        <v>359</v>
      </c>
      <c r="F625" t="s">
        <v>1093</v>
      </c>
      <c r="G625">
        <v>137</v>
      </c>
    </row>
    <row r="626" spans="1:7">
      <c r="A626">
        <v>625</v>
      </c>
      <c r="B626">
        <v>7131</v>
      </c>
      <c r="C626">
        <v>4</v>
      </c>
      <c r="D626" t="s">
        <v>1165</v>
      </c>
      <c r="E626" s="469">
        <v>759</v>
      </c>
      <c r="F626" t="s">
        <v>1120</v>
      </c>
      <c r="G626">
        <v>204</v>
      </c>
    </row>
    <row r="627" spans="1:7">
      <c r="A627">
        <v>626</v>
      </c>
      <c r="B627">
        <v>10111</v>
      </c>
      <c r="C627">
        <v>4</v>
      </c>
      <c r="D627" t="s">
        <v>1166</v>
      </c>
      <c r="E627" s="469">
        <v>549</v>
      </c>
      <c r="F627" t="s">
        <v>843</v>
      </c>
      <c r="G627">
        <v>80</v>
      </c>
    </row>
    <row r="628" spans="1:7">
      <c r="A628">
        <v>627</v>
      </c>
      <c r="B628">
        <v>11453</v>
      </c>
      <c r="C628">
        <v>4</v>
      </c>
      <c r="D628" t="s">
        <v>1167</v>
      </c>
      <c r="E628" s="469">
        <v>2995</v>
      </c>
      <c r="F628" t="s">
        <v>1093</v>
      </c>
      <c r="G628">
        <v>23</v>
      </c>
    </row>
    <row r="629" spans="1:7">
      <c r="A629">
        <v>628</v>
      </c>
      <c r="B629">
        <v>10636</v>
      </c>
      <c r="C629">
        <v>4</v>
      </c>
      <c r="D629" t="s">
        <v>1168</v>
      </c>
      <c r="E629" s="469">
        <v>324</v>
      </c>
      <c r="F629" t="s">
        <v>1120</v>
      </c>
      <c r="G629">
        <v>58</v>
      </c>
    </row>
    <row r="630" spans="1:7">
      <c r="A630">
        <v>629</v>
      </c>
      <c r="B630">
        <v>10939</v>
      </c>
      <c r="C630">
        <v>4</v>
      </c>
      <c r="D630" t="s">
        <v>1169</v>
      </c>
      <c r="E630" s="469">
        <v>799</v>
      </c>
      <c r="F630" t="s">
        <v>1120</v>
      </c>
      <c r="G630">
        <v>44</v>
      </c>
    </row>
    <row r="631" spans="1:7">
      <c r="A631">
        <v>630</v>
      </c>
      <c r="B631">
        <v>7960</v>
      </c>
      <c r="C631">
        <v>4</v>
      </c>
      <c r="D631" t="s">
        <v>1170</v>
      </c>
      <c r="E631" s="469">
        <v>759</v>
      </c>
      <c r="F631" t="s">
        <v>1079</v>
      </c>
      <c r="G631">
        <v>169</v>
      </c>
    </row>
    <row r="632" spans="1:7">
      <c r="A632">
        <v>631</v>
      </c>
      <c r="B632">
        <v>9688</v>
      </c>
      <c r="C632">
        <v>4</v>
      </c>
      <c r="D632" t="s">
        <v>1171</v>
      </c>
      <c r="E632" s="469">
        <v>577</v>
      </c>
      <c r="F632" t="s">
        <v>1120</v>
      </c>
      <c r="G632">
        <v>98</v>
      </c>
    </row>
    <row r="633" spans="1:7">
      <c r="A633">
        <v>632</v>
      </c>
      <c r="B633">
        <v>8434</v>
      </c>
      <c r="C633">
        <v>4</v>
      </c>
      <c r="D633" t="s">
        <v>1172</v>
      </c>
      <c r="E633" s="469">
        <v>1099</v>
      </c>
      <c r="F633" t="s">
        <v>843</v>
      </c>
      <c r="G633">
        <v>150</v>
      </c>
    </row>
    <row r="634" spans="1:7">
      <c r="A634">
        <v>633</v>
      </c>
      <c r="B634">
        <v>9655</v>
      </c>
      <c r="C634">
        <v>4</v>
      </c>
      <c r="D634" t="s">
        <v>1173</v>
      </c>
      <c r="E634" s="469">
        <v>269</v>
      </c>
      <c r="F634" t="s">
        <v>1120</v>
      </c>
      <c r="G634">
        <v>99</v>
      </c>
    </row>
    <row r="635" spans="1:7">
      <c r="A635">
        <v>634</v>
      </c>
      <c r="B635">
        <v>10463</v>
      </c>
      <c r="C635">
        <v>4</v>
      </c>
      <c r="D635" t="s">
        <v>1174</v>
      </c>
      <c r="E635" s="469">
        <v>239</v>
      </c>
      <c r="F635" t="s">
        <v>1114</v>
      </c>
      <c r="G635">
        <v>65</v>
      </c>
    </row>
    <row r="636" spans="1:7">
      <c r="A636">
        <v>635</v>
      </c>
      <c r="B636">
        <v>11405</v>
      </c>
      <c r="C636">
        <v>4</v>
      </c>
      <c r="D636" t="s">
        <v>1175</v>
      </c>
      <c r="E636" s="469">
        <v>1479</v>
      </c>
      <c r="F636" t="s">
        <v>1093</v>
      </c>
      <c r="G636">
        <v>25</v>
      </c>
    </row>
    <row r="637" spans="1:7">
      <c r="A637">
        <v>636</v>
      </c>
      <c r="B637">
        <v>9914</v>
      </c>
      <c r="C637">
        <v>4</v>
      </c>
      <c r="D637" t="s">
        <v>1176</v>
      </c>
      <c r="E637" s="469">
        <v>236</v>
      </c>
      <c r="F637" t="s">
        <v>1114</v>
      </c>
      <c r="G637">
        <v>89</v>
      </c>
    </row>
    <row r="638" spans="1:7">
      <c r="A638">
        <v>637</v>
      </c>
      <c r="B638">
        <v>6153</v>
      </c>
      <c r="C638">
        <v>4</v>
      </c>
      <c r="D638" t="s">
        <v>1177</v>
      </c>
      <c r="E638" s="469">
        <v>149</v>
      </c>
      <c r="F638" t="s">
        <v>1140</v>
      </c>
      <c r="G638">
        <v>244</v>
      </c>
    </row>
    <row r="639" spans="1:7">
      <c r="A639">
        <v>638</v>
      </c>
      <c r="B639">
        <v>8036</v>
      </c>
      <c r="C639">
        <v>4</v>
      </c>
      <c r="D639" t="s">
        <v>1178</v>
      </c>
      <c r="E639" s="469">
        <v>799</v>
      </c>
      <c r="F639" t="s">
        <v>843</v>
      </c>
      <c r="G639">
        <v>166</v>
      </c>
    </row>
    <row r="640" spans="1:7">
      <c r="A640">
        <v>639</v>
      </c>
      <c r="B640">
        <v>11826</v>
      </c>
      <c r="C640">
        <v>4</v>
      </c>
      <c r="D640" t="s">
        <v>1179</v>
      </c>
      <c r="E640" s="469">
        <v>649</v>
      </c>
      <c r="F640" t="s">
        <v>843</v>
      </c>
      <c r="G640">
        <v>7</v>
      </c>
    </row>
    <row r="641" spans="1:7">
      <c r="A641">
        <v>640</v>
      </c>
      <c r="B641">
        <v>8906</v>
      </c>
      <c r="C641">
        <v>4</v>
      </c>
      <c r="D641" t="s">
        <v>1180</v>
      </c>
      <c r="E641" s="469">
        <v>1299</v>
      </c>
      <c r="F641" t="s">
        <v>1120</v>
      </c>
      <c r="G641">
        <v>131</v>
      </c>
    </row>
    <row r="642" spans="1:7">
      <c r="A642">
        <v>641</v>
      </c>
      <c r="B642">
        <v>11875</v>
      </c>
      <c r="C642">
        <v>4</v>
      </c>
      <c r="D642" t="s">
        <v>1181</v>
      </c>
      <c r="E642" s="469">
        <v>199</v>
      </c>
      <c r="F642" t="s">
        <v>1140</v>
      </c>
      <c r="G642">
        <v>5</v>
      </c>
    </row>
    <row r="643" spans="1:7">
      <c r="A643">
        <v>642</v>
      </c>
      <c r="B643">
        <v>8933</v>
      </c>
      <c r="C643">
        <v>4</v>
      </c>
      <c r="D643" t="s">
        <v>1182</v>
      </c>
      <c r="E643" s="469">
        <v>851</v>
      </c>
      <c r="F643" t="s">
        <v>1120</v>
      </c>
      <c r="G643">
        <v>130</v>
      </c>
    </row>
    <row r="644" spans="1:7">
      <c r="A644">
        <v>643</v>
      </c>
      <c r="B644">
        <v>7787</v>
      </c>
      <c r="C644">
        <v>4</v>
      </c>
      <c r="D644" t="s">
        <v>1183</v>
      </c>
      <c r="E644" s="469">
        <v>429</v>
      </c>
      <c r="F644" t="s">
        <v>1079</v>
      </c>
      <c r="G644">
        <v>177</v>
      </c>
    </row>
    <row r="645" spans="1:7">
      <c r="A645">
        <v>644</v>
      </c>
      <c r="B645">
        <v>8597</v>
      </c>
      <c r="C645">
        <v>4</v>
      </c>
      <c r="D645" t="s">
        <v>1184</v>
      </c>
      <c r="E645" s="469">
        <v>299</v>
      </c>
      <c r="F645" t="s">
        <v>1079</v>
      </c>
      <c r="G645">
        <v>143</v>
      </c>
    </row>
    <row r="646" spans="1:7">
      <c r="A646">
        <v>645</v>
      </c>
      <c r="B646">
        <v>11494</v>
      </c>
      <c r="C646">
        <v>4</v>
      </c>
      <c r="D646" t="s">
        <v>1185</v>
      </c>
      <c r="E646" s="469">
        <v>249</v>
      </c>
      <c r="F646" t="s">
        <v>1140</v>
      </c>
      <c r="G646">
        <v>21</v>
      </c>
    </row>
    <row r="647" spans="1:7">
      <c r="A647">
        <v>646</v>
      </c>
      <c r="B647">
        <v>6839</v>
      </c>
      <c r="C647">
        <v>4</v>
      </c>
      <c r="D647" t="s">
        <v>1186</v>
      </c>
      <c r="E647" s="469">
        <v>189</v>
      </c>
      <c r="F647" t="s">
        <v>1114</v>
      </c>
      <c r="G647">
        <v>216</v>
      </c>
    </row>
    <row r="648" spans="1:7">
      <c r="A648">
        <v>647</v>
      </c>
      <c r="B648">
        <v>6939</v>
      </c>
      <c r="C648">
        <v>4</v>
      </c>
      <c r="D648" t="s">
        <v>1187</v>
      </c>
      <c r="E648" s="469">
        <v>749</v>
      </c>
      <c r="F648" t="s">
        <v>1093</v>
      </c>
      <c r="G648">
        <v>212</v>
      </c>
    </row>
    <row r="649" spans="1:7">
      <c r="A649">
        <v>648</v>
      </c>
      <c r="B649">
        <v>10829</v>
      </c>
      <c r="C649">
        <v>4</v>
      </c>
      <c r="D649" t="s">
        <v>1188</v>
      </c>
      <c r="E649" s="469">
        <v>799</v>
      </c>
      <c r="F649" t="s">
        <v>1120</v>
      </c>
      <c r="G649">
        <v>49</v>
      </c>
    </row>
    <row r="650" spans="1:7">
      <c r="A650">
        <v>649</v>
      </c>
      <c r="B650">
        <v>10464</v>
      </c>
      <c r="C650">
        <v>4</v>
      </c>
      <c r="D650" t="s">
        <v>1189</v>
      </c>
      <c r="E650" s="469">
        <v>1999</v>
      </c>
      <c r="F650" t="s">
        <v>843</v>
      </c>
      <c r="G650">
        <v>65</v>
      </c>
    </row>
    <row r="651" spans="1:7">
      <c r="A651">
        <v>650</v>
      </c>
      <c r="B651">
        <v>10918</v>
      </c>
      <c r="C651">
        <v>4</v>
      </c>
      <c r="D651" t="s">
        <v>1190</v>
      </c>
      <c r="E651" s="469">
        <v>999</v>
      </c>
      <c r="F651" t="s">
        <v>1085</v>
      </c>
      <c r="G651">
        <v>45</v>
      </c>
    </row>
    <row r="652" spans="1:7">
      <c r="A652">
        <v>651</v>
      </c>
      <c r="B652">
        <v>6506</v>
      </c>
      <c r="C652">
        <v>4</v>
      </c>
      <c r="D652" t="s">
        <v>1191</v>
      </c>
      <c r="E652" s="469">
        <v>144</v>
      </c>
      <c r="F652" t="s">
        <v>1140</v>
      </c>
      <c r="G652">
        <v>229</v>
      </c>
    </row>
    <row r="653" spans="1:7">
      <c r="A653">
        <v>652</v>
      </c>
      <c r="B653">
        <v>7393</v>
      </c>
      <c r="C653">
        <v>4</v>
      </c>
      <c r="D653" t="s">
        <v>1192</v>
      </c>
      <c r="E653" s="469">
        <v>999</v>
      </c>
      <c r="F653" t="s">
        <v>843</v>
      </c>
      <c r="G653">
        <v>194</v>
      </c>
    </row>
    <row r="654" spans="1:7">
      <c r="A654">
        <v>653</v>
      </c>
      <c r="B654">
        <v>8064</v>
      </c>
      <c r="C654">
        <v>4</v>
      </c>
      <c r="D654" t="s">
        <v>1193</v>
      </c>
      <c r="E654" s="469">
        <v>589</v>
      </c>
      <c r="F654" t="s">
        <v>1114</v>
      </c>
      <c r="G654">
        <v>165</v>
      </c>
    </row>
    <row r="655" spans="1:7">
      <c r="A655">
        <v>654</v>
      </c>
      <c r="B655">
        <v>9628</v>
      </c>
      <c r="C655">
        <v>4</v>
      </c>
      <c r="D655" t="s">
        <v>1194</v>
      </c>
      <c r="E655" s="469">
        <v>169</v>
      </c>
      <c r="F655" t="s">
        <v>1093</v>
      </c>
      <c r="G655">
        <v>100</v>
      </c>
    </row>
    <row r="656" spans="1:7">
      <c r="A656">
        <v>655</v>
      </c>
      <c r="B656">
        <v>11420</v>
      </c>
      <c r="C656">
        <v>4</v>
      </c>
      <c r="D656" t="s">
        <v>1195</v>
      </c>
      <c r="E656" s="469">
        <v>749</v>
      </c>
      <c r="F656" t="s">
        <v>1120</v>
      </c>
      <c r="G656">
        <v>24</v>
      </c>
    </row>
    <row r="657" spans="1:7">
      <c r="A657">
        <v>656</v>
      </c>
      <c r="B657">
        <v>6026</v>
      </c>
      <c r="C657">
        <v>4</v>
      </c>
      <c r="D657" t="s">
        <v>1196</v>
      </c>
      <c r="E657" s="469">
        <v>1499</v>
      </c>
      <c r="F657" t="s">
        <v>843</v>
      </c>
      <c r="G657">
        <v>249</v>
      </c>
    </row>
    <row r="658" spans="1:7">
      <c r="A658">
        <v>657</v>
      </c>
      <c r="B658">
        <v>6484</v>
      </c>
      <c r="C658">
        <v>4</v>
      </c>
      <c r="D658" t="s">
        <v>1197</v>
      </c>
      <c r="E658" s="469">
        <v>279</v>
      </c>
      <c r="F658" t="s">
        <v>1085</v>
      </c>
      <c r="G658">
        <v>230</v>
      </c>
    </row>
    <row r="659" spans="1:7">
      <c r="A659">
        <v>658</v>
      </c>
      <c r="B659">
        <v>10898</v>
      </c>
      <c r="C659">
        <v>4</v>
      </c>
      <c r="D659" t="s">
        <v>1198</v>
      </c>
      <c r="E659" s="469">
        <v>999</v>
      </c>
      <c r="F659" t="s">
        <v>1085</v>
      </c>
      <c r="G659">
        <v>46</v>
      </c>
    </row>
    <row r="660" spans="1:7">
      <c r="A660">
        <v>659</v>
      </c>
      <c r="B660">
        <v>8364</v>
      </c>
      <c r="C660">
        <v>4</v>
      </c>
      <c r="D660" t="s">
        <v>1199</v>
      </c>
      <c r="E660" s="469">
        <v>299</v>
      </c>
      <c r="F660" t="s">
        <v>843</v>
      </c>
      <c r="G660">
        <v>152</v>
      </c>
    </row>
    <row r="661" spans="1:7">
      <c r="A661">
        <v>660</v>
      </c>
      <c r="B661">
        <v>11727</v>
      </c>
      <c r="C661">
        <v>4</v>
      </c>
      <c r="D661" t="s">
        <v>1200</v>
      </c>
      <c r="E661" s="469">
        <v>229</v>
      </c>
      <c r="F661" t="s">
        <v>1114</v>
      </c>
      <c r="G661">
        <v>11</v>
      </c>
    </row>
    <row r="662" spans="1:7">
      <c r="A662">
        <v>661</v>
      </c>
      <c r="B662">
        <v>11336</v>
      </c>
      <c r="C662">
        <v>4</v>
      </c>
      <c r="D662" t="s">
        <v>1201</v>
      </c>
      <c r="E662" s="469">
        <v>769</v>
      </c>
      <c r="F662" t="s">
        <v>1079</v>
      </c>
      <c r="G662">
        <v>28</v>
      </c>
    </row>
    <row r="663" spans="1:7">
      <c r="A663">
        <v>662</v>
      </c>
      <c r="B663">
        <v>9387</v>
      </c>
      <c r="C663">
        <v>4</v>
      </c>
      <c r="D663" t="s">
        <v>1202</v>
      </c>
      <c r="E663" s="469">
        <v>2199</v>
      </c>
      <c r="F663" t="s">
        <v>1120</v>
      </c>
      <c r="G663">
        <v>111</v>
      </c>
    </row>
    <row r="664" spans="1:7">
      <c r="A664">
        <v>663</v>
      </c>
      <c r="B664">
        <v>11827</v>
      </c>
      <c r="C664">
        <v>4</v>
      </c>
      <c r="D664" t="s">
        <v>1203</v>
      </c>
      <c r="E664" s="469">
        <v>2299</v>
      </c>
      <c r="F664" t="s">
        <v>843</v>
      </c>
      <c r="G664">
        <v>7</v>
      </c>
    </row>
    <row r="665" spans="1:7">
      <c r="A665">
        <v>664</v>
      </c>
      <c r="B665">
        <v>10565</v>
      </c>
      <c r="C665">
        <v>4</v>
      </c>
      <c r="D665" t="s">
        <v>1204</v>
      </c>
      <c r="E665" s="469">
        <v>2099</v>
      </c>
      <c r="F665" t="s">
        <v>843</v>
      </c>
      <c r="G665">
        <v>61</v>
      </c>
    </row>
    <row r="666" spans="1:7">
      <c r="A666">
        <v>665</v>
      </c>
      <c r="B666">
        <v>10769</v>
      </c>
      <c r="C666">
        <v>4</v>
      </c>
      <c r="D666" t="s">
        <v>1205</v>
      </c>
      <c r="E666" s="469">
        <v>749</v>
      </c>
      <c r="F666" t="s">
        <v>843</v>
      </c>
      <c r="G666">
        <v>52</v>
      </c>
    </row>
    <row r="667" spans="1:7">
      <c r="A667">
        <v>666</v>
      </c>
      <c r="B667">
        <v>7889</v>
      </c>
      <c r="C667">
        <v>4</v>
      </c>
      <c r="D667" t="s">
        <v>1206</v>
      </c>
      <c r="E667" s="469">
        <v>719</v>
      </c>
      <c r="F667" t="s">
        <v>843</v>
      </c>
      <c r="G667">
        <v>172</v>
      </c>
    </row>
    <row r="668" spans="1:7">
      <c r="A668">
        <v>667</v>
      </c>
      <c r="B668">
        <v>6983</v>
      </c>
      <c r="C668">
        <v>4</v>
      </c>
      <c r="D668" t="s">
        <v>1207</v>
      </c>
      <c r="E668" s="469">
        <v>1199</v>
      </c>
      <c r="F668" t="s">
        <v>1085</v>
      </c>
      <c r="G668">
        <v>210</v>
      </c>
    </row>
    <row r="669" spans="1:7">
      <c r="A669">
        <v>668</v>
      </c>
      <c r="B669">
        <v>8365</v>
      </c>
      <c r="C669">
        <v>4</v>
      </c>
      <c r="D669" t="s">
        <v>1208</v>
      </c>
      <c r="E669" s="469">
        <v>2999</v>
      </c>
      <c r="F669" t="s">
        <v>1093</v>
      </c>
      <c r="G669">
        <v>152</v>
      </c>
    </row>
    <row r="670" spans="1:7">
      <c r="A670">
        <v>669</v>
      </c>
      <c r="B670">
        <v>8757</v>
      </c>
      <c r="C670">
        <v>4</v>
      </c>
      <c r="D670" t="s">
        <v>1209</v>
      </c>
      <c r="E670" s="469">
        <v>178.95</v>
      </c>
      <c r="F670" t="s">
        <v>1140</v>
      </c>
      <c r="G670">
        <v>137</v>
      </c>
    </row>
    <row r="671" spans="1:7">
      <c r="A671">
        <v>670</v>
      </c>
      <c r="B671">
        <v>9411</v>
      </c>
      <c r="C671">
        <v>4</v>
      </c>
      <c r="D671" t="s">
        <v>1210</v>
      </c>
      <c r="E671" s="469">
        <v>1589</v>
      </c>
      <c r="F671" t="s">
        <v>1120</v>
      </c>
      <c r="G671">
        <v>110</v>
      </c>
    </row>
    <row r="672" spans="1:7">
      <c r="A672">
        <v>671</v>
      </c>
      <c r="B672">
        <v>6686</v>
      </c>
      <c r="C672">
        <v>4</v>
      </c>
      <c r="D672" t="s">
        <v>1211</v>
      </c>
      <c r="E672" s="469">
        <v>749</v>
      </c>
      <c r="F672" t="s">
        <v>843</v>
      </c>
      <c r="G672">
        <v>222</v>
      </c>
    </row>
    <row r="673" spans="1:7">
      <c r="A673">
        <v>672</v>
      </c>
      <c r="B673">
        <v>9966</v>
      </c>
      <c r="C673">
        <v>4</v>
      </c>
      <c r="D673" t="s">
        <v>1212</v>
      </c>
      <c r="E673" s="469">
        <v>1449</v>
      </c>
      <c r="F673" t="s">
        <v>1085</v>
      </c>
      <c r="G673">
        <v>87</v>
      </c>
    </row>
    <row r="674" spans="1:7">
      <c r="A674">
        <v>673</v>
      </c>
      <c r="B674">
        <v>8934</v>
      </c>
      <c r="C674">
        <v>4</v>
      </c>
      <c r="D674" t="s">
        <v>1213</v>
      </c>
      <c r="E674" s="469">
        <v>939</v>
      </c>
      <c r="F674" t="s">
        <v>1093</v>
      </c>
      <c r="G674">
        <v>130</v>
      </c>
    </row>
    <row r="675" spans="1:7">
      <c r="A675">
        <v>674</v>
      </c>
      <c r="B675">
        <v>10465</v>
      </c>
      <c r="C675">
        <v>4</v>
      </c>
      <c r="D675" t="s">
        <v>1214</v>
      </c>
      <c r="E675" s="469">
        <v>147.99</v>
      </c>
      <c r="F675" t="s">
        <v>1140</v>
      </c>
      <c r="G675">
        <v>65</v>
      </c>
    </row>
    <row r="676" spans="1:7">
      <c r="A676">
        <v>675</v>
      </c>
      <c r="B676">
        <v>11786</v>
      </c>
      <c r="C676">
        <v>4</v>
      </c>
      <c r="D676" t="s">
        <v>1215</v>
      </c>
      <c r="E676" s="469">
        <v>319</v>
      </c>
      <c r="F676" t="s">
        <v>1140</v>
      </c>
      <c r="G676">
        <v>9</v>
      </c>
    </row>
    <row r="677" spans="1:7">
      <c r="A677">
        <v>676</v>
      </c>
      <c r="B677">
        <v>7394</v>
      </c>
      <c r="C677">
        <v>4</v>
      </c>
      <c r="D677" t="s">
        <v>1216</v>
      </c>
      <c r="E677" s="469">
        <v>229</v>
      </c>
      <c r="F677" t="s">
        <v>1114</v>
      </c>
      <c r="G677">
        <v>194</v>
      </c>
    </row>
    <row r="678" spans="1:7">
      <c r="A678">
        <v>677</v>
      </c>
      <c r="B678">
        <v>10292</v>
      </c>
      <c r="C678">
        <v>4</v>
      </c>
      <c r="D678" t="s">
        <v>1217</v>
      </c>
      <c r="E678" s="469">
        <v>189</v>
      </c>
      <c r="F678" t="s">
        <v>1114</v>
      </c>
      <c r="G678">
        <v>72</v>
      </c>
    </row>
    <row r="679" spans="1:7">
      <c r="A679">
        <v>678</v>
      </c>
      <c r="B679">
        <v>7847</v>
      </c>
      <c r="C679">
        <v>4</v>
      </c>
      <c r="D679" t="s">
        <v>1218</v>
      </c>
      <c r="E679" s="469">
        <v>1019</v>
      </c>
      <c r="F679" t="s">
        <v>1120</v>
      </c>
      <c r="G679">
        <v>174</v>
      </c>
    </row>
    <row r="680" spans="1:7">
      <c r="A680">
        <v>679</v>
      </c>
      <c r="B680">
        <v>11810</v>
      </c>
      <c r="C680">
        <v>4</v>
      </c>
      <c r="D680" t="s">
        <v>1219</v>
      </c>
      <c r="E680" s="469">
        <v>179</v>
      </c>
      <c r="F680" t="s">
        <v>1114</v>
      </c>
      <c r="G680">
        <v>8</v>
      </c>
    </row>
    <row r="681" spans="1:7">
      <c r="A681">
        <v>680</v>
      </c>
      <c r="B681">
        <v>11173</v>
      </c>
      <c r="C681">
        <v>4</v>
      </c>
      <c r="D681" t="s">
        <v>1220</v>
      </c>
      <c r="E681" s="469">
        <v>144</v>
      </c>
      <c r="F681" t="s">
        <v>1114</v>
      </c>
      <c r="G681">
        <v>35</v>
      </c>
    </row>
    <row r="682" spans="1:7">
      <c r="A682">
        <v>681</v>
      </c>
      <c r="B682">
        <v>11286</v>
      </c>
      <c r="C682">
        <v>4</v>
      </c>
      <c r="D682" t="s">
        <v>1221</v>
      </c>
      <c r="E682" s="469">
        <v>629</v>
      </c>
      <c r="F682" t="s">
        <v>1085</v>
      </c>
      <c r="G682">
        <v>30</v>
      </c>
    </row>
    <row r="683" spans="1:7">
      <c r="A683">
        <v>682</v>
      </c>
      <c r="B683">
        <v>6890</v>
      </c>
      <c r="C683">
        <v>4</v>
      </c>
      <c r="D683" t="s">
        <v>1222</v>
      </c>
      <c r="E683" s="469">
        <v>749</v>
      </c>
      <c r="F683" t="s">
        <v>1093</v>
      </c>
      <c r="G683">
        <v>214</v>
      </c>
    </row>
    <row r="684" spans="1:7">
      <c r="A684">
        <v>683</v>
      </c>
      <c r="B684">
        <v>10674</v>
      </c>
      <c r="C684">
        <v>4</v>
      </c>
      <c r="D684" t="s">
        <v>1223</v>
      </c>
      <c r="E684" s="469">
        <v>499</v>
      </c>
      <c r="F684" t="s">
        <v>1224</v>
      </c>
      <c r="G684">
        <v>56</v>
      </c>
    </row>
    <row r="685" spans="1:7">
      <c r="A685">
        <v>684</v>
      </c>
      <c r="B685">
        <v>8862</v>
      </c>
      <c r="C685">
        <v>4</v>
      </c>
      <c r="D685" t="s">
        <v>1225</v>
      </c>
      <c r="E685" s="469">
        <v>249</v>
      </c>
      <c r="F685" t="s">
        <v>1114</v>
      </c>
      <c r="G685">
        <v>133</v>
      </c>
    </row>
    <row r="686" spans="1:7">
      <c r="A686">
        <v>685</v>
      </c>
      <c r="B686">
        <v>6107</v>
      </c>
      <c r="C686">
        <v>4</v>
      </c>
      <c r="D686" t="s">
        <v>1226</v>
      </c>
      <c r="E686" s="469">
        <v>1099</v>
      </c>
      <c r="F686" t="s">
        <v>1079</v>
      </c>
      <c r="G686">
        <v>246</v>
      </c>
    </row>
    <row r="687" spans="1:7">
      <c r="A687">
        <v>686</v>
      </c>
      <c r="B687">
        <v>9336</v>
      </c>
      <c r="C687">
        <v>4</v>
      </c>
      <c r="D687" t="s">
        <v>1227</v>
      </c>
      <c r="E687" s="469">
        <v>2999</v>
      </c>
      <c r="F687" t="s">
        <v>843</v>
      </c>
      <c r="G687">
        <v>113</v>
      </c>
    </row>
    <row r="688" spans="1:7">
      <c r="A688">
        <v>687</v>
      </c>
      <c r="B688">
        <v>10848</v>
      </c>
      <c r="C688">
        <v>4</v>
      </c>
      <c r="D688" t="s">
        <v>1228</v>
      </c>
      <c r="E688" s="469">
        <v>1799</v>
      </c>
      <c r="F688" t="s">
        <v>1079</v>
      </c>
      <c r="G688">
        <v>48</v>
      </c>
    </row>
    <row r="689" spans="1:7">
      <c r="A689">
        <v>688</v>
      </c>
      <c r="B689">
        <v>9896</v>
      </c>
      <c r="C689">
        <v>4</v>
      </c>
      <c r="D689" t="s">
        <v>1229</v>
      </c>
      <c r="E689" s="469">
        <v>379</v>
      </c>
      <c r="F689" t="s">
        <v>1085</v>
      </c>
      <c r="G689">
        <v>90</v>
      </c>
    </row>
    <row r="690" spans="1:7">
      <c r="A690">
        <v>689</v>
      </c>
      <c r="B690">
        <v>11307</v>
      </c>
      <c r="C690">
        <v>4</v>
      </c>
      <c r="D690" t="s">
        <v>1230</v>
      </c>
      <c r="E690" s="469">
        <v>229</v>
      </c>
      <c r="F690" t="s">
        <v>1093</v>
      </c>
      <c r="G690">
        <v>29</v>
      </c>
    </row>
    <row r="691" spans="1:7">
      <c r="A691">
        <v>690</v>
      </c>
      <c r="B691">
        <v>11421</v>
      </c>
      <c r="C691">
        <v>4</v>
      </c>
      <c r="D691" t="s">
        <v>1231</v>
      </c>
      <c r="E691" s="469">
        <v>239</v>
      </c>
      <c r="F691" t="s">
        <v>1079</v>
      </c>
      <c r="G691">
        <v>24</v>
      </c>
    </row>
    <row r="692" spans="1:7">
      <c r="A692">
        <v>691</v>
      </c>
      <c r="B692">
        <v>8954</v>
      </c>
      <c r="C692">
        <v>4</v>
      </c>
      <c r="D692" t="s">
        <v>1232</v>
      </c>
      <c r="E692" s="469">
        <v>449</v>
      </c>
      <c r="F692" t="s">
        <v>1140</v>
      </c>
      <c r="G692">
        <v>129</v>
      </c>
    </row>
    <row r="693" spans="1:7">
      <c r="A693">
        <v>692</v>
      </c>
      <c r="B693">
        <v>9584</v>
      </c>
      <c r="C693">
        <v>4</v>
      </c>
      <c r="D693" t="s">
        <v>1233</v>
      </c>
      <c r="E693" s="469">
        <v>419</v>
      </c>
      <c r="F693" t="s">
        <v>1140</v>
      </c>
      <c r="G693">
        <v>102</v>
      </c>
    </row>
    <row r="694" spans="1:7">
      <c r="A694">
        <v>693</v>
      </c>
      <c r="B694">
        <v>6458</v>
      </c>
      <c r="C694">
        <v>4</v>
      </c>
      <c r="D694" t="s">
        <v>1234</v>
      </c>
      <c r="E694" s="469">
        <v>529</v>
      </c>
      <c r="F694" t="s">
        <v>1120</v>
      </c>
      <c r="G694">
        <v>231</v>
      </c>
    </row>
    <row r="695" spans="1:7">
      <c r="A695">
        <v>694</v>
      </c>
      <c r="B695">
        <v>10112</v>
      </c>
      <c r="C695">
        <v>4</v>
      </c>
      <c r="D695" t="s">
        <v>1235</v>
      </c>
      <c r="E695" s="469">
        <v>899</v>
      </c>
      <c r="F695" t="s">
        <v>1120</v>
      </c>
      <c r="G695">
        <v>80</v>
      </c>
    </row>
    <row r="696" spans="1:7">
      <c r="A696">
        <v>695</v>
      </c>
      <c r="B696">
        <v>7890</v>
      </c>
      <c r="C696">
        <v>4</v>
      </c>
      <c r="D696" t="s">
        <v>1236</v>
      </c>
      <c r="E696" s="469">
        <v>4999</v>
      </c>
      <c r="F696" t="s">
        <v>843</v>
      </c>
      <c r="G696">
        <v>172</v>
      </c>
    </row>
    <row r="697" spans="1:7">
      <c r="A697">
        <v>696</v>
      </c>
      <c r="B697">
        <v>10491</v>
      </c>
      <c r="C697">
        <v>4</v>
      </c>
      <c r="D697" t="s">
        <v>1237</v>
      </c>
      <c r="E697" s="469">
        <v>1699</v>
      </c>
      <c r="F697" t="s">
        <v>843</v>
      </c>
      <c r="G697">
        <v>64</v>
      </c>
    </row>
    <row r="698" spans="1:7">
      <c r="A698">
        <v>697</v>
      </c>
      <c r="B698">
        <v>8568</v>
      </c>
      <c r="C698">
        <v>4</v>
      </c>
      <c r="D698" t="s">
        <v>1238</v>
      </c>
      <c r="E698" s="469">
        <v>399</v>
      </c>
      <c r="F698" t="s">
        <v>1085</v>
      </c>
      <c r="G698">
        <v>144</v>
      </c>
    </row>
    <row r="699" spans="1:7">
      <c r="A699">
        <v>698</v>
      </c>
      <c r="B699">
        <v>10137</v>
      </c>
      <c r="C699">
        <v>4</v>
      </c>
      <c r="D699" t="s">
        <v>1239</v>
      </c>
      <c r="E699" s="469">
        <v>2499</v>
      </c>
      <c r="F699" t="s">
        <v>1093</v>
      </c>
      <c r="G699">
        <v>79</v>
      </c>
    </row>
    <row r="700" spans="1:7">
      <c r="A700">
        <v>699</v>
      </c>
      <c r="B700">
        <v>10849</v>
      </c>
      <c r="C700">
        <v>4</v>
      </c>
      <c r="D700" t="s">
        <v>1240</v>
      </c>
      <c r="E700" s="469">
        <v>549</v>
      </c>
      <c r="F700" t="s">
        <v>1224</v>
      </c>
      <c r="G700">
        <v>48</v>
      </c>
    </row>
    <row r="701" spans="1:7">
      <c r="A701">
        <v>700</v>
      </c>
      <c r="B701">
        <v>8758</v>
      </c>
      <c r="C701">
        <v>4</v>
      </c>
      <c r="D701" t="s">
        <v>1241</v>
      </c>
      <c r="E701" s="469">
        <v>1699</v>
      </c>
      <c r="F701" t="s">
        <v>843</v>
      </c>
      <c r="G701">
        <v>137</v>
      </c>
    </row>
    <row r="702" spans="1:7">
      <c r="A702">
        <v>701</v>
      </c>
      <c r="B702">
        <v>7594</v>
      </c>
      <c r="C702">
        <v>4</v>
      </c>
      <c r="D702" t="s">
        <v>1242</v>
      </c>
      <c r="E702" s="469">
        <v>379</v>
      </c>
      <c r="F702" t="s">
        <v>1114</v>
      </c>
      <c r="G702">
        <v>186</v>
      </c>
    </row>
    <row r="703" spans="1:7">
      <c r="A703">
        <v>702</v>
      </c>
      <c r="B703">
        <v>7195</v>
      </c>
      <c r="C703">
        <v>4</v>
      </c>
      <c r="D703" t="s">
        <v>1243</v>
      </c>
      <c r="E703" s="469">
        <v>259</v>
      </c>
      <c r="F703" t="s">
        <v>1114</v>
      </c>
      <c r="G703">
        <v>202</v>
      </c>
    </row>
    <row r="704" spans="1:7">
      <c r="A704">
        <v>703</v>
      </c>
      <c r="B704">
        <v>10113</v>
      </c>
      <c r="C704">
        <v>4</v>
      </c>
      <c r="D704" t="s">
        <v>1244</v>
      </c>
      <c r="E704" s="469">
        <v>119</v>
      </c>
      <c r="F704" t="s">
        <v>1114</v>
      </c>
      <c r="G704">
        <v>80</v>
      </c>
    </row>
    <row r="705" spans="1:7">
      <c r="A705">
        <v>704</v>
      </c>
      <c r="B705">
        <v>6332</v>
      </c>
      <c r="C705">
        <v>4</v>
      </c>
      <c r="D705" t="s">
        <v>1245</v>
      </c>
      <c r="E705" s="469">
        <v>1699</v>
      </c>
      <c r="F705" t="s">
        <v>1085</v>
      </c>
      <c r="G705">
        <v>236</v>
      </c>
    </row>
    <row r="706" spans="1:7">
      <c r="A706">
        <v>705</v>
      </c>
      <c r="B706">
        <v>8863</v>
      </c>
      <c r="C706">
        <v>4</v>
      </c>
      <c r="D706" t="s">
        <v>1246</v>
      </c>
      <c r="E706" s="469">
        <v>2999</v>
      </c>
      <c r="F706" t="s">
        <v>1093</v>
      </c>
      <c r="G706">
        <v>133</v>
      </c>
    </row>
    <row r="707" spans="1:7">
      <c r="A707">
        <v>706</v>
      </c>
      <c r="B707">
        <v>9360</v>
      </c>
      <c r="C707">
        <v>4</v>
      </c>
      <c r="D707" t="s">
        <v>1247</v>
      </c>
      <c r="E707" s="469">
        <v>849</v>
      </c>
      <c r="F707" t="s">
        <v>1248</v>
      </c>
      <c r="G707">
        <v>112</v>
      </c>
    </row>
    <row r="708" spans="1:7">
      <c r="A708">
        <v>707</v>
      </c>
      <c r="B708">
        <v>11671</v>
      </c>
      <c r="C708">
        <v>4</v>
      </c>
      <c r="D708" t="s">
        <v>1249</v>
      </c>
      <c r="E708" s="469">
        <v>399</v>
      </c>
      <c r="F708" t="s">
        <v>1140</v>
      </c>
      <c r="G708">
        <v>13</v>
      </c>
    </row>
    <row r="709" spans="1:7">
      <c r="A709">
        <v>708</v>
      </c>
      <c r="B709">
        <v>7275</v>
      </c>
      <c r="C709">
        <v>4</v>
      </c>
      <c r="D709" t="s">
        <v>1250</v>
      </c>
      <c r="E709" s="469">
        <v>1129</v>
      </c>
      <c r="F709" t="s">
        <v>843</v>
      </c>
      <c r="G709">
        <v>199</v>
      </c>
    </row>
    <row r="710" spans="1:7">
      <c r="A710">
        <v>709</v>
      </c>
      <c r="B710">
        <v>11849</v>
      </c>
      <c r="C710">
        <v>4</v>
      </c>
      <c r="D710" t="s">
        <v>1251</v>
      </c>
      <c r="E710" s="469">
        <v>749</v>
      </c>
      <c r="F710" t="s">
        <v>843</v>
      </c>
      <c r="G710">
        <v>6</v>
      </c>
    </row>
    <row r="711" spans="1:7">
      <c r="A711">
        <v>710</v>
      </c>
      <c r="B711">
        <v>7424</v>
      </c>
      <c r="C711">
        <v>4</v>
      </c>
      <c r="D711" t="s">
        <v>1252</v>
      </c>
      <c r="E711" s="469">
        <v>419</v>
      </c>
      <c r="F711" t="s">
        <v>1114</v>
      </c>
      <c r="G711">
        <v>193</v>
      </c>
    </row>
    <row r="712" spans="1:7">
      <c r="A712">
        <v>711</v>
      </c>
      <c r="B712">
        <v>10566</v>
      </c>
      <c r="C712">
        <v>4</v>
      </c>
      <c r="D712" t="s">
        <v>1253</v>
      </c>
      <c r="E712" s="469">
        <v>259</v>
      </c>
      <c r="F712" t="s">
        <v>1079</v>
      </c>
      <c r="G712">
        <v>61</v>
      </c>
    </row>
    <row r="713" spans="1:7">
      <c r="A713">
        <v>712</v>
      </c>
      <c r="B713">
        <v>11287</v>
      </c>
      <c r="C713">
        <v>4</v>
      </c>
      <c r="D713" t="s">
        <v>1254</v>
      </c>
      <c r="E713" s="469">
        <v>1399</v>
      </c>
      <c r="F713" t="s">
        <v>1120</v>
      </c>
      <c r="G713">
        <v>30</v>
      </c>
    </row>
    <row r="714" spans="1:7">
      <c r="A714">
        <v>713</v>
      </c>
      <c r="B714">
        <v>10899</v>
      </c>
      <c r="C714">
        <v>4</v>
      </c>
      <c r="D714" t="s">
        <v>1255</v>
      </c>
      <c r="E714" s="469">
        <v>3999</v>
      </c>
      <c r="F714" t="s">
        <v>843</v>
      </c>
      <c r="G714">
        <v>46</v>
      </c>
    </row>
    <row r="715" spans="1:7">
      <c r="A715">
        <v>714</v>
      </c>
      <c r="B715">
        <v>6278</v>
      </c>
      <c r="C715">
        <v>4</v>
      </c>
      <c r="D715" t="s">
        <v>1256</v>
      </c>
      <c r="E715" s="469">
        <v>5499</v>
      </c>
      <c r="F715" t="s">
        <v>843</v>
      </c>
      <c r="G715">
        <v>238</v>
      </c>
    </row>
    <row r="716" spans="1:7">
      <c r="A716">
        <v>715</v>
      </c>
      <c r="B716">
        <v>11378</v>
      </c>
      <c r="C716">
        <v>4</v>
      </c>
      <c r="D716" t="s">
        <v>1257</v>
      </c>
      <c r="E716" s="469">
        <v>777</v>
      </c>
      <c r="F716" t="s">
        <v>843</v>
      </c>
      <c r="G716">
        <v>26</v>
      </c>
    </row>
    <row r="717" spans="1:7">
      <c r="A717">
        <v>716</v>
      </c>
      <c r="B717">
        <v>10466</v>
      </c>
      <c r="C717">
        <v>4</v>
      </c>
      <c r="D717" t="s">
        <v>1258</v>
      </c>
      <c r="E717" s="469">
        <v>849</v>
      </c>
      <c r="F717" t="s">
        <v>843</v>
      </c>
      <c r="G717">
        <v>65</v>
      </c>
    </row>
    <row r="718" spans="1:7">
      <c r="A718">
        <v>717</v>
      </c>
      <c r="B718">
        <v>11562</v>
      </c>
      <c r="C718">
        <v>4</v>
      </c>
      <c r="D718" t="s">
        <v>1259</v>
      </c>
      <c r="E718" s="469">
        <v>639</v>
      </c>
      <c r="F718" t="s">
        <v>1114</v>
      </c>
      <c r="G718">
        <v>18</v>
      </c>
    </row>
    <row r="719" spans="1:7">
      <c r="A719">
        <v>718</v>
      </c>
      <c r="B719">
        <v>7063</v>
      </c>
      <c r="C719">
        <v>4</v>
      </c>
      <c r="D719" t="s">
        <v>1260</v>
      </c>
      <c r="E719" s="469">
        <v>375</v>
      </c>
      <c r="F719" t="s">
        <v>1114</v>
      </c>
      <c r="G719">
        <v>207</v>
      </c>
    </row>
    <row r="720" spans="1:7">
      <c r="A720">
        <v>719</v>
      </c>
      <c r="B720">
        <v>11895</v>
      </c>
      <c r="C720">
        <v>4</v>
      </c>
      <c r="D720" t="s">
        <v>1261</v>
      </c>
      <c r="E720" s="469">
        <v>949</v>
      </c>
      <c r="F720" t="s">
        <v>1079</v>
      </c>
      <c r="G720">
        <v>4</v>
      </c>
    </row>
    <row r="721" spans="1:7">
      <c r="A721">
        <v>720</v>
      </c>
      <c r="B721">
        <v>9337</v>
      </c>
      <c r="C721">
        <v>4</v>
      </c>
      <c r="D721" t="s">
        <v>1262</v>
      </c>
      <c r="E721" s="469">
        <v>2199</v>
      </c>
      <c r="F721" t="s">
        <v>1085</v>
      </c>
      <c r="G721">
        <v>113</v>
      </c>
    </row>
    <row r="722" spans="1:7">
      <c r="A722">
        <v>721</v>
      </c>
      <c r="B722">
        <v>6485</v>
      </c>
      <c r="C722">
        <v>4</v>
      </c>
      <c r="D722" t="s">
        <v>1263</v>
      </c>
      <c r="E722" s="469">
        <v>4299</v>
      </c>
      <c r="F722" t="s">
        <v>1093</v>
      </c>
      <c r="G722">
        <v>230</v>
      </c>
    </row>
    <row r="723" spans="1:7">
      <c r="A723">
        <v>722</v>
      </c>
      <c r="B723">
        <v>10695</v>
      </c>
      <c r="C723">
        <v>4</v>
      </c>
      <c r="D723" t="s">
        <v>1264</v>
      </c>
      <c r="E723" s="469">
        <v>2599</v>
      </c>
      <c r="F723" t="s">
        <v>1093</v>
      </c>
      <c r="G723">
        <v>55</v>
      </c>
    </row>
    <row r="724" spans="1:7">
      <c r="A724">
        <v>723</v>
      </c>
      <c r="B724">
        <v>8838</v>
      </c>
      <c r="C724">
        <v>4</v>
      </c>
      <c r="D724" t="s">
        <v>1265</v>
      </c>
      <c r="E724" s="469">
        <v>177.9</v>
      </c>
      <c r="F724" t="s">
        <v>1114</v>
      </c>
      <c r="G724">
        <v>134</v>
      </c>
    </row>
    <row r="725" spans="1:7">
      <c r="A725">
        <v>724</v>
      </c>
      <c r="B725">
        <v>6528</v>
      </c>
      <c r="C725">
        <v>4</v>
      </c>
      <c r="D725" t="s">
        <v>1266</v>
      </c>
      <c r="E725" s="469">
        <v>179</v>
      </c>
      <c r="F725" t="s">
        <v>1140</v>
      </c>
      <c r="G725">
        <v>228</v>
      </c>
    </row>
    <row r="726" spans="1:7">
      <c r="A726">
        <v>725</v>
      </c>
      <c r="B726">
        <v>6027</v>
      </c>
      <c r="C726">
        <v>4</v>
      </c>
      <c r="D726" t="s">
        <v>1267</v>
      </c>
      <c r="E726" s="469">
        <v>1999</v>
      </c>
      <c r="F726" t="s">
        <v>1120</v>
      </c>
      <c r="G726">
        <v>249</v>
      </c>
    </row>
    <row r="727" spans="1:7">
      <c r="A727">
        <v>726</v>
      </c>
      <c r="B727">
        <v>10727</v>
      </c>
      <c r="C727">
        <v>4</v>
      </c>
      <c r="D727" t="s">
        <v>1268</v>
      </c>
      <c r="E727" s="469">
        <v>3999</v>
      </c>
      <c r="F727" t="s">
        <v>843</v>
      </c>
      <c r="G727">
        <v>54</v>
      </c>
    </row>
    <row r="728" spans="1:7">
      <c r="A728">
        <v>727</v>
      </c>
      <c r="B728">
        <v>7080</v>
      </c>
      <c r="C728">
        <v>4</v>
      </c>
      <c r="D728" t="s">
        <v>1269</v>
      </c>
      <c r="E728" s="469">
        <v>2399</v>
      </c>
      <c r="F728" t="s">
        <v>843</v>
      </c>
      <c r="G728">
        <v>206</v>
      </c>
    </row>
    <row r="729" spans="1:7">
      <c r="A729">
        <v>728</v>
      </c>
      <c r="B729">
        <v>6840</v>
      </c>
      <c r="C729">
        <v>4</v>
      </c>
      <c r="D729" t="s">
        <v>1270</v>
      </c>
      <c r="E729" s="469">
        <v>1399</v>
      </c>
      <c r="F729" t="s">
        <v>843</v>
      </c>
      <c r="G729">
        <v>216</v>
      </c>
    </row>
    <row r="730" spans="1:7">
      <c r="A730">
        <v>729</v>
      </c>
      <c r="B730">
        <v>6333</v>
      </c>
      <c r="C730">
        <v>4</v>
      </c>
      <c r="D730" t="s">
        <v>1271</v>
      </c>
      <c r="E730" s="469">
        <v>439</v>
      </c>
      <c r="F730" t="s">
        <v>1114</v>
      </c>
      <c r="G730">
        <v>236</v>
      </c>
    </row>
    <row r="731" spans="1:7">
      <c r="A731">
        <v>730</v>
      </c>
      <c r="B731">
        <v>6529</v>
      </c>
      <c r="C731">
        <v>4</v>
      </c>
      <c r="D731" t="s">
        <v>1272</v>
      </c>
      <c r="E731" s="469">
        <v>4139</v>
      </c>
      <c r="F731" t="s">
        <v>1093</v>
      </c>
      <c r="G731">
        <v>228</v>
      </c>
    </row>
    <row r="732" spans="1:7">
      <c r="A732">
        <v>731</v>
      </c>
      <c r="B732">
        <v>10786</v>
      </c>
      <c r="C732">
        <v>4</v>
      </c>
      <c r="D732" t="s">
        <v>1273</v>
      </c>
      <c r="E732" s="469">
        <v>2499</v>
      </c>
      <c r="F732" t="s">
        <v>1093</v>
      </c>
      <c r="G732">
        <v>51</v>
      </c>
    </row>
    <row r="733" spans="1:7">
      <c r="A733">
        <v>732</v>
      </c>
      <c r="B733">
        <v>9605</v>
      </c>
      <c r="C733">
        <v>4</v>
      </c>
      <c r="D733" t="s">
        <v>1274</v>
      </c>
      <c r="E733" s="469">
        <v>7999</v>
      </c>
      <c r="F733" t="s">
        <v>1120</v>
      </c>
      <c r="G733">
        <v>101</v>
      </c>
    </row>
    <row r="734" spans="1:7">
      <c r="A734">
        <v>733</v>
      </c>
      <c r="B734">
        <v>11941</v>
      </c>
      <c r="C734">
        <v>4</v>
      </c>
      <c r="D734" t="s">
        <v>1275</v>
      </c>
      <c r="E734" s="469">
        <v>6499</v>
      </c>
      <c r="F734" t="s">
        <v>1120</v>
      </c>
      <c r="G734">
        <v>2</v>
      </c>
    </row>
    <row r="735" spans="1:7">
      <c r="A735">
        <v>734</v>
      </c>
      <c r="B735">
        <v>11086</v>
      </c>
      <c r="C735">
        <v>4</v>
      </c>
      <c r="D735" t="s">
        <v>1276</v>
      </c>
      <c r="E735" s="469">
        <v>3999</v>
      </c>
      <c r="F735" t="s">
        <v>1120</v>
      </c>
      <c r="G735">
        <v>39</v>
      </c>
    </row>
    <row r="736" spans="1:7">
      <c r="A736">
        <v>735</v>
      </c>
      <c r="B736">
        <v>9717</v>
      </c>
      <c r="C736">
        <v>4</v>
      </c>
      <c r="D736" t="s">
        <v>1277</v>
      </c>
      <c r="E736" s="469">
        <v>4699</v>
      </c>
      <c r="F736" t="s">
        <v>1120</v>
      </c>
      <c r="G736">
        <v>97</v>
      </c>
    </row>
    <row r="737" spans="1:7">
      <c r="A737">
        <v>736</v>
      </c>
      <c r="B737">
        <v>10114</v>
      </c>
      <c r="C737">
        <v>4</v>
      </c>
      <c r="D737" t="s">
        <v>1278</v>
      </c>
      <c r="E737" s="469">
        <v>3699</v>
      </c>
      <c r="F737" t="s">
        <v>1120</v>
      </c>
      <c r="G737">
        <v>80</v>
      </c>
    </row>
    <row r="738" spans="1:7">
      <c r="A738">
        <v>737</v>
      </c>
      <c r="B738">
        <v>9338</v>
      </c>
      <c r="C738">
        <v>4</v>
      </c>
      <c r="D738" t="s">
        <v>1279</v>
      </c>
      <c r="E738" s="469">
        <v>2999</v>
      </c>
      <c r="F738" t="s">
        <v>1120</v>
      </c>
      <c r="G738">
        <v>113</v>
      </c>
    </row>
    <row r="739" spans="1:7">
      <c r="A739">
        <v>738</v>
      </c>
      <c r="B739">
        <v>11645</v>
      </c>
      <c r="C739">
        <v>4</v>
      </c>
      <c r="D739" t="s">
        <v>1280</v>
      </c>
      <c r="E739" s="469">
        <v>1599</v>
      </c>
      <c r="F739" t="s">
        <v>1120</v>
      </c>
      <c r="G739">
        <v>14</v>
      </c>
    </row>
    <row r="740" spans="1:7">
      <c r="A740">
        <v>739</v>
      </c>
      <c r="B740">
        <v>6818</v>
      </c>
      <c r="C740">
        <v>4</v>
      </c>
      <c r="D740" t="s">
        <v>1281</v>
      </c>
      <c r="E740" s="469">
        <v>2599</v>
      </c>
      <c r="F740" t="s">
        <v>1120</v>
      </c>
      <c r="G740">
        <v>217</v>
      </c>
    </row>
    <row r="741" spans="1:7">
      <c r="A741">
        <v>740</v>
      </c>
      <c r="B741">
        <v>6459</v>
      </c>
      <c r="C741">
        <v>4</v>
      </c>
      <c r="D741" t="s">
        <v>1282</v>
      </c>
      <c r="E741" s="469">
        <v>2099</v>
      </c>
      <c r="F741" t="s">
        <v>1120</v>
      </c>
      <c r="G741">
        <v>231</v>
      </c>
    </row>
    <row r="742" spans="1:7">
      <c r="A742">
        <v>741</v>
      </c>
      <c r="B742">
        <v>9656</v>
      </c>
      <c r="C742">
        <v>4</v>
      </c>
      <c r="D742" t="s">
        <v>1283</v>
      </c>
      <c r="E742" s="469">
        <v>6999</v>
      </c>
      <c r="F742" t="s">
        <v>843</v>
      </c>
      <c r="G742">
        <v>99</v>
      </c>
    </row>
    <row r="743" spans="1:7">
      <c r="A743">
        <v>742</v>
      </c>
      <c r="B743">
        <v>9010</v>
      </c>
      <c r="C743">
        <v>4</v>
      </c>
      <c r="D743" t="s">
        <v>1284</v>
      </c>
      <c r="E743" s="469">
        <v>1499</v>
      </c>
      <c r="F743" t="s">
        <v>843</v>
      </c>
      <c r="G743">
        <v>127</v>
      </c>
    </row>
    <row r="744" spans="1:7">
      <c r="A744">
        <v>743</v>
      </c>
      <c r="B744">
        <v>7252</v>
      </c>
      <c r="C744">
        <v>4</v>
      </c>
      <c r="D744" t="s">
        <v>1285</v>
      </c>
      <c r="E744" s="469">
        <v>969</v>
      </c>
      <c r="F744" t="s">
        <v>843</v>
      </c>
      <c r="G744">
        <v>200</v>
      </c>
    </row>
    <row r="745" spans="1:7">
      <c r="A745">
        <v>744</v>
      </c>
      <c r="B745">
        <v>10090</v>
      </c>
      <c r="C745">
        <v>4</v>
      </c>
      <c r="D745" t="s">
        <v>1286</v>
      </c>
      <c r="E745" s="469">
        <v>439</v>
      </c>
      <c r="F745" t="s">
        <v>1114</v>
      </c>
      <c r="G745">
        <v>81</v>
      </c>
    </row>
    <row r="746" spans="1:7">
      <c r="A746">
        <v>745</v>
      </c>
      <c r="B746">
        <v>9256</v>
      </c>
      <c r="C746">
        <v>4</v>
      </c>
      <c r="D746" t="s">
        <v>1287</v>
      </c>
      <c r="E746" s="469">
        <v>219</v>
      </c>
      <c r="F746" t="s">
        <v>1114</v>
      </c>
      <c r="G746">
        <v>117</v>
      </c>
    </row>
    <row r="747" spans="1:7">
      <c r="A747">
        <v>746</v>
      </c>
      <c r="B747">
        <v>6426</v>
      </c>
      <c r="C747">
        <v>4</v>
      </c>
      <c r="D747" t="s">
        <v>1288</v>
      </c>
      <c r="E747" s="469">
        <v>2999</v>
      </c>
      <c r="F747" t="s">
        <v>1079</v>
      </c>
      <c r="G747">
        <v>232</v>
      </c>
    </row>
    <row r="748" spans="1:7">
      <c r="A748">
        <v>747</v>
      </c>
      <c r="B748">
        <v>7961</v>
      </c>
      <c r="C748">
        <v>4</v>
      </c>
      <c r="D748" t="s">
        <v>1289</v>
      </c>
      <c r="E748" s="469">
        <v>3499</v>
      </c>
      <c r="F748" t="s">
        <v>1079</v>
      </c>
      <c r="G748">
        <v>169</v>
      </c>
    </row>
    <row r="749" spans="1:7">
      <c r="A749">
        <v>748</v>
      </c>
      <c r="B749">
        <v>7987</v>
      </c>
      <c r="C749">
        <v>4</v>
      </c>
      <c r="D749" t="s">
        <v>1290</v>
      </c>
      <c r="E749" s="469">
        <v>3699</v>
      </c>
      <c r="F749" t="s">
        <v>1085</v>
      </c>
      <c r="G749">
        <v>168</v>
      </c>
    </row>
    <row r="750" spans="1:7">
      <c r="A750">
        <v>749</v>
      </c>
      <c r="B750">
        <v>11022</v>
      </c>
      <c r="C750">
        <v>4</v>
      </c>
      <c r="D750" t="s">
        <v>1291</v>
      </c>
      <c r="E750" s="469">
        <v>2399</v>
      </c>
      <c r="F750" t="s">
        <v>1085</v>
      </c>
      <c r="G750">
        <v>41</v>
      </c>
    </row>
    <row r="751" spans="1:7">
      <c r="A751">
        <v>750</v>
      </c>
      <c r="B751">
        <v>10157</v>
      </c>
      <c r="C751">
        <v>4</v>
      </c>
      <c r="D751" t="s">
        <v>1292</v>
      </c>
      <c r="E751" s="469">
        <v>2879</v>
      </c>
      <c r="F751" t="s">
        <v>1085</v>
      </c>
      <c r="G751">
        <v>78</v>
      </c>
    </row>
    <row r="752" spans="1:7">
      <c r="A752">
        <v>751</v>
      </c>
      <c r="B752">
        <v>7595</v>
      </c>
      <c r="C752">
        <v>4</v>
      </c>
      <c r="D752" t="s">
        <v>1293</v>
      </c>
      <c r="E752" s="469">
        <v>1899</v>
      </c>
      <c r="F752" t="s">
        <v>1085</v>
      </c>
      <c r="G752">
        <v>186</v>
      </c>
    </row>
    <row r="753" spans="1:7">
      <c r="A753">
        <v>752</v>
      </c>
      <c r="B753">
        <v>8569</v>
      </c>
      <c r="C753">
        <v>4</v>
      </c>
      <c r="D753" t="s">
        <v>1294</v>
      </c>
      <c r="E753" s="469">
        <v>1299</v>
      </c>
      <c r="F753" t="s">
        <v>1085</v>
      </c>
      <c r="G753">
        <v>144</v>
      </c>
    </row>
    <row r="754" spans="1:7">
      <c r="A754">
        <v>753</v>
      </c>
      <c r="B754">
        <v>8808</v>
      </c>
      <c r="C754">
        <v>4</v>
      </c>
      <c r="D754" t="s">
        <v>1295</v>
      </c>
      <c r="E754" s="469">
        <v>2149</v>
      </c>
      <c r="F754" t="s">
        <v>1085</v>
      </c>
      <c r="G754">
        <v>135</v>
      </c>
    </row>
    <row r="755" spans="1:7">
      <c r="A755">
        <v>754</v>
      </c>
      <c r="B755">
        <v>9257</v>
      </c>
      <c r="C755">
        <v>4</v>
      </c>
      <c r="D755" t="s">
        <v>1296</v>
      </c>
      <c r="E755" s="469">
        <v>1199</v>
      </c>
      <c r="F755" t="s">
        <v>1085</v>
      </c>
      <c r="G755">
        <v>117</v>
      </c>
    </row>
    <row r="756" spans="1:7">
      <c r="A756">
        <v>755</v>
      </c>
      <c r="B756">
        <v>9361</v>
      </c>
      <c r="C756">
        <v>4</v>
      </c>
      <c r="D756" t="s">
        <v>1297</v>
      </c>
      <c r="E756" s="469">
        <v>949</v>
      </c>
      <c r="F756" t="s">
        <v>1085</v>
      </c>
      <c r="G756">
        <v>112</v>
      </c>
    </row>
    <row r="757" spans="1:7">
      <c r="A757">
        <v>756</v>
      </c>
      <c r="B757">
        <v>6081</v>
      </c>
      <c r="C757">
        <v>4</v>
      </c>
      <c r="D757" t="s">
        <v>1298</v>
      </c>
      <c r="E757" s="469">
        <v>849</v>
      </c>
      <c r="F757" t="s">
        <v>1085</v>
      </c>
      <c r="G757">
        <v>247</v>
      </c>
    </row>
    <row r="758" spans="1:7">
      <c r="A758">
        <v>757</v>
      </c>
      <c r="B758">
        <v>11474</v>
      </c>
      <c r="C758">
        <v>4</v>
      </c>
      <c r="D758" t="s">
        <v>1299</v>
      </c>
      <c r="E758" s="469">
        <v>849</v>
      </c>
      <c r="F758" t="s">
        <v>1085</v>
      </c>
      <c r="G758">
        <v>22</v>
      </c>
    </row>
    <row r="759" spans="1:7">
      <c r="A759">
        <v>758</v>
      </c>
      <c r="B759">
        <v>9657</v>
      </c>
      <c r="C759">
        <v>4</v>
      </c>
      <c r="D759" t="s">
        <v>1300</v>
      </c>
      <c r="E759" s="469">
        <v>799</v>
      </c>
      <c r="F759" t="s">
        <v>1085</v>
      </c>
      <c r="G759">
        <v>99</v>
      </c>
    </row>
    <row r="760" spans="1:7">
      <c r="A760">
        <v>759</v>
      </c>
      <c r="B760">
        <v>6575</v>
      </c>
      <c r="C760">
        <v>4</v>
      </c>
      <c r="D760" t="s">
        <v>1301</v>
      </c>
      <c r="E760" s="469">
        <v>669</v>
      </c>
      <c r="F760" t="s">
        <v>1085</v>
      </c>
      <c r="G760">
        <v>226</v>
      </c>
    </row>
    <row r="761" spans="1:7">
      <c r="A761">
        <v>760</v>
      </c>
      <c r="B761">
        <v>8366</v>
      </c>
      <c r="C761">
        <v>4</v>
      </c>
      <c r="D761" t="s">
        <v>1302</v>
      </c>
      <c r="E761" s="469">
        <v>6999</v>
      </c>
      <c r="F761" t="s">
        <v>1093</v>
      </c>
      <c r="G761">
        <v>152</v>
      </c>
    </row>
    <row r="762" spans="1:7">
      <c r="A762">
        <v>761</v>
      </c>
      <c r="B762">
        <v>9915</v>
      </c>
      <c r="C762">
        <v>4</v>
      </c>
      <c r="D762" t="s">
        <v>1303</v>
      </c>
      <c r="E762" s="469">
        <v>4999</v>
      </c>
      <c r="F762" t="s">
        <v>1093</v>
      </c>
      <c r="G762">
        <v>89</v>
      </c>
    </row>
    <row r="763" spans="1:7">
      <c r="A763">
        <v>762</v>
      </c>
      <c r="B763">
        <v>8435</v>
      </c>
      <c r="C763">
        <v>4</v>
      </c>
      <c r="D763" t="s">
        <v>1304</v>
      </c>
      <c r="E763" s="469">
        <v>3999</v>
      </c>
      <c r="F763" t="s">
        <v>1093</v>
      </c>
      <c r="G763">
        <v>150</v>
      </c>
    </row>
    <row r="764" spans="1:7">
      <c r="A764">
        <v>763</v>
      </c>
      <c r="B764">
        <v>7132</v>
      </c>
      <c r="C764">
        <v>4</v>
      </c>
      <c r="D764" t="s">
        <v>1305</v>
      </c>
      <c r="E764" s="469">
        <v>7999</v>
      </c>
      <c r="F764" t="s">
        <v>1093</v>
      </c>
      <c r="G764">
        <v>204</v>
      </c>
    </row>
    <row r="765" spans="1:7">
      <c r="A765">
        <v>764</v>
      </c>
      <c r="B765">
        <v>11921</v>
      </c>
      <c r="C765">
        <v>4</v>
      </c>
      <c r="D765" t="s">
        <v>1306</v>
      </c>
      <c r="E765" s="469">
        <v>1799</v>
      </c>
      <c r="F765" t="s">
        <v>1093</v>
      </c>
      <c r="G765">
        <v>3</v>
      </c>
    </row>
    <row r="766" spans="1:7">
      <c r="A766">
        <v>765</v>
      </c>
      <c r="B766">
        <v>7918</v>
      </c>
      <c r="C766">
        <v>4</v>
      </c>
      <c r="D766" t="s">
        <v>1307</v>
      </c>
      <c r="E766" s="469">
        <v>699</v>
      </c>
      <c r="F766" t="s">
        <v>1248</v>
      </c>
      <c r="G766">
        <v>171</v>
      </c>
    </row>
    <row r="767" spans="1:7">
      <c r="A767">
        <v>766</v>
      </c>
      <c r="B767">
        <v>10994</v>
      </c>
      <c r="C767">
        <v>4</v>
      </c>
      <c r="D767" t="s">
        <v>1308</v>
      </c>
      <c r="E767" s="469">
        <v>499</v>
      </c>
      <c r="F767" t="s">
        <v>1248</v>
      </c>
      <c r="G767">
        <v>42</v>
      </c>
    </row>
    <row r="768" spans="1:7">
      <c r="A768">
        <v>767</v>
      </c>
      <c r="B768">
        <v>7649</v>
      </c>
      <c r="C768">
        <v>4</v>
      </c>
      <c r="D768" t="s">
        <v>1309</v>
      </c>
      <c r="E768" s="469">
        <v>499</v>
      </c>
      <c r="F768" t="s">
        <v>1224</v>
      </c>
      <c r="G768">
        <v>183</v>
      </c>
    </row>
    <row r="769" spans="1:7">
      <c r="A769">
        <v>768</v>
      </c>
      <c r="B769">
        <v>10587</v>
      </c>
      <c r="C769">
        <v>4</v>
      </c>
      <c r="D769" t="s">
        <v>1310</v>
      </c>
      <c r="E769" s="469">
        <v>399</v>
      </c>
      <c r="F769" t="s">
        <v>1224</v>
      </c>
      <c r="G769">
        <v>60</v>
      </c>
    </row>
    <row r="770" spans="1:7">
      <c r="A770">
        <v>769</v>
      </c>
      <c r="B770">
        <v>11942</v>
      </c>
      <c r="C770">
        <v>5</v>
      </c>
      <c r="D770" t="s">
        <v>1311</v>
      </c>
      <c r="E770" s="469">
        <v>599</v>
      </c>
      <c r="F770" t="s">
        <v>1312</v>
      </c>
      <c r="G770">
        <v>2</v>
      </c>
    </row>
    <row r="771" spans="1:7">
      <c r="A771">
        <v>770</v>
      </c>
      <c r="B771">
        <v>6108</v>
      </c>
      <c r="C771">
        <v>5</v>
      </c>
      <c r="D771" t="s">
        <v>1313</v>
      </c>
      <c r="E771" s="469">
        <v>299</v>
      </c>
      <c r="F771" t="s">
        <v>1079</v>
      </c>
      <c r="G771">
        <v>246</v>
      </c>
    </row>
    <row r="772" spans="1:7">
      <c r="A772">
        <v>771</v>
      </c>
      <c r="B772">
        <v>11828</v>
      </c>
      <c r="C772">
        <v>5</v>
      </c>
      <c r="D772" t="s">
        <v>1314</v>
      </c>
      <c r="E772" s="469">
        <v>429</v>
      </c>
      <c r="F772" t="s">
        <v>1315</v>
      </c>
      <c r="G772">
        <v>7</v>
      </c>
    </row>
    <row r="773" spans="1:7">
      <c r="A773">
        <v>772</v>
      </c>
      <c r="B773">
        <v>6819</v>
      </c>
      <c r="C773">
        <v>5</v>
      </c>
      <c r="D773" t="s">
        <v>1316</v>
      </c>
      <c r="E773" s="469">
        <v>599</v>
      </c>
      <c r="F773" t="s">
        <v>1317</v>
      </c>
      <c r="G773">
        <v>217</v>
      </c>
    </row>
    <row r="774" spans="1:7">
      <c r="A774">
        <v>773</v>
      </c>
      <c r="B774">
        <v>10060</v>
      </c>
      <c r="C774">
        <v>5</v>
      </c>
      <c r="D774" t="s">
        <v>1318</v>
      </c>
      <c r="E774" s="469">
        <v>299</v>
      </c>
      <c r="F774" t="s">
        <v>1114</v>
      </c>
      <c r="G774">
        <v>82</v>
      </c>
    </row>
    <row r="775" spans="1:7">
      <c r="A775">
        <v>774</v>
      </c>
      <c r="B775">
        <v>6057</v>
      </c>
      <c r="C775">
        <v>5</v>
      </c>
      <c r="D775" t="s">
        <v>1319</v>
      </c>
      <c r="E775" s="469">
        <v>589</v>
      </c>
      <c r="F775" t="s">
        <v>1079</v>
      </c>
      <c r="G775">
        <v>248</v>
      </c>
    </row>
    <row r="776" spans="1:7">
      <c r="A776">
        <v>775</v>
      </c>
      <c r="B776">
        <v>6603</v>
      </c>
      <c r="C776">
        <v>5</v>
      </c>
      <c r="D776" t="s">
        <v>1320</v>
      </c>
      <c r="E776" s="469">
        <v>589</v>
      </c>
      <c r="F776" t="s">
        <v>542</v>
      </c>
      <c r="G776">
        <v>225</v>
      </c>
    </row>
    <row r="777" spans="1:7">
      <c r="A777">
        <v>776</v>
      </c>
      <c r="B777">
        <v>10588</v>
      </c>
      <c r="C777">
        <v>5</v>
      </c>
      <c r="D777" t="s">
        <v>1321</v>
      </c>
      <c r="E777" s="469">
        <v>329</v>
      </c>
      <c r="F777" t="s">
        <v>1317</v>
      </c>
      <c r="G777">
        <v>60</v>
      </c>
    </row>
    <row r="778" spans="1:7">
      <c r="A778">
        <v>777</v>
      </c>
      <c r="B778">
        <v>8623</v>
      </c>
      <c r="C778">
        <v>5</v>
      </c>
      <c r="D778" t="s">
        <v>1322</v>
      </c>
      <c r="E778" s="469">
        <v>649</v>
      </c>
      <c r="F778" t="s">
        <v>1312</v>
      </c>
      <c r="G778">
        <v>142</v>
      </c>
    </row>
    <row r="779" spans="1:7">
      <c r="A779">
        <v>778</v>
      </c>
      <c r="B779">
        <v>7941</v>
      </c>
      <c r="C779">
        <v>5</v>
      </c>
      <c r="D779" t="s">
        <v>1323</v>
      </c>
      <c r="E779" s="469">
        <v>739</v>
      </c>
      <c r="F779" t="s">
        <v>1312</v>
      </c>
      <c r="G779">
        <v>170</v>
      </c>
    </row>
    <row r="780" spans="1:7">
      <c r="A780">
        <v>779</v>
      </c>
      <c r="B780">
        <v>10158</v>
      </c>
      <c r="C780">
        <v>5</v>
      </c>
      <c r="D780" t="s">
        <v>1324</v>
      </c>
      <c r="E780" s="469">
        <v>409</v>
      </c>
      <c r="F780" t="s">
        <v>1312</v>
      </c>
      <c r="G780">
        <v>78</v>
      </c>
    </row>
    <row r="781" spans="1:7">
      <c r="A781">
        <v>780</v>
      </c>
      <c r="B781">
        <v>6082</v>
      </c>
      <c r="C781">
        <v>5</v>
      </c>
      <c r="D781" t="s">
        <v>1325</v>
      </c>
      <c r="E781" s="469">
        <v>849</v>
      </c>
      <c r="F781" t="s">
        <v>1312</v>
      </c>
      <c r="G781">
        <v>247</v>
      </c>
    </row>
    <row r="782" spans="1:7">
      <c r="A782">
        <v>781</v>
      </c>
      <c r="B782">
        <v>10138</v>
      </c>
      <c r="C782">
        <v>5</v>
      </c>
      <c r="D782" t="s">
        <v>1326</v>
      </c>
      <c r="E782" s="469">
        <v>799</v>
      </c>
      <c r="F782" t="s">
        <v>1315</v>
      </c>
      <c r="G782">
        <v>79</v>
      </c>
    </row>
    <row r="783" spans="1:7">
      <c r="A783">
        <v>782</v>
      </c>
      <c r="B783">
        <v>9125</v>
      </c>
      <c r="C783">
        <v>5</v>
      </c>
      <c r="D783" t="s">
        <v>1327</v>
      </c>
      <c r="E783" s="469">
        <v>649</v>
      </c>
      <c r="F783" t="s">
        <v>1317</v>
      </c>
      <c r="G783">
        <v>122</v>
      </c>
    </row>
    <row r="784" spans="1:7">
      <c r="A784">
        <v>783</v>
      </c>
      <c r="B784">
        <v>9223</v>
      </c>
      <c r="C784">
        <v>5</v>
      </c>
      <c r="D784" t="s">
        <v>1328</v>
      </c>
      <c r="E784" s="469">
        <v>479</v>
      </c>
      <c r="F784" t="s">
        <v>1317</v>
      </c>
      <c r="G784">
        <v>118</v>
      </c>
    </row>
    <row r="785" spans="1:7">
      <c r="A785">
        <v>784</v>
      </c>
      <c r="B785">
        <v>11337</v>
      </c>
      <c r="C785">
        <v>5</v>
      </c>
      <c r="D785" t="s">
        <v>1329</v>
      </c>
      <c r="E785" s="469">
        <v>679</v>
      </c>
      <c r="F785" t="s">
        <v>1312</v>
      </c>
      <c r="G785">
        <v>28</v>
      </c>
    </row>
    <row r="786" spans="1:7">
      <c r="A786">
        <v>785</v>
      </c>
      <c r="B786">
        <v>10940</v>
      </c>
      <c r="C786">
        <v>5</v>
      </c>
      <c r="D786" t="s">
        <v>1330</v>
      </c>
      <c r="E786" s="469">
        <v>279</v>
      </c>
      <c r="F786" t="s">
        <v>1079</v>
      </c>
      <c r="G786">
        <v>44</v>
      </c>
    </row>
    <row r="787" spans="1:7">
      <c r="A787">
        <v>786</v>
      </c>
      <c r="B787">
        <v>9339</v>
      </c>
      <c r="C787">
        <v>5</v>
      </c>
      <c r="D787" t="s">
        <v>1331</v>
      </c>
      <c r="E787" s="469">
        <v>1129</v>
      </c>
      <c r="F787" t="s">
        <v>1093</v>
      </c>
      <c r="G787">
        <v>113</v>
      </c>
    </row>
    <row r="788" spans="1:7">
      <c r="A788">
        <v>787</v>
      </c>
      <c r="B788">
        <v>6154</v>
      </c>
      <c r="C788">
        <v>5</v>
      </c>
      <c r="D788" t="s">
        <v>1332</v>
      </c>
      <c r="E788" s="469">
        <v>339</v>
      </c>
      <c r="F788" t="s">
        <v>542</v>
      </c>
      <c r="G788">
        <v>244</v>
      </c>
    </row>
    <row r="789" spans="1:7">
      <c r="A789">
        <v>788</v>
      </c>
      <c r="B789">
        <v>11245</v>
      </c>
      <c r="C789">
        <v>5</v>
      </c>
      <c r="D789" t="s">
        <v>1333</v>
      </c>
      <c r="E789" s="469">
        <v>789</v>
      </c>
      <c r="F789" t="s">
        <v>542</v>
      </c>
      <c r="G789">
        <v>32</v>
      </c>
    </row>
    <row r="790" spans="1:7">
      <c r="A790">
        <v>789</v>
      </c>
      <c r="B790">
        <v>7518</v>
      </c>
      <c r="C790">
        <v>5</v>
      </c>
      <c r="D790" t="s">
        <v>1334</v>
      </c>
      <c r="E790" s="469">
        <v>449</v>
      </c>
      <c r="F790" t="s">
        <v>1079</v>
      </c>
      <c r="G790">
        <v>189</v>
      </c>
    </row>
    <row r="791" spans="1:7">
      <c r="A791">
        <v>790</v>
      </c>
      <c r="B791">
        <v>9775</v>
      </c>
      <c r="C791">
        <v>5</v>
      </c>
      <c r="D791" t="s">
        <v>1335</v>
      </c>
      <c r="E791" s="469">
        <v>309</v>
      </c>
      <c r="F791" t="s">
        <v>1315</v>
      </c>
      <c r="G791">
        <v>95</v>
      </c>
    </row>
    <row r="792" spans="1:7">
      <c r="A792">
        <v>791</v>
      </c>
      <c r="B792">
        <v>9796</v>
      </c>
      <c r="C792">
        <v>5</v>
      </c>
      <c r="D792" t="s">
        <v>1336</v>
      </c>
      <c r="E792" s="469">
        <v>749</v>
      </c>
      <c r="F792" t="s">
        <v>1317</v>
      </c>
      <c r="G792">
        <v>94</v>
      </c>
    </row>
    <row r="793" spans="1:7">
      <c r="A793">
        <v>792</v>
      </c>
      <c r="B793">
        <v>7039</v>
      </c>
      <c r="C793">
        <v>5</v>
      </c>
      <c r="D793" t="s">
        <v>1337</v>
      </c>
      <c r="E793" s="469">
        <v>349</v>
      </c>
      <c r="F793" t="s">
        <v>1093</v>
      </c>
      <c r="G793">
        <v>208</v>
      </c>
    </row>
    <row r="794" spans="1:7">
      <c r="A794">
        <v>793</v>
      </c>
      <c r="B794">
        <v>7395</v>
      </c>
      <c r="C794">
        <v>5</v>
      </c>
      <c r="D794" t="s">
        <v>1338</v>
      </c>
      <c r="E794" s="469">
        <v>1199</v>
      </c>
      <c r="F794" t="s">
        <v>1317</v>
      </c>
      <c r="G794">
        <v>194</v>
      </c>
    </row>
    <row r="795" spans="1:7">
      <c r="A795">
        <v>794</v>
      </c>
      <c r="B795">
        <v>9034</v>
      </c>
      <c r="C795">
        <v>5</v>
      </c>
      <c r="D795" t="s">
        <v>1339</v>
      </c>
      <c r="E795" s="469">
        <v>629</v>
      </c>
      <c r="F795" t="s">
        <v>1315</v>
      </c>
      <c r="G795">
        <v>126</v>
      </c>
    </row>
    <row r="796" spans="1:7">
      <c r="A796">
        <v>795</v>
      </c>
      <c r="B796">
        <v>6401</v>
      </c>
      <c r="C796">
        <v>5</v>
      </c>
      <c r="D796" t="s">
        <v>1340</v>
      </c>
      <c r="E796" s="469">
        <v>399</v>
      </c>
      <c r="F796" t="s">
        <v>1079</v>
      </c>
      <c r="G796">
        <v>233</v>
      </c>
    </row>
    <row r="797" spans="1:7">
      <c r="A797">
        <v>796</v>
      </c>
      <c r="B797">
        <v>8145</v>
      </c>
      <c r="C797">
        <v>5</v>
      </c>
      <c r="D797" t="s">
        <v>1341</v>
      </c>
      <c r="E797" s="469">
        <v>479</v>
      </c>
      <c r="F797" t="s">
        <v>1312</v>
      </c>
      <c r="G797">
        <v>161</v>
      </c>
    </row>
    <row r="798" spans="1:7">
      <c r="A798">
        <v>797</v>
      </c>
      <c r="B798">
        <v>11787</v>
      </c>
      <c r="C798">
        <v>5</v>
      </c>
      <c r="D798" t="s">
        <v>1342</v>
      </c>
      <c r="E798" s="469">
        <v>969</v>
      </c>
      <c r="F798" t="s">
        <v>1312</v>
      </c>
      <c r="G798">
        <v>9</v>
      </c>
    </row>
    <row r="799" spans="1:7">
      <c r="A799">
        <v>798</v>
      </c>
      <c r="B799">
        <v>6891</v>
      </c>
      <c r="C799">
        <v>5</v>
      </c>
      <c r="D799" t="s">
        <v>1343</v>
      </c>
      <c r="E799" s="469">
        <v>549</v>
      </c>
      <c r="F799" t="s">
        <v>1317</v>
      </c>
      <c r="G799">
        <v>214</v>
      </c>
    </row>
    <row r="800" spans="1:7">
      <c r="A800">
        <v>799</v>
      </c>
      <c r="B800">
        <v>6304</v>
      </c>
      <c r="C800">
        <v>5</v>
      </c>
      <c r="D800" t="s">
        <v>1344</v>
      </c>
      <c r="E800" s="469">
        <v>319</v>
      </c>
      <c r="F800" t="s">
        <v>1345</v>
      </c>
      <c r="G800">
        <v>237</v>
      </c>
    </row>
    <row r="801" spans="1:7">
      <c r="A801">
        <v>800</v>
      </c>
      <c r="B801">
        <v>11495</v>
      </c>
      <c r="C801">
        <v>5</v>
      </c>
      <c r="D801" t="s">
        <v>1346</v>
      </c>
      <c r="E801" s="469">
        <v>899</v>
      </c>
      <c r="F801" t="s">
        <v>1093</v>
      </c>
      <c r="G801">
        <v>21</v>
      </c>
    </row>
    <row r="802" spans="1:7">
      <c r="A802">
        <v>801</v>
      </c>
      <c r="B802">
        <v>9126</v>
      </c>
      <c r="C802">
        <v>5</v>
      </c>
      <c r="D802" t="s">
        <v>1347</v>
      </c>
      <c r="E802" s="469">
        <v>269</v>
      </c>
      <c r="F802" t="s">
        <v>1348</v>
      </c>
      <c r="G802">
        <v>122</v>
      </c>
    </row>
    <row r="803" spans="1:7">
      <c r="A803">
        <v>802</v>
      </c>
      <c r="B803">
        <v>9474</v>
      </c>
      <c r="C803">
        <v>5</v>
      </c>
      <c r="D803" t="s">
        <v>1349</v>
      </c>
      <c r="E803" s="469">
        <v>869</v>
      </c>
      <c r="F803" t="s">
        <v>1312</v>
      </c>
      <c r="G803">
        <v>107</v>
      </c>
    </row>
    <row r="804" spans="1:7">
      <c r="A804">
        <v>803</v>
      </c>
      <c r="B804">
        <v>7223</v>
      </c>
      <c r="C804">
        <v>5</v>
      </c>
      <c r="D804" t="s">
        <v>1350</v>
      </c>
      <c r="E804" s="469">
        <v>949</v>
      </c>
      <c r="F804" t="s">
        <v>1315</v>
      </c>
      <c r="G804">
        <v>201</v>
      </c>
    </row>
    <row r="805" spans="1:7">
      <c r="A805">
        <v>804</v>
      </c>
      <c r="B805">
        <v>6984</v>
      </c>
      <c r="C805">
        <v>5</v>
      </c>
      <c r="D805" t="s">
        <v>1351</v>
      </c>
      <c r="E805" s="469">
        <v>749</v>
      </c>
      <c r="F805" t="s">
        <v>1312</v>
      </c>
      <c r="G805">
        <v>210</v>
      </c>
    </row>
    <row r="806" spans="1:7">
      <c r="A806">
        <v>805</v>
      </c>
      <c r="B806">
        <v>6211</v>
      </c>
      <c r="C806">
        <v>5</v>
      </c>
      <c r="D806" t="s">
        <v>1352</v>
      </c>
      <c r="E806" s="469">
        <v>489</v>
      </c>
      <c r="F806" t="s">
        <v>1312</v>
      </c>
      <c r="G806">
        <v>241</v>
      </c>
    </row>
    <row r="807" spans="1:7">
      <c r="A807">
        <v>806</v>
      </c>
      <c r="B807">
        <v>6865</v>
      </c>
      <c r="C807">
        <v>5</v>
      </c>
      <c r="D807" t="s">
        <v>1353</v>
      </c>
      <c r="E807" s="469">
        <v>849</v>
      </c>
      <c r="F807" t="s">
        <v>1312</v>
      </c>
      <c r="G807">
        <v>215</v>
      </c>
    </row>
    <row r="808" spans="1:7">
      <c r="A808">
        <v>807</v>
      </c>
      <c r="B808">
        <v>7919</v>
      </c>
      <c r="C808">
        <v>5</v>
      </c>
      <c r="D808" t="s">
        <v>1354</v>
      </c>
      <c r="E808" s="469">
        <v>649</v>
      </c>
      <c r="F808" t="s">
        <v>1093</v>
      </c>
      <c r="G808">
        <v>171</v>
      </c>
    </row>
    <row r="809" spans="1:7">
      <c r="A809">
        <v>808</v>
      </c>
      <c r="B809">
        <v>8104</v>
      </c>
      <c r="C809">
        <v>5</v>
      </c>
      <c r="D809" t="s">
        <v>1355</v>
      </c>
      <c r="E809" s="469">
        <v>729</v>
      </c>
      <c r="F809" t="s">
        <v>1315</v>
      </c>
      <c r="G809">
        <v>163</v>
      </c>
    </row>
    <row r="810" spans="1:7">
      <c r="A810">
        <v>809</v>
      </c>
      <c r="B810">
        <v>6380</v>
      </c>
      <c r="C810">
        <v>5</v>
      </c>
      <c r="D810" t="s">
        <v>1356</v>
      </c>
      <c r="E810" s="469">
        <v>629</v>
      </c>
      <c r="F810" t="s">
        <v>1315</v>
      </c>
      <c r="G810">
        <v>234</v>
      </c>
    </row>
    <row r="811" spans="1:7">
      <c r="A811">
        <v>810</v>
      </c>
      <c r="B811">
        <v>6058</v>
      </c>
      <c r="C811">
        <v>5</v>
      </c>
      <c r="D811" t="s">
        <v>1357</v>
      </c>
      <c r="E811" s="469">
        <v>569</v>
      </c>
      <c r="F811" t="s">
        <v>1315</v>
      </c>
      <c r="G811">
        <v>248</v>
      </c>
    </row>
    <row r="812" spans="1:7">
      <c r="A812">
        <v>811</v>
      </c>
      <c r="B812">
        <v>10437</v>
      </c>
      <c r="C812">
        <v>5</v>
      </c>
      <c r="D812" t="s">
        <v>1358</v>
      </c>
      <c r="E812" s="469">
        <v>1249</v>
      </c>
      <c r="F812" t="s">
        <v>1312</v>
      </c>
      <c r="G812">
        <v>66</v>
      </c>
    </row>
    <row r="813" spans="1:7">
      <c r="A813">
        <v>812</v>
      </c>
      <c r="B813">
        <v>7848</v>
      </c>
      <c r="C813">
        <v>5</v>
      </c>
      <c r="D813" t="s">
        <v>1359</v>
      </c>
      <c r="E813" s="469">
        <v>449</v>
      </c>
      <c r="F813" t="s">
        <v>1317</v>
      </c>
      <c r="G813">
        <v>174</v>
      </c>
    </row>
    <row r="814" spans="1:7">
      <c r="A814">
        <v>813</v>
      </c>
      <c r="B814">
        <v>7133</v>
      </c>
      <c r="C814">
        <v>5</v>
      </c>
      <c r="D814" t="s">
        <v>1360</v>
      </c>
      <c r="E814" s="469">
        <v>999</v>
      </c>
      <c r="F814" t="s">
        <v>1315</v>
      </c>
      <c r="G814">
        <v>204</v>
      </c>
    </row>
    <row r="815" spans="1:7">
      <c r="A815">
        <v>814</v>
      </c>
      <c r="B815">
        <v>9544</v>
      </c>
      <c r="C815">
        <v>5</v>
      </c>
      <c r="D815" t="s">
        <v>1361</v>
      </c>
      <c r="E815" s="469">
        <v>549</v>
      </c>
      <c r="F815" t="s">
        <v>1312</v>
      </c>
      <c r="G815">
        <v>104</v>
      </c>
    </row>
    <row r="816" spans="1:7">
      <c r="A816">
        <v>815</v>
      </c>
      <c r="B816">
        <v>6279</v>
      </c>
      <c r="C816">
        <v>5</v>
      </c>
      <c r="D816" t="s">
        <v>1362</v>
      </c>
      <c r="E816" s="469">
        <v>589</v>
      </c>
      <c r="F816" t="s">
        <v>1093</v>
      </c>
      <c r="G816">
        <v>238</v>
      </c>
    </row>
    <row r="817" spans="1:7">
      <c r="A817">
        <v>816</v>
      </c>
      <c r="B817">
        <v>9258</v>
      </c>
      <c r="C817">
        <v>5</v>
      </c>
      <c r="D817" t="s">
        <v>1363</v>
      </c>
      <c r="E817" s="469">
        <v>749</v>
      </c>
      <c r="F817" t="s">
        <v>1317</v>
      </c>
      <c r="G817">
        <v>117</v>
      </c>
    </row>
    <row r="818" spans="1:7">
      <c r="A818">
        <v>817</v>
      </c>
      <c r="B818">
        <v>10525</v>
      </c>
      <c r="C818">
        <v>5</v>
      </c>
      <c r="D818" t="s">
        <v>1364</v>
      </c>
      <c r="E818" s="469">
        <v>829</v>
      </c>
      <c r="F818" t="s">
        <v>1315</v>
      </c>
      <c r="G818">
        <v>63</v>
      </c>
    </row>
    <row r="819" spans="1:7">
      <c r="A819">
        <v>818</v>
      </c>
      <c r="B819">
        <v>7519</v>
      </c>
      <c r="C819">
        <v>5</v>
      </c>
      <c r="D819" t="s">
        <v>1365</v>
      </c>
      <c r="E819" s="469">
        <v>699</v>
      </c>
      <c r="F819" t="s">
        <v>1315</v>
      </c>
      <c r="G819">
        <v>189</v>
      </c>
    </row>
    <row r="820" spans="1:7">
      <c r="A820">
        <v>819</v>
      </c>
      <c r="B820">
        <v>10061</v>
      </c>
      <c r="C820">
        <v>5</v>
      </c>
      <c r="D820" t="s">
        <v>1366</v>
      </c>
      <c r="E820" s="469">
        <v>579</v>
      </c>
      <c r="F820" t="s">
        <v>1312</v>
      </c>
      <c r="G820">
        <v>82</v>
      </c>
    </row>
    <row r="821" spans="1:7">
      <c r="A821">
        <v>820</v>
      </c>
      <c r="B821">
        <v>10770</v>
      </c>
      <c r="C821">
        <v>5</v>
      </c>
      <c r="D821" t="s">
        <v>1367</v>
      </c>
      <c r="E821" s="469">
        <v>939</v>
      </c>
      <c r="F821" t="s">
        <v>1312</v>
      </c>
      <c r="G821">
        <v>52</v>
      </c>
    </row>
    <row r="822" spans="1:7">
      <c r="A822">
        <v>821</v>
      </c>
      <c r="B822">
        <v>11728</v>
      </c>
      <c r="C822">
        <v>5</v>
      </c>
      <c r="D822" t="s">
        <v>1368</v>
      </c>
      <c r="E822" s="469">
        <v>499</v>
      </c>
      <c r="F822" t="s">
        <v>1369</v>
      </c>
      <c r="G822">
        <v>11</v>
      </c>
    </row>
    <row r="823" spans="1:7">
      <c r="A823">
        <v>822</v>
      </c>
      <c r="B823">
        <v>6953</v>
      </c>
      <c r="C823">
        <v>5</v>
      </c>
      <c r="D823" t="s">
        <v>1370</v>
      </c>
      <c r="E823" s="469">
        <v>249</v>
      </c>
      <c r="F823" t="s">
        <v>1114</v>
      </c>
      <c r="G823">
        <v>211</v>
      </c>
    </row>
    <row r="824" spans="1:7">
      <c r="A824">
        <v>823</v>
      </c>
      <c r="B824">
        <v>8682</v>
      </c>
      <c r="C824">
        <v>5</v>
      </c>
      <c r="D824" t="s">
        <v>1371</v>
      </c>
      <c r="E824" s="469">
        <v>669</v>
      </c>
      <c r="F824" t="s">
        <v>1312</v>
      </c>
      <c r="G824">
        <v>140</v>
      </c>
    </row>
    <row r="825" spans="1:7">
      <c r="A825">
        <v>824</v>
      </c>
      <c r="B825">
        <v>7165</v>
      </c>
      <c r="C825">
        <v>5</v>
      </c>
      <c r="D825" t="s">
        <v>1372</v>
      </c>
      <c r="E825" s="469">
        <v>399</v>
      </c>
      <c r="F825" t="s">
        <v>1312</v>
      </c>
      <c r="G825">
        <v>203</v>
      </c>
    </row>
    <row r="826" spans="1:7">
      <c r="A826">
        <v>825</v>
      </c>
      <c r="B826">
        <v>11496</v>
      </c>
      <c r="C826">
        <v>5</v>
      </c>
      <c r="D826" t="s">
        <v>1373</v>
      </c>
      <c r="E826" s="469">
        <v>629</v>
      </c>
      <c r="F826" t="s">
        <v>1312</v>
      </c>
      <c r="G826">
        <v>21</v>
      </c>
    </row>
    <row r="827" spans="1:7">
      <c r="A827">
        <v>826</v>
      </c>
      <c r="B827">
        <v>9162</v>
      </c>
      <c r="C827">
        <v>5</v>
      </c>
      <c r="D827" t="s">
        <v>1374</v>
      </c>
      <c r="E827" s="469">
        <v>739</v>
      </c>
      <c r="F827" t="s">
        <v>1093</v>
      </c>
      <c r="G827">
        <v>120</v>
      </c>
    </row>
    <row r="828" spans="1:7">
      <c r="A828">
        <v>827</v>
      </c>
      <c r="B828">
        <v>7081</v>
      </c>
      <c r="C828">
        <v>5</v>
      </c>
      <c r="D828" t="s">
        <v>1375</v>
      </c>
      <c r="E828" s="469">
        <v>659</v>
      </c>
      <c r="F828" t="s">
        <v>1317</v>
      </c>
      <c r="G828">
        <v>206</v>
      </c>
    </row>
    <row r="829" spans="1:7">
      <c r="A829">
        <v>828</v>
      </c>
      <c r="B829">
        <v>7491</v>
      </c>
      <c r="C829">
        <v>5</v>
      </c>
      <c r="D829" t="s">
        <v>1376</v>
      </c>
      <c r="E829" s="469">
        <v>579</v>
      </c>
      <c r="F829" t="s">
        <v>1315</v>
      </c>
      <c r="G829">
        <v>190</v>
      </c>
    </row>
    <row r="830" spans="1:7">
      <c r="A830">
        <v>829</v>
      </c>
      <c r="B830">
        <v>8935</v>
      </c>
      <c r="C830">
        <v>5</v>
      </c>
      <c r="D830" t="s">
        <v>1377</v>
      </c>
      <c r="E830" s="469">
        <v>509</v>
      </c>
      <c r="F830" t="s">
        <v>542</v>
      </c>
      <c r="G830">
        <v>130</v>
      </c>
    </row>
    <row r="831" spans="1:7">
      <c r="A831">
        <v>830</v>
      </c>
      <c r="B831">
        <v>6507</v>
      </c>
      <c r="C831">
        <v>5</v>
      </c>
      <c r="D831" t="s">
        <v>1378</v>
      </c>
      <c r="E831" s="469">
        <v>259</v>
      </c>
      <c r="F831" t="s">
        <v>542</v>
      </c>
      <c r="G831">
        <v>229</v>
      </c>
    </row>
    <row r="832" spans="1:7">
      <c r="A832">
        <v>831</v>
      </c>
      <c r="B832">
        <v>6530</v>
      </c>
      <c r="C832">
        <v>5</v>
      </c>
      <c r="D832" t="s">
        <v>1379</v>
      </c>
      <c r="E832" s="469">
        <v>459</v>
      </c>
      <c r="F832" t="s">
        <v>1312</v>
      </c>
      <c r="G832">
        <v>228</v>
      </c>
    </row>
    <row r="833" spans="1:7">
      <c r="A833">
        <v>832</v>
      </c>
      <c r="B833">
        <v>8189</v>
      </c>
      <c r="C833">
        <v>5</v>
      </c>
      <c r="D833" t="s">
        <v>1380</v>
      </c>
      <c r="E833" s="469">
        <v>319</v>
      </c>
      <c r="F833" t="s">
        <v>542</v>
      </c>
      <c r="G833">
        <v>159</v>
      </c>
    </row>
    <row r="834" spans="1:7">
      <c r="A834">
        <v>833</v>
      </c>
      <c r="B834">
        <v>11379</v>
      </c>
      <c r="C834">
        <v>5</v>
      </c>
      <c r="D834" t="s">
        <v>1381</v>
      </c>
      <c r="E834" s="469">
        <v>299</v>
      </c>
      <c r="F834" t="s">
        <v>1079</v>
      </c>
      <c r="G834">
        <v>26</v>
      </c>
    </row>
    <row r="835" spans="1:7">
      <c r="A835">
        <v>834</v>
      </c>
      <c r="B835">
        <v>6460</v>
      </c>
      <c r="C835">
        <v>5</v>
      </c>
      <c r="D835" t="s">
        <v>1382</v>
      </c>
      <c r="E835" s="469">
        <v>559</v>
      </c>
      <c r="F835" t="s">
        <v>1312</v>
      </c>
      <c r="G835">
        <v>231</v>
      </c>
    </row>
    <row r="836" spans="1:7">
      <c r="A836">
        <v>835</v>
      </c>
      <c r="B836">
        <v>7751</v>
      </c>
      <c r="C836">
        <v>5</v>
      </c>
      <c r="D836" t="s">
        <v>1383</v>
      </c>
      <c r="E836" s="469">
        <v>299</v>
      </c>
      <c r="F836" t="s">
        <v>1093</v>
      </c>
      <c r="G836">
        <v>179</v>
      </c>
    </row>
    <row r="837" spans="1:7">
      <c r="A837">
        <v>836</v>
      </c>
      <c r="B837">
        <v>7572</v>
      </c>
      <c r="C837">
        <v>5</v>
      </c>
      <c r="D837" t="s">
        <v>1384</v>
      </c>
      <c r="E837" s="469">
        <v>1049</v>
      </c>
      <c r="F837" t="s">
        <v>1317</v>
      </c>
      <c r="G837">
        <v>187</v>
      </c>
    </row>
    <row r="838" spans="1:7">
      <c r="A838">
        <v>837</v>
      </c>
      <c r="B838">
        <v>11672</v>
      </c>
      <c r="C838">
        <v>5</v>
      </c>
      <c r="D838" t="s">
        <v>1385</v>
      </c>
      <c r="E838" s="469">
        <v>469</v>
      </c>
      <c r="F838" t="s">
        <v>1315</v>
      </c>
      <c r="G838">
        <v>13</v>
      </c>
    </row>
    <row r="839" spans="1:7">
      <c r="A839">
        <v>838</v>
      </c>
      <c r="B839">
        <v>9985</v>
      </c>
      <c r="C839">
        <v>5</v>
      </c>
      <c r="D839" t="s">
        <v>1386</v>
      </c>
      <c r="E839" s="469">
        <v>789</v>
      </c>
      <c r="F839" t="s">
        <v>1315</v>
      </c>
      <c r="G839">
        <v>86</v>
      </c>
    </row>
    <row r="840" spans="1:7">
      <c r="A840">
        <v>839</v>
      </c>
      <c r="B840">
        <v>8701</v>
      </c>
      <c r="C840">
        <v>5</v>
      </c>
      <c r="D840" t="s">
        <v>1387</v>
      </c>
      <c r="E840" s="469">
        <v>749</v>
      </c>
      <c r="F840" t="s">
        <v>1312</v>
      </c>
      <c r="G840">
        <v>139</v>
      </c>
    </row>
    <row r="841" spans="1:7">
      <c r="A841">
        <v>840</v>
      </c>
      <c r="B841">
        <v>10696</v>
      </c>
      <c r="C841">
        <v>5</v>
      </c>
      <c r="D841" t="s">
        <v>1388</v>
      </c>
      <c r="E841" s="469">
        <v>489</v>
      </c>
      <c r="F841" t="s">
        <v>1093</v>
      </c>
      <c r="G841">
        <v>55</v>
      </c>
    </row>
    <row r="842" spans="1:7">
      <c r="A842">
        <v>841</v>
      </c>
      <c r="B842">
        <v>8211</v>
      </c>
      <c r="C842">
        <v>5</v>
      </c>
      <c r="D842" t="s">
        <v>1389</v>
      </c>
      <c r="E842" s="469">
        <v>3499</v>
      </c>
      <c r="F842" t="s">
        <v>1390</v>
      </c>
      <c r="G842">
        <v>158</v>
      </c>
    </row>
    <row r="843" spans="1:7">
      <c r="A843">
        <v>842</v>
      </c>
      <c r="B843">
        <v>10159</v>
      </c>
      <c r="C843">
        <v>5</v>
      </c>
      <c r="D843" t="s">
        <v>1391</v>
      </c>
      <c r="E843" s="469">
        <v>599</v>
      </c>
      <c r="F843" t="s">
        <v>1315</v>
      </c>
      <c r="G843">
        <v>78</v>
      </c>
    </row>
    <row r="844" spans="1:7">
      <c r="A844">
        <v>843</v>
      </c>
      <c r="B844">
        <v>10062</v>
      </c>
      <c r="C844">
        <v>5</v>
      </c>
      <c r="D844" t="s">
        <v>1392</v>
      </c>
      <c r="E844" s="469">
        <v>659</v>
      </c>
      <c r="F844" t="s">
        <v>1315</v>
      </c>
      <c r="G844">
        <v>82</v>
      </c>
    </row>
    <row r="845" spans="1:7">
      <c r="A845">
        <v>844</v>
      </c>
      <c r="B845">
        <v>11922</v>
      </c>
      <c r="C845">
        <v>5</v>
      </c>
      <c r="D845" t="s">
        <v>1393</v>
      </c>
      <c r="E845" s="469">
        <v>1799</v>
      </c>
      <c r="F845" t="s">
        <v>1315</v>
      </c>
      <c r="G845">
        <v>3</v>
      </c>
    </row>
    <row r="846" spans="1:7">
      <c r="A846">
        <v>845</v>
      </c>
      <c r="B846">
        <v>9475</v>
      </c>
      <c r="C846">
        <v>5</v>
      </c>
      <c r="D846" t="s">
        <v>1394</v>
      </c>
      <c r="E846" s="469">
        <v>449</v>
      </c>
      <c r="F846" t="s">
        <v>1312</v>
      </c>
      <c r="G846">
        <v>107</v>
      </c>
    </row>
    <row r="847" spans="1:7">
      <c r="A847">
        <v>846</v>
      </c>
      <c r="B847">
        <v>6922</v>
      </c>
      <c r="C847">
        <v>5</v>
      </c>
      <c r="D847" t="s">
        <v>1395</v>
      </c>
      <c r="E847" s="469">
        <v>579</v>
      </c>
      <c r="F847" t="s">
        <v>1312</v>
      </c>
      <c r="G847">
        <v>213</v>
      </c>
    </row>
    <row r="848" spans="1:7">
      <c r="A848">
        <v>847</v>
      </c>
      <c r="B848">
        <v>7891</v>
      </c>
      <c r="C848">
        <v>5</v>
      </c>
      <c r="D848" t="s">
        <v>1396</v>
      </c>
      <c r="E848" s="469">
        <v>459</v>
      </c>
      <c r="F848" t="s">
        <v>1312</v>
      </c>
      <c r="G848">
        <v>172</v>
      </c>
    </row>
    <row r="849" spans="1:7">
      <c r="A849">
        <v>848</v>
      </c>
      <c r="B849">
        <v>9986</v>
      </c>
      <c r="C849">
        <v>5</v>
      </c>
      <c r="D849" t="s">
        <v>1397</v>
      </c>
      <c r="E849" s="469">
        <v>319</v>
      </c>
      <c r="F849" t="s">
        <v>1312</v>
      </c>
      <c r="G849">
        <v>86</v>
      </c>
    </row>
    <row r="850" spans="1:7">
      <c r="A850">
        <v>849</v>
      </c>
      <c r="B850">
        <v>9797</v>
      </c>
      <c r="C850">
        <v>5</v>
      </c>
      <c r="D850" t="s">
        <v>1398</v>
      </c>
      <c r="E850" s="469">
        <v>829</v>
      </c>
      <c r="F850" t="s">
        <v>1312</v>
      </c>
      <c r="G850">
        <v>94</v>
      </c>
    </row>
    <row r="851" spans="1:7">
      <c r="A851">
        <v>850</v>
      </c>
      <c r="B851">
        <v>6334</v>
      </c>
      <c r="C851">
        <v>5</v>
      </c>
      <c r="D851" t="s">
        <v>1399</v>
      </c>
      <c r="E851" s="469">
        <v>1199</v>
      </c>
      <c r="F851" t="s">
        <v>1312</v>
      </c>
      <c r="G851">
        <v>236</v>
      </c>
    </row>
    <row r="852" spans="1:7">
      <c r="A852">
        <v>851</v>
      </c>
      <c r="B852">
        <v>10467</v>
      </c>
      <c r="C852">
        <v>5</v>
      </c>
      <c r="D852" t="s">
        <v>1400</v>
      </c>
      <c r="E852" s="469">
        <v>589</v>
      </c>
      <c r="F852" t="s">
        <v>1312</v>
      </c>
      <c r="G852">
        <v>65</v>
      </c>
    </row>
    <row r="853" spans="1:7">
      <c r="A853">
        <v>852</v>
      </c>
      <c r="B853">
        <v>10830</v>
      </c>
      <c r="C853">
        <v>5</v>
      </c>
      <c r="D853" t="s">
        <v>1401</v>
      </c>
      <c r="E853" s="469">
        <v>849</v>
      </c>
      <c r="F853" t="s">
        <v>1312</v>
      </c>
      <c r="G853">
        <v>49</v>
      </c>
    </row>
    <row r="854" spans="1:7">
      <c r="A854">
        <v>853</v>
      </c>
      <c r="B854">
        <v>8545</v>
      </c>
      <c r="C854">
        <v>5</v>
      </c>
      <c r="D854" t="s">
        <v>1402</v>
      </c>
      <c r="E854" s="469">
        <v>649</v>
      </c>
      <c r="F854" t="s">
        <v>1312</v>
      </c>
      <c r="G854">
        <v>145</v>
      </c>
    </row>
    <row r="855" spans="1:7">
      <c r="A855">
        <v>854</v>
      </c>
      <c r="B855">
        <v>6662</v>
      </c>
      <c r="C855">
        <v>5</v>
      </c>
      <c r="D855" t="s">
        <v>1403</v>
      </c>
      <c r="E855" s="469">
        <v>939</v>
      </c>
      <c r="F855" t="s">
        <v>1312</v>
      </c>
      <c r="G855">
        <v>223</v>
      </c>
    </row>
    <row r="856" spans="1:7">
      <c r="A856">
        <v>855</v>
      </c>
      <c r="B856">
        <v>6305</v>
      </c>
      <c r="C856">
        <v>5</v>
      </c>
      <c r="D856" t="s">
        <v>1404</v>
      </c>
      <c r="E856" s="469">
        <v>699</v>
      </c>
      <c r="F856" t="s">
        <v>1312</v>
      </c>
      <c r="G856">
        <v>237</v>
      </c>
    </row>
    <row r="857" spans="1:7">
      <c r="A857">
        <v>856</v>
      </c>
      <c r="B857">
        <v>7425</v>
      </c>
      <c r="C857">
        <v>5</v>
      </c>
      <c r="D857" t="s">
        <v>1405</v>
      </c>
      <c r="E857" s="469">
        <v>1799</v>
      </c>
      <c r="F857" t="s">
        <v>1390</v>
      </c>
      <c r="G857">
        <v>193</v>
      </c>
    </row>
    <row r="858" spans="1:7">
      <c r="A858">
        <v>857</v>
      </c>
      <c r="B858">
        <v>6190</v>
      </c>
      <c r="C858">
        <v>5</v>
      </c>
      <c r="D858" t="s">
        <v>1406</v>
      </c>
      <c r="E858" s="469">
        <v>2249</v>
      </c>
      <c r="F858" t="s">
        <v>1390</v>
      </c>
      <c r="G858">
        <v>242</v>
      </c>
    </row>
    <row r="859" spans="1:7">
      <c r="A859">
        <v>858</v>
      </c>
      <c r="B859">
        <v>11607</v>
      </c>
      <c r="C859">
        <v>5</v>
      </c>
      <c r="D859" t="s">
        <v>1407</v>
      </c>
      <c r="E859" s="469">
        <v>6849</v>
      </c>
      <c r="F859" t="s">
        <v>1390</v>
      </c>
      <c r="G859">
        <v>16</v>
      </c>
    </row>
    <row r="860" spans="1:7">
      <c r="A860">
        <v>859</v>
      </c>
      <c r="B860">
        <v>8984</v>
      </c>
      <c r="C860">
        <v>5</v>
      </c>
      <c r="D860" t="s">
        <v>1408</v>
      </c>
      <c r="E860" s="469">
        <v>4549</v>
      </c>
      <c r="F860" t="s">
        <v>1390</v>
      </c>
      <c r="G860">
        <v>128</v>
      </c>
    </row>
    <row r="861" spans="1:7">
      <c r="A861">
        <v>860</v>
      </c>
      <c r="B861">
        <v>11111</v>
      </c>
      <c r="C861">
        <v>5</v>
      </c>
      <c r="D861" t="s">
        <v>1409</v>
      </c>
      <c r="E861" s="469">
        <v>4549</v>
      </c>
      <c r="F861" t="s">
        <v>1390</v>
      </c>
      <c r="G861">
        <v>38</v>
      </c>
    </row>
    <row r="862" spans="1:7">
      <c r="A862">
        <v>861</v>
      </c>
      <c r="B862">
        <v>9718</v>
      </c>
      <c r="C862">
        <v>5</v>
      </c>
      <c r="D862" t="s">
        <v>1410</v>
      </c>
      <c r="E862" s="469">
        <v>609</v>
      </c>
      <c r="F862" t="s">
        <v>1317</v>
      </c>
      <c r="G862">
        <v>97</v>
      </c>
    </row>
    <row r="863" spans="1:7">
      <c r="A863">
        <v>862</v>
      </c>
      <c r="B863">
        <v>11697</v>
      </c>
      <c r="C863">
        <v>5</v>
      </c>
      <c r="D863" t="s">
        <v>1411</v>
      </c>
      <c r="E863" s="469">
        <v>379</v>
      </c>
      <c r="F863" t="s">
        <v>1317</v>
      </c>
      <c r="G863">
        <v>12</v>
      </c>
    </row>
    <row r="864" spans="1:7">
      <c r="A864">
        <v>863</v>
      </c>
      <c r="B864">
        <v>7326</v>
      </c>
      <c r="C864">
        <v>5</v>
      </c>
      <c r="D864" t="s">
        <v>1412</v>
      </c>
      <c r="E864" s="469">
        <v>1489</v>
      </c>
      <c r="F864" t="s">
        <v>1315</v>
      </c>
      <c r="G864">
        <v>197</v>
      </c>
    </row>
    <row r="865" spans="1:7">
      <c r="A865">
        <v>864</v>
      </c>
      <c r="B865">
        <v>11608</v>
      </c>
      <c r="C865">
        <v>5</v>
      </c>
      <c r="D865" t="s">
        <v>1413</v>
      </c>
      <c r="E865" s="469">
        <v>1049</v>
      </c>
      <c r="F865" t="s">
        <v>1315</v>
      </c>
      <c r="G865">
        <v>16</v>
      </c>
    </row>
    <row r="866" spans="1:7">
      <c r="A866">
        <v>865</v>
      </c>
      <c r="B866">
        <v>8907</v>
      </c>
      <c r="C866">
        <v>5</v>
      </c>
      <c r="D866" t="s">
        <v>1414</v>
      </c>
      <c r="E866" s="469">
        <v>949</v>
      </c>
      <c r="F866" t="s">
        <v>1315</v>
      </c>
      <c r="G866">
        <v>131</v>
      </c>
    </row>
    <row r="867" spans="1:7">
      <c r="A867">
        <v>866</v>
      </c>
      <c r="B867">
        <v>10365</v>
      </c>
      <c r="C867">
        <v>5</v>
      </c>
      <c r="D867" t="s">
        <v>1415</v>
      </c>
      <c r="E867" s="469">
        <v>1659</v>
      </c>
      <c r="F867" t="s">
        <v>542</v>
      </c>
      <c r="G867">
        <v>69</v>
      </c>
    </row>
    <row r="868" spans="1:7">
      <c r="A868">
        <v>867</v>
      </c>
      <c r="B868">
        <v>11406</v>
      </c>
      <c r="C868">
        <v>5</v>
      </c>
      <c r="D868" t="s">
        <v>1416</v>
      </c>
      <c r="E868" s="469">
        <v>969</v>
      </c>
      <c r="F868" t="s">
        <v>542</v>
      </c>
      <c r="G868">
        <v>25</v>
      </c>
    </row>
    <row r="869" spans="1:7">
      <c r="A869">
        <v>868</v>
      </c>
      <c r="B869">
        <v>9847</v>
      </c>
      <c r="C869">
        <v>5</v>
      </c>
      <c r="D869" t="s">
        <v>1417</v>
      </c>
      <c r="E869" s="469">
        <v>729</v>
      </c>
      <c r="F869" t="s">
        <v>542</v>
      </c>
      <c r="G869">
        <v>92</v>
      </c>
    </row>
    <row r="870" spans="1:7">
      <c r="A870">
        <v>869</v>
      </c>
      <c r="B870">
        <v>6359</v>
      </c>
      <c r="C870">
        <v>5</v>
      </c>
      <c r="D870" t="s">
        <v>1418</v>
      </c>
      <c r="E870" s="469">
        <v>749</v>
      </c>
      <c r="F870" t="s">
        <v>542</v>
      </c>
      <c r="G870">
        <v>235</v>
      </c>
    </row>
    <row r="871" spans="1:7">
      <c r="A871">
        <v>870</v>
      </c>
      <c r="B871">
        <v>11850</v>
      </c>
      <c r="C871">
        <v>5</v>
      </c>
      <c r="D871" t="s">
        <v>1419</v>
      </c>
      <c r="E871" s="469">
        <v>479</v>
      </c>
      <c r="F871" t="s">
        <v>1317</v>
      </c>
      <c r="G871">
        <v>6</v>
      </c>
    </row>
    <row r="872" spans="1:7">
      <c r="A872">
        <v>871</v>
      </c>
      <c r="B872">
        <v>7849</v>
      </c>
      <c r="C872">
        <v>6</v>
      </c>
      <c r="D872" t="s">
        <v>1420</v>
      </c>
      <c r="E872" s="469">
        <v>99</v>
      </c>
      <c r="F872" t="s">
        <v>1421</v>
      </c>
      <c r="G872">
        <v>174</v>
      </c>
    </row>
    <row r="873" spans="1:7">
      <c r="A873">
        <v>872</v>
      </c>
      <c r="B873">
        <v>7012</v>
      </c>
      <c r="C873">
        <v>6</v>
      </c>
      <c r="D873" t="s">
        <v>1422</v>
      </c>
      <c r="E873" s="469">
        <v>229</v>
      </c>
      <c r="F873" t="s">
        <v>1423</v>
      </c>
      <c r="G873">
        <v>209</v>
      </c>
    </row>
    <row r="874" spans="1:7">
      <c r="A874">
        <v>873</v>
      </c>
      <c r="B874">
        <v>8146</v>
      </c>
      <c r="C874">
        <v>6</v>
      </c>
      <c r="D874" t="s">
        <v>1424</v>
      </c>
      <c r="E874" s="469">
        <v>179</v>
      </c>
      <c r="F874" t="s">
        <v>1421</v>
      </c>
      <c r="G874">
        <v>161</v>
      </c>
    </row>
    <row r="875" spans="1:7">
      <c r="A875">
        <v>874</v>
      </c>
      <c r="B875">
        <v>11380</v>
      </c>
      <c r="C875">
        <v>6</v>
      </c>
      <c r="D875" t="s">
        <v>1425</v>
      </c>
      <c r="E875" s="469">
        <v>29</v>
      </c>
      <c r="F875" t="s">
        <v>1421</v>
      </c>
      <c r="G875">
        <v>26</v>
      </c>
    </row>
    <row r="876" spans="1:7">
      <c r="A876">
        <v>875</v>
      </c>
      <c r="B876">
        <v>6109</v>
      </c>
      <c r="C876">
        <v>6</v>
      </c>
      <c r="D876" t="s">
        <v>1426</v>
      </c>
      <c r="E876" s="469">
        <v>229</v>
      </c>
      <c r="F876" t="s">
        <v>1423</v>
      </c>
      <c r="G876">
        <v>246</v>
      </c>
    </row>
    <row r="877" spans="1:7">
      <c r="A877">
        <v>876</v>
      </c>
      <c r="B877">
        <v>11544</v>
      </c>
      <c r="C877">
        <v>6</v>
      </c>
      <c r="D877" t="s">
        <v>1427</v>
      </c>
      <c r="E877" s="469">
        <v>79</v>
      </c>
      <c r="F877" t="s">
        <v>1421</v>
      </c>
      <c r="G877">
        <v>19</v>
      </c>
    </row>
    <row r="878" spans="1:7">
      <c r="A878">
        <v>877</v>
      </c>
      <c r="B878">
        <v>6790</v>
      </c>
      <c r="C878">
        <v>6</v>
      </c>
      <c r="D878" t="s">
        <v>1428</v>
      </c>
      <c r="E878" s="469">
        <v>33.99</v>
      </c>
      <c r="F878" t="s">
        <v>1429</v>
      </c>
      <c r="G878">
        <v>218</v>
      </c>
    </row>
    <row r="879" spans="1:7">
      <c r="A879">
        <v>878</v>
      </c>
      <c r="B879">
        <v>10617</v>
      </c>
      <c r="C879">
        <v>6</v>
      </c>
      <c r="D879" t="s">
        <v>1430</v>
      </c>
      <c r="E879" s="469">
        <v>129</v>
      </c>
      <c r="F879" t="s">
        <v>1431</v>
      </c>
      <c r="G879">
        <v>59</v>
      </c>
    </row>
    <row r="880" spans="1:7">
      <c r="A880">
        <v>879</v>
      </c>
      <c r="B880">
        <v>11961</v>
      </c>
      <c r="C880">
        <v>6</v>
      </c>
      <c r="D880" t="s">
        <v>1432</v>
      </c>
      <c r="E880" s="469">
        <v>175</v>
      </c>
      <c r="F880" t="s">
        <v>1421</v>
      </c>
      <c r="G880">
        <v>1</v>
      </c>
    </row>
    <row r="881" spans="1:7">
      <c r="A881">
        <v>880</v>
      </c>
      <c r="B881">
        <v>7596</v>
      </c>
      <c r="C881">
        <v>6</v>
      </c>
      <c r="D881" t="s">
        <v>1433</v>
      </c>
      <c r="E881" s="469">
        <v>135</v>
      </c>
      <c r="F881" t="s">
        <v>1434</v>
      </c>
      <c r="G881">
        <v>186</v>
      </c>
    </row>
    <row r="882" spans="1:7">
      <c r="A882">
        <v>881</v>
      </c>
      <c r="B882">
        <v>8065</v>
      </c>
      <c r="C882">
        <v>6</v>
      </c>
      <c r="D882" t="s">
        <v>1435</v>
      </c>
      <c r="E882" s="469">
        <v>29</v>
      </c>
      <c r="F882" t="s">
        <v>1421</v>
      </c>
      <c r="G882">
        <v>165</v>
      </c>
    </row>
    <row r="883" spans="1:7">
      <c r="A883">
        <v>882</v>
      </c>
      <c r="B883">
        <v>10000</v>
      </c>
      <c r="C883">
        <v>6</v>
      </c>
      <c r="D883" t="s">
        <v>1436</v>
      </c>
      <c r="E883" s="469">
        <v>99</v>
      </c>
      <c r="F883" t="s">
        <v>1421</v>
      </c>
      <c r="G883">
        <v>85</v>
      </c>
    </row>
    <row r="884" spans="1:7">
      <c r="A884">
        <v>883</v>
      </c>
      <c r="B884">
        <v>9460</v>
      </c>
      <c r="C884">
        <v>6</v>
      </c>
      <c r="D884" t="s">
        <v>1437</v>
      </c>
      <c r="E884" s="469">
        <v>49.99</v>
      </c>
      <c r="F884" t="s">
        <v>1438</v>
      </c>
      <c r="G884">
        <v>108</v>
      </c>
    </row>
    <row r="885" spans="1:7">
      <c r="A885">
        <v>884</v>
      </c>
      <c r="B885">
        <v>7327</v>
      </c>
      <c r="C885">
        <v>6</v>
      </c>
      <c r="D885" t="s">
        <v>1439</v>
      </c>
      <c r="E885" s="469">
        <v>189</v>
      </c>
      <c r="F885" t="s">
        <v>1440</v>
      </c>
      <c r="G885">
        <v>197</v>
      </c>
    </row>
    <row r="886" spans="1:7">
      <c r="A886">
        <v>885</v>
      </c>
      <c r="B886">
        <v>9412</v>
      </c>
      <c r="C886">
        <v>6</v>
      </c>
      <c r="D886" t="s">
        <v>1441</v>
      </c>
      <c r="E886" s="469">
        <v>69.989999999999995</v>
      </c>
      <c r="F886" t="s">
        <v>1442</v>
      </c>
      <c r="G886">
        <v>110</v>
      </c>
    </row>
    <row r="887" spans="1:7">
      <c r="A887">
        <v>886</v>
      </c>
      <c r="B887">
        <v>9080</v>
      </c>
      <c r="C887">
        <v>6</v>
      </c>
      <c r="D887" t="s">
        <v>1443</v>
      </c>
      <c r="E887" s="469">
        <v>29</v>
      </c>
      <c r="F887" t="s">
        <v>1421</v>
      </c>
      <c r="G887">
        <v>124</v>
      </c>
    </row>
    <row r="888" spans="1:7">
      <c r="A888">
        <v>887</v>
      </c>
      <c r="B888">
        <v>7224</v>
      </c>
      <c r="C888">
        <v>6</v>
      </c>
      <c r="D888" t="s">
        <v>1444</v>
      </c>
      <c r="E888" s="469">
        <v>249</v>
      </c>
      <c r="F888" t="s">
        <v>1421</v>
      </c>
      <c r="G888">
        <v>201</v>
      </c>
    </row>
    <row r="889" spans="1:7">
      <c r="A889">
        <v>888</v>
      </c>
      <c r="B889">
        <v>11308</v>
      </c>
      <c r="C889">
        <v>6</v>
      </c>
      <c r="D889" t="s">
        <v>1445</v>
      </c>
      <c r="E889" s="469">
        <v>349</v>
      </c>
      <c r="F889" t="s">
        <v>1423</v>
      </c>
      <c r="G889">
        <v>29</v>
      </c>
    </row>
    <row r="890" spans="1:7">
      <c r="A890">
        <v>889</v>
      </c>
      <c r="B890">
        <v>7328</v>
      </c>
      <c r="C890">
        <v>6</v>
      </c>
      <c r="D890" t="s">
        <v>1446</v>
      </c>
      <c r="E890" s="469">
        <v>199</v>
      </c>
      <c r="F890" t="s">
        <v>1431</v>
      </c>
      <c r="G890">
        <v>197</v>
      </c>
    </row>
    <row r="891" spans="1:7">
      <c r="A891">
        <v>890</v>
      </c>
      <c r="B891">
        <v>10941</v>
      </c>
      <c r="C891">
        <v>6</v>
      </c>
      <c r="D891" t="s">
        <v>1447</v>
      </c>
      <c r="E891" s="469">
        <v>579</v>
      </c>
      <c r="F891" t="s">
        <v>1423</v>
      </c>
      <c r="G891">
        <v>44</v>
      </c>
    </row>
    <row r="892" spans="1:7">
      <c r="A892">
        <v>891</v>
      </c>
      <c r="B892">
        <v>7253</v>
      </c>
      <c r="C892">
        <v>6</v>
      </c>
      <c r="D892" t="s">
        <v>1448</v>
      </c>
      <c r="E892" s="469">
        <v>279</v>
      </c>
      <c r="F892" t="s">
        <v>1440</v>
      </c>
      <c r="G892">
        <v>200</v>
      </c>
    </row>
    <row r="893" spans="1:7">
      <c r="A893">
        <v>892</v>
      </c>
      <c r="B893">
        <v>8147</v>
      </c>
      <c r="C893">
        <v>6</v>
      </c>
      <c r="D893" t="s">
        <v>1449</v>
      </c>
      <c r="E893" s="469">
        <v>29</v>
      </c>
      <c r="F893" t="s">
        <v>1421</v>
      </c>
      <c r="G893">
        <v>161</v>
      </c>
    </row>
    <row r="894" spans="1:7">
      <c r="A894">
        <v>893</v>
      </c>
      <c r="B894">
        <v>6773</v>
      </c>
      <c r="C894">
        <v>6</v>
      </c>
      <c r="D894" t="s">
        <v>1450</v>
      </c>
      <c r="E894" s="469">
        <v>179</v>
      </c>
      <c r="F894" t="s">
        <v>1451</v>
      </c>
      <c r="G894">
        <v>219</v>
      </c>
    </row>
    <row r="895" spans="1:7">
      <c r="A895">
        <v>894</v>
      </c>
      <c r="B895">
        <v>8759</v>
      </c>
      <c r="C895">
        <v>6</v>
      </c>
      <c r="D895" t="s">
        <v>1452</v>
      </c>
      <c r="E895" s="469">
        <v>189</v>
      </c>
      <c r="F895" t="s">
        <v>1440</v>
      </c>
      <c r="G895">
        <v>137</v>
      </c>
    </row>
    <row r="896" spans="1:7">
      <c r="A896">
        <v>895</v>
      </c>
      <c r="B896">
        <v>9545</v>
      </c>
      <c r="C896">
        <v>6</v>
      </c>
      <c r="D896" t="s">
        <v>1453</v>
      </c>
      <c r="E896" s="469">
        <v>139</v>
      </c>
      <c r="F896" t="s">
        <v>1454</v>
      </c>
      <c r="G896">
        <v>104</v>
      </c>
    </row>
    <row r="897" spans="1:7">
      <c r="A897">
        <v>896</v>
      </c>
      <c r="B897">
        <v>10180</v>
      </c>
      <c r="C897">
        <v>6</v>
      </c>
      <c r="D897" t="s">
        <v>1455</v>
      </c>
      <c r="E897" s="469">
        <v>51</v>
      </c>
      <c r="F897" t="s">
        <v>1421</v>
      </c>
      <c r="G897">
        <v>77</v>
      </c>
    </row>
    <row r="898" spans="1:7">
      <c r="A898">
        <v>897</v>
      </c>
      <c r="B898">
        <v>9189</v>
      </c>
      <c r="C898">
        <v>6</v>
      </c>
      <c r="D898" t="s">
        <v>1456</v>
      </c>
      <c r="E898" s="469">
        <v>389</v>
      </c>
      <c r="F898" t="s">
        <v>1440</v>
      </c>
      <c r="G898">
        <v>119</v>
      </c>
    </row>
    <row r="899" spans="1:7">
      <c r="A899">
        <v>898</v>
      </c>
      <c r="B899">
        <v>10919</v>
      </c>
      <c r="C899">
        <v>6</v>
      </c>
      <c r="D899" t="s">
        <v>1457</v>
      </c>
      <c r="E899" s="469">
        <v>219</v>
      </c>
      <c r="F899" t="s">
        <v>1440</v>
      </c>
      <c r="G899">
        <v>45</v>
      </c>
    </row>
    <row r="900" spans="1:7">
      <c r="A900">
        <v>899</v>
      </c>
      <c r="B900">
        <v>7474</v>
      </c>
      <c r="C900">
        <v>6</v>
      </c>
      <c r="D900" t="s">
        <v>1458</v>
      </c>
      <c r="E900" s="469">
        <v>579</v>
      </c>
      <c r="F900" t="s">
        <v>1423</v>
      </c>
      <c r="G900">
        <v>191</v>
      </c>
    </row>
    <row r="901" spans="1:7">
      <c r="A901">
        <v>900</v>
      </c>
      <c r="B901">
        <v>10811</v>
      </c>
      <c r="C901">
        <v>6</v>
      </c>
      <c r="D901" t="s">
        <v>1459</v>
      </c>
      <c r="E901" s="469">
        <v>79</v>
      </c>
      <c r="F901" t="s">
        <v>1079</v>
      </c>
      <c r="G901">
        <v>50</v>
      </c>
    </row>
    <row r="902" spans="1:7">
      <c r="A902">
        <v>901</v>
      </c>
      <c r="B902">
        <v>8624</v>
      </c>
      <c r="C902">
        <v>6</v>
      </c>
      <c r="D902" t="s">
        <v>1460</v>
      </c>
      <c r="E902" s="469">
        <v>29</v>
      </c>
      <c r="F902" t="s">
        <v>1421</v>
      </c>
      <c r="G902">
        <v>142</v>
      </c>
    </row>
    <row r="903" spans="1:7">
      <c r="A903">
        <v>902</v>
      </c>
      <c r="B903">
        <v>8908</v>
      </c>
      <c r="C903">
        <v>6</v>
      </c>
      <c r="D903" t="s">
        <v>1461</v>
      </c>
      <c r="E903" s="469">
        <v>79</v>
      </c>
      <c r="F903" t="s">
        <v>1431</v>
      </c>
      <c r="G903">
        <v>131</v>
      </c>
    </row>
    <row r="904" spans="1:7">
      <c r="A904">
        <v>903</v>
      </c>
      <c r="B904">
        <v>11621</v>
      </c>
      <c r="C904">
        <v>6</v>
      </c>
      <c r="D904" t="s">
        <v>1462</v>
      </c>
      <c r="E904" s="469">
        <v>149</v>
      </c>
      <c r="F904" t="s">
        <v>843</v>
      </c>
      <c r="G904">
        <v>15</v>
      </c>
    </row>
    <row r="905" spans="1:7">
      <c r="A905">
        <v>904</v>
      </c>
      <c r="B905">
        <v>8084</v>
      </c>
      <c r="C905">
        <v>6</v>
      </c>
      <c r="D905" t="s">
        <v>1463</v>
      </c>
      <c r="E905" s="469">
        <v>129</v>
      </c>
      <c r="F905" t="s">
        <v>1431</v>
      </c>
      <c r="G905">
        <v>164</v>
      </c>
    </row>
    <row r="906" spans="1:7">
      <c r="A906">
        <v>905</v>
      </c>
      <c r="B906">
        <v>7573</v>
      </c>
      <c r="C906">
        <v>6</v>
      </c>
      <c r="D906" t="s">
        <v>1464</v>
      </c>
      <c r="E906" s="469">
        <v>199</v>
      </c>
      <c r="F906" t="s">
        <v>1465</v>
      </c>
      <c r="G906">
        <v>187</v>
      </c>
    </row>
    <row r="907" spans="1:7">
      <c r="A907">
        <v>906</v>
      </c>
      <c r="B907">
        <v>10637</v>
      </c>
      <c r="C907">
        <v>6</v>
      </c>
      <c r="D907" t="s">
        <v>1466</v>
      </c>
      <c r="E907" s="469">
        <v>99</v>
      </c>
      <c r="F907" t="s">
        <v>1421</v>
      </c>
      <c r="G907">
        <v>58</v>
      </c>
    </row>
    <row r="908" spans="1:7">
      <c r="A908">
        <v>907</v>
      </c>
      <c r="B908">
        <v>7110</v>
      </c>
      <c r="C908">
        <v>6</v>
      </c>
      <c r="D908" t="s">
        <v>1467</v>
      </c>
      <c r="E908" s="469">
        <v>375</v>
      </c>
      <c r="F908" t="s">
        <v>1468</v>
      </c>
      <c r="G908">
        <v>205</v>
      </c>
    </row>
    <row r="909" spans="1:7">
      <c r="A909">
        <v>908</v>
      </c>
      <c r="B909">
        <v>11979</v>
      </c>
      <c r="C909">
        <v>6</v>
      </c>
      <c r="D909" t="s">
        <v>1469</v>
      </c>
      <c r="E909" s="469">
        <v>129</v>
      </c>
      <c r="F909" t="s">
        <v>1431</v>
      </c>
      <c r="G909">
        <v>0</v>
      </c>
    </row>
    <row r="910" spans="1:7">
      <c r="A910">
        <v>909</v>
      </c>
      <c r="B910">
        <v>6280</v>
      </c>
      <c r="C910">
        <v>6</v>
      </c>
      <c r="D910" t="s">
        <v>1470</v>
      </c>
      <c r="E910" s="469">
        <v>99</v>
      </c>
      <c r="F910" t="s">
        <v>1421</v>
      </c>
      <c r="G910">
        <v>238</v>
      </c>
    </row>
    <row r="911" spans="1:7">
      <c r="A911">
        <v>910</v>
      </c>
      <c r="B911">
        <v>11127</v>
      </c>
      <c r="C911">
        <v>6</v>
      </c>
      <c r="D911" t="s">
        <v>1471</v>
      </c>
      <c r="E911" s="469">
        <v>99</v>
      </c>
      <c r="F911" t="s">
        <v>1421</v>
      </c>
      <c r="G911">
        <v>37</v>
      </c>
    </row>
    <row r="912" spans="1:7">
      <c r="A912">
        <v>911</v>
      </c>
      <c r="B912">
        <v>7752</v>
      </c>
      <c r="C912">
        <v>6</v>
      </c>
      <c r="D912" t="s">
        <v>1472</v>
      </c>
      <c r="E912" s="469">
        <v>199</v>
      </c>
      <c r="F912" t="s">
        <v>1431</v>
      </c>
      <c r="G912">
        <v>179</v>
      </c>
    </row>
    <row r="913" spans="1:7">
      <c r="A913">
        <v>912</v>
      </c>
      <c r="B913">
        <v>8702</v>
      </c>
      <c r="C913">
        <v>6</v>
      </c>
      <c r="D913" t="s">
        <v>1473</v>
      </c>
      <c r="E913" s="469">
        <v>129</v>
      </c>
      <c r="F913" t="s">
        <v>1431</v>
      </c>
      <c r="G913">
        <v>139</v>
      </c>
    </row>
    <row r="914" spans="1:7">
      <c r="A914">
        <v>913</v>
      </c>
      <c r="B914">
        <v>11128</v>
      </c>
      <c r="C914">
        <v>6</v>
      </c>
      <c r="D914" t="s">
        <v>1474</v>
      </c>
      <c r="E914" s="469">
        <v>52</v>
      </c>
      <c r="F914" t="s">
        <v>1438</v>
      </c>
      <c r="G914">
        <v>37</v>
      </c>
    </row>
    <row r="915" spans="1:7">
      <c r="A915">
        <v>914</v>
      </c>
      <c r="B915">
        <v>11788</v>
      </c>
      <c r="C915">
        <v>6</v>
      </c>
      <c r="D915" t="s">
        <v>1475</v>
      </c>
      <c r="E915" s="469">
        <v>89.95</v>
      </c>
      <c r="F915" t="s">
        <v>1442</v>
      </c>
      <c r="G915">
        <v>9</v>
      </c>
    </row>
    <row r="916" spans="1:7">
      <c r="A916">
        <v>915</v>
      </c>
      <c r="B916">
        <v>8495</v>
      </c>
      <c r="C916">
        <v>6</v>
      </c>
      <c r="D916" t="s">
        <v>1476</v>
      </c>
      <c r="E916" s="469">
        <v>99</v>
      </c>
      <c r="F916" t="s">
        <v>1421</v>
      </c>
      <c r="G916">
        <v>147</v>
      </c>
    </row>
    <row r="917" spans="1:7">
      <c r="A917">
        <v>916</v>
      </c>
      <c r="B917">
        <v>8436</v>
      </c>
      <c r="C917">
        <v>6</v>
      </c>
      <c r="D917" t="s">
        <v>1477</v>
      </c>
      <c r="E917" s="469">
        <v>29</v>
      </c>
      <c r="F917" t="s">
        <v>1421</v>
      </c>
      <c r="G917">
        <v>150</v>
      </c>
    </row>
    <row r="918" spans="1:7">
      <c r="A918">
        <v>917</v>
      </c>
      <c r="B918">
        <v>11145</v>
      </c>
      <c r="C918">
        <v>6</v>
      </c>
      <c r="D918" t="s">
        <v>1478</v>
      </c>
      <c r="E918" s="469">
        <v>599</v>
      </c>
      <c r="F918" t="s">
        <v>1440</v>
      </c>
      <c r="G918">
        <v>36</v>
      </c>
    </row>
    <row r="919" spans="1:7">
      <c r="A919">
        <v>918</v>
      </c>
      <c r="B919">
        <v>6427</v>
      </c>
      <c r="C919">
        <v>6</v>
      </c>
      <c r="D919" t="s">
        <v>1479</v>
      </c>
      <c r="E919" s="469">
        <v>29</v>
      </c>
      <c r="F919" t="s">
        <v>1421</v>
      </c>
      <c r="G919">
        <v>232</v>
      </c>
    </row>
    <row r="920" spans="1:7">
      <c r="A920">
        <v>919</v>
      </c>
      <c r="B920">
        <v>9102</v>
      </c>
      <c r="C920">
        <v>6</v>
      </c>
      <c r="D920" t="s">
        <v>1480</v>
      </c>
      <c r="E920" s="469">
        <v>93</v>
      </c>
      <c r="F920" t="s">
        <v>1421</v>
      </c>
      <c r="G920">
        <v>123</v>
      </c>
    </row>
    <row r="921" spans="1:7">
      <c r="A921">
        <v>920</v>
      </c>
      <c r="B921">
        <v>11058</v>
      </c>
      <c r="C921">
        <v>6</v>
      </c>
      <c r="D921" t="s">
        <v>1481</v>
      </c>
      <c r="E921" s="469">
        <v>199</v>
      </c>
      <c r="F921" t="s">
        <v>843</v>
      </c>
      <c r="G921">
        <v>40</v>
      </c>
    </row>
    <row r="922" spans="1:7">
      <c r="A922">
        <v>921</v>
      </c>
      <c r="B922">
        <v>11757</v>
      </c>
      <c r="C922">
        <v>6</v>
      </c>
      <c r="D922" t="s">
        <v>1482</v>
      </c>
      <c r="E922" s="469">
        <v>34.99</v>
      </c>
      <c r="F922" t="s">
        <v>1079</v>
      </c>
      <c r="G922">
        <v>10</v>
      </c>
    </row>
    <row r="923" spans="1:7">
      <c r="A923">
        <v>922</v>
      </c>
      <c r="B923">
        <v>6155</v>
      </c>
      <c r="C923">
        <v>6</v>
      </c>
      <c r="D923" t="s">
        <v>1483</v>
      </c>
      <c r="E923" s="469">
        <v>174</v>
      </c>
      <c r="F923" t="s">
        <v>1421</v>
      </c>
      <c r="G923">
        <v>244</v>
      </c>
    </row>
    <row r="924" spans="1:7">
      <c r="A924">
        <v>923</v>
      </c>
      <c r="B924">
        <v>9259</v>
      </c>
      <c r="C924">
        <v>6</v>
      </c>
      <c r="D924" t="s">
        <v>1484</v>
      </c>
      <c r="E924" s="469">
        <v>389</v>
      </c>
      <c r="F924" t="s">
        <v>1440</v>
      </c>
      <c r="G924">
        <v>117</v>
      </c>
    </row>
    <row r="925" spans="1:7">
      <c r="A925">
        <v>924</v>
      </c>
      <c r="B925">
        <v>6402</v>
      </c>
      <c r="C925">
        <v>6</v>
      </c>
      <c r="D925" t="s">
        <v>1485</v>
      </c>
      <c r="E925" s="469">
        <v>39.99</v>
      </c>
      <c r="F925" t="s">
        <v>1486</v>
      </c>
      <c r="G925">
        <v>233</v>
      </c>
    </row>
    <row r="926" spans="1:7">
      <c r="A926">
        <v>925</v>
      </c>
      <c r="B926">
        <v>8212</v>
      </c>
      <c r="C926">
        <v>6</v>
      </c>
      <c r="D926" t="s">
        <v>1487</v>
      </c>
      <c r="E926" s="469">
        <v>179</v>
      </c>
      <c r="F926" t="s">
        <v>1421</v>
      </c>
      <c r="G926">
        <v>158</v>
      </c>
    </row>
    <row r="927" spans="1:7">
      <c r="A927">
        <v>926</v>
      </c>
      <c r="B927">
        <v>9224</v>
      </c>
      <c r="C927">
        <v>6</v>
      </c>
      <c r="D927" t="s">
        <v>1488</v>
      </c>
      <c r="E927" s="469">
        <v>79.989999999999995</v>
      </c>
      <c r="F927" t="s">
        <v>1489</v>
      </c>
      <c r="G927">
        <v>118</v>
      </c>
    </row>
    <row r="928" spans="1:7">
      <c r="A928">
        <v>927</v>
      </c>
      <c r="B928">
        <v>9776</v>
      </c>
      <c r="C928">
        <v>6</v>
      </c>
      <c r="D928" t="s">
        <v>1490</v>
      </c>
      <c r="E928" s="469">
        <v>139</v>
      </c>
      <c r="F928" t="s">
        <v>1440</v>
      </c>
      <c r="G928">
        <v>95</v>
      </c>
    </row>
    <row r="929" spans="1:7">
      <c r="A929">
        <v>928</v>
      </c>
      <c r="B929">
        <v>9432</v>
      </c>
      <c r="C929">
        <v>6</v>
      </c>
      <c r="D929" t="s">
        <v>1491</v>
      </c>
      <c r="E929" s="469">
        <v>49.99</v>
      </c>
      <c r="F929" t="s">
        <v>1079</v>
      </c>
      <c r="G929">
        <v>109</v>
      </c>
    </row>
    <row r="930" spans="1:7">
      <c r="A930">
        <v>929</v>
      </c>
      <c r="B930">
        <v>8955</v>
      </c>
      <c r="C930">
        <v>6</v>
      </c>
      <c r="D930" t="s">
        <v>1492</v>
      </c>
      <c r="E930" s="469">
        <v>199</v>
      </c>
      <c r="F930" t="s">
        <v>1451</v>
      </c>
      <c r="G930">
        <v>129</v>
      </c>
    </row>
    <row r="931" spans="1:7">
      <c r="A931">
        <v>930</v>
      </c>
      <c r="B931">
        <v>8018</v>
      </c>
      <c r="C931">
        <v>6</v>
      </c>
      <c r="D931" t="s">
        <v>1493</v>
      </c>
      <c r="E931" s="469">
        <v>39.99</v>
      </c>
      <c r="F931" t="s">
        <v>1486</v>
      </c>
      <c r="G931">
        <v>167</v>
      </c>
    </row>
    <row r="932" spans="1:7">
      <c r="A932">
        <v>931</v>
      </c>
      <c r="B932">
        <v>7254</v>
      </c>
      <c r="C932">
        <v>6</v>
      </c>
      <c r="D932" t="s">
        <v>1494</v>
      </c>
      <c r="E932" s="469">
        <v>239</v>
      </c>
      <c r="F932" t="s">
        <v>843</v>
      </c>
      <c r="G932">
        <v>200</v>
      </c>
    </row>
    <row r="933" spans="1:7">
      <c r="A933">
        <v>932</v>
      </c>
      <c r="B933">
        <v>7013</v>
      </c>
      <c r="C933">
        <v>6</v>
      </c>
      <c r="D933" t="s">
        <v>1495</v>
      </c>
      <c r="E933" s="469">
        <v>269</v>
      </c>
      <c r="F933" t="s">
        <v>1496</v>
      </c>
      <c r="G933">
        <v>209</v>
      </c>
    </row>
    <row r="934" spans="1:7">
      <c r="A934">
        <v>933</v>
      </c>
      <c r="B934">
        <v>10492</v>
      </c>
      <c r="C934">
        <v>6</v>
      </c>
      <c r="D934" t="s">
        <v>1497</v>
      </c>
      <c r="E934" s="469">
        <v>39.99</v>
      </c>
      <c r="F934" t="s">
        <v>1079</v>
      </c>
      <c r="G934">
        <v>64</v>
      </c>
    </row>
    <row r="935" spans="1:7">
      <c r="A935">
        <v>934</v>
      </c>
      <c r="B935">
        <v>10728</v>
      </c>
      <c r="C935">
        <v>6</v>
      </c>
      <c r="D935" t="s">
        <v>1498</v>
      </c>
      <c r="E935" s="469">
        <v>52.99</v>
      </c>
      <c r="F935" t="s">
        <v>1429</v>
      </c>
      <c r="G935">
        <v>54</v>
      </c>
    </row>
    <row r="936" spans="1:7">
      <c r="A936">
        <v>935</v>
      </c>
      <c r="B936">
        <v>6381</v>
      </c>
      <c r="C936">
        <v>6</v>
      </c>
      <c r="D936" t="s">
        <v>1499</v>
      </c>
      <c r="E936" s="469">
        <v>99</v>
      </c>
      <c r="F936" t="s">
        <v>1120</v>
      </c>
      <c r="G936">
        <v>234</v>
      </c>
    </row>
    <row r="937" spans="1:7">
      <c r="A937">
        <v>936</v>
      </c>
      <c r="B937">
        <v>7276</v>
      </c>
      <c r="C937">
        <v>6</v>
      </c>
      <c r="D937" t="s">
        <v>1500</v>
      </c>
      <c r="E937" s="469">
        <v>51</v>
      </c>
      <c r="F937" t="s">
        <v>1421</v>
      </c>
      <c r="G937">
        <v>199</v>
      </c>
    </row>
    <row r="938" spans="1:7">
      <c r="A938">
        <v>937</v>
      </c>
      <c r="B938">
        <v>8085</v>
      </c>
      <c r="C938">
        <v>6</v>
      </c>
      <c r="D938" t="s">
        <v>1501</v>
      </c>
      <c r="E938" s="469">
        <v>219</v>
      </c>
      <c r="F938" t="s">
        <v>1440</v>
      </c>
      <c r="G938">
        <v>164</v>
      </c>
    </row>
    <row r="939" spans="1:7">
      <c r="A939">
        <v>938</v>
      </c>
      <c r="B939">
        <v>8809</v>
      </c>
      <c r="C939">
        <v>6</v>
      </c>
      <c r="D939" t="s">
        <v>1502</v>
      </c>
      <c r="E939" s="469">
        <v>59</v>
      </c>
      <c r="F939" t="s">
        <v>1438</v>
      </c>
      <c r="G939">
        <v>135</v>
      </c>
    </row>
    <row r="940" spans="1:7">
      <c r="A940">
        <v>939</v>
      </c>
      <c r="B940">
        <v>7303</v>
      </c>
      <c r="C940">
        <v>6</v>
      </c>
      <c r="D940" t="s">
        <v>1503</v>
      </c>
      <c r="E940" s="469">
        <v>49.99</v>
      </c>
      <c r="F940" t="s">
        <v>1504</v>
      </c>
      <c r="G940">
        <v>198</v>
      </c>
    </row>
    <row r="941" spans="1:7">
      <c r="A941">
        <v>940</v>
      </c>
      <c r="B941">
        <v>9321</v>
      </c>
      <c r="C941">
        <v>6</v>
      </c>
      <c r="D941" t="s">
        <v>1505</v>
      </c>
      <c r="E941" s="469">
        <v>79</v>
      </c>
      <c r="F941" t="s">
        <v>1431</v>
      </c>
      <c r="G941">
        <v>114</v>
      </c>
    </row>
    <row r="942" spans="1:7">
      <c r="A942">
        <v>941</v>
      </c>
      <c r="B942">
        <v>10812</v>
      </c>
      <c r="C942">
        <v>6</v>
      </c>
      <c r="D942" t="s">
        <v>1506</v>
      </c>
      <c r="E942" s="469">
        <v>149</v>
      </c>
      <c r="F942" t="s">
        <v>843</v>
      </c>
      <c r="G942">
        <v>50</v>
      </c>
    </row>
    <row r="943" spans="1:7">
      <c r="A943">
        <v>942</v>
      </c>
      <c r="B943">
        <v>11129</v>
      </c>
      <c r="C943">
        <v>6</v>
      </c>
      <c r="D943" t="s">
        <v>1507</v>
      </c>
      <c r="E943" s="469">
        <v>169</v>
      </c>
      <c r="F943" t="s">
        <v>1421</v>
      </c>
      <c r="G943">
        <v>37</v>
      </c>
    </row>
    <row r="944" spans="1:7">
      <c r="A944">
        <v>943</v>
      </c>
      <c r="B944">
        <v>6866</v>
      </c>
      <c r="C944">
        <v>6</v>
      </c>
      <c r="D944" t="s">
        <v>1508</v>
      </c>
      <c r="E944" s="469">
        <v>160</v>
      </c>
      <c r="F944" t="s">
        <v>1509</v>
      </c>
      <c r="G944">
        <v>215</v>
      </c>
    </row>
    <row r="945" spans="1:7">
      <c r="A945">
        <v>944</v>
      </c>
      <c r="B945">
        <v>11338</v>
      </c>
      <c r="C945">
        <v>6</v>
      </c>
      <c r="D945" t="s">
        <v>1510</v>
      </c>
      <c r="E945" s="469">
        <v>349</v>
      </c>
      <c r="F945" t="s">
        <v>1423</v>
      </c>
      <c r="G945">
        <v>28</v>
      </c>
    </row>
    <row r="946" spans="1:7">
      <c r="A946">
        <v>945</v>
      </c>
      <c r="B946">
        <v>6110</v>
      </c>
      <c r="C946">
        <v>6</v>
      </c>
      <c r="D946" t="s">
        <v>1511</v>
      </c>
      <c r="E946" s="469">
        <v>199</v>
      </c>
      <c r="F946" t="s">
        <v>1496</v>
      </c>
      <c r="G946">
        <v>246</v>
      </c>
    </row>
    <row r="947" spans="1:7">
      <c r="A947">
        <v>946</v>
      </c>
      <c r="B947">
        <v>8105</v>
      </c>
      <c r="C947">
        <v>6</v>
      </c>
      <c r="D947" t="s">
        <v>1512</v>
      </c>
      <c r="E947" s="469">
        <v>299</v>
      </c>
      <c r="F947" t="s">
        <v>1513</v>
      </c>
      <c r="G947">
        <v>163</v>
      </c>
    </row>
    <row r="948" spans="1:7">
      <c r="A948">
        <v>947</v>
      </c>
      <c r="B948">
        <v>6604</v>
      </c>
      <c r="C948">
        <v>6</v>
      </c>
      <c r="D948" t="s">
        <v>1514</v>
      </c>
      <c r="E948" s="469">
        <v>163</v>
      </c>
      <c r="F948" t="s">
        <v>1509</v>
      </c>
      <c r="G948">
        <v>225</v>
      </c>
    </row>
    <row r="949" spans="1:7">
      <c r="A949">
        <v>948</v>
      </c>
      <c r="B949">
        <v>11609</v>
      </c>
      <c r="C949">
        <v>6</v>
      </c>
      <c r="D949" t="s">
        <v>1515</v>
      </c>
      <c r="E949" s="469">
        <v>189</v>
      </c>
      <c r="F949" t="s">
        <v>1496</v>
      </c>
      <c r="G949">
        <v>16</v>
      </c>
    </row>
    <row r="950" spans="1:7">
      <c r="A950">
        <v>949</v>
      </c>
      <c r="B950">
        <v>8437</v>
      </c>
      <c r="C950">
        <v>6</v>
      </c>
      <c r="D950" t="s">
        <v>1516</v>
      </c>
      <c r="E950" s="469">
        <v>99</v>
      </c>
      <c r="F950" t="s">
        <v>1513</v>
      </c>
      <c r="G950">
        <v>150</v>
      </c>
    </row>
    <row r="951" spans="1:7">
      <c r="A951">
        <v>950</v>
      </c>
      <c r="B951">
        <v>8760</v>
      </c>
      <c r="C951">
        <v>6</v>
      </c>
      <c r="D951" t="s">
        <v>1517</v>
      </c>
      <c r="E951" s="469">
        <v>129</v>
      </c>
      <c r="F951" t="s">
        <v>1431</v>
      </c>
      <c r="G951">
        <v>137</v>
      </c>
    </row>
    <row r="952" spans="1:7">
      <c r="A952">
        <v>951</v>
      </c>
      <c r="B952">
        <v>7166</v>
      </c>
      <c r="C952">
        <v>6</v>
      </c>
      <c r="D952" t="s">
        <v>1518</v>
      </c>
      <c r="E952" s="469">
        <v>289</v>
      </c>
      <c r="F952" t="s">
        <v>1421</v>
      </c>
      <c r="G952">
        <v>203</v>
      </c>
    </row>
    <row r="953" spans="1:7">
      <c r="A953">
        <v>952</v>
      </c>
      <c r="B953">
        <v>7475</v>
      </c>
      <c r="C953">
        <v>6</v>
      </c>
      <c r="D953" t="s">
        <v>1519</v>
      </c>
      <c r="E953" s="469">
        <v>29</v>
      </c>
      <c r="F953" t="s">
        <v>1421</v>
      </c>
      <c r="G953">
        <v>191</v>
      </c>
    </row>
    <row r="954" spans="1:7">
      <c r="A954">
        <v>953</v>
      </c>
      <c r="B954">
        <v>6605</v>
      </c>
      <c r="C954">
        <v>6</v>
      </c>
      <c r="D954" t="s">
        <v>1520</v>
      </c>
      <c r="E954" s="469">
        <v>79</v>
      </c>
      <c r="F954" t="s">
        <v>1431</v>
      </c>
      <c r="G954">
        <v>225</v>
      </c>
    </row>
    <row r="955" spans="1:7">
      <c r="A955">
        <v>954</v>
      </c>
      <c r="B955">
        <v>11545</v>
      </c>
      <c r="C955">
        <v>6</v>
      </c>
      <c r="D955" t="s">
        <v>1521</v>
      </c>
      <c r="E955" s="469">
        <v>34.950000000000003</v>
      </c>
      <c r="F955" t="s">
        <v>1429</v>
      </c>
      <c r="G955">
        <v>19</v>
      </c>
    </row>
    <row r="956" spans="1:7">
      <c r="A956">
        <v>955</v>
      </c>
      <c r="B956">
        <v>8106</v>
      </c>
      <c r="C956">
        <v>6</v>
      </c>
      <c r="D956" t="s">
        <v>1522</v>
      </c>
      <c r="E956" s="469">
        <v>399</v>
      </c>
      <c r="F956" t="s">
        <v>1440</v>
      </c>
      <c r="G956">
        <v>163</v>
      </c>
    </row>
    <row r="957" spans="1:7">
      <c r="A957">
        <v>956</v>
      </c>
      <c r="B957">
        <v>8318</v>
      </c>
      <c r="C957">
        <v>6</v>
      </c>
      <c r="D957" t="s">
        <v>1523</v>
      </c>
      <c r="E957" s="469">
        <v>49</v>
      </c>
      <c r="F957" t="s">
        <v>1079</v>
      </c>
      <c r="G957">
        <v>154</v>
      </c>
    </row>
    <row r="958" spans="1:7">
      <c r="A958">
        <v>957</v>
      </c>
      <c r="B958">
        <v>11622</v>
      </c>
      <c r="C958">
        <v>6</v>
      </c>
      <c r="D958" t="s">
        <v>1524</v>
      </c>
      <c r="E958" s="469">
        <v>399</v>
      </c>
      <c r="F958" t="s">
        <v>1465</v>
      </c>
      <c r="G958">
        <v>15</v>
      </c>
    </row>
    <row r="959" spans="1:7">
      <c r="A959">
        <v>958</v>
      </c>
      <c r="B959">
        <v>8242</v>
      </c>
      <c r="C959">
        <v>6</v>
      </c>
      <c r="D959" t="s">
        <v>1525</v>
      </c>
      <c r="E959" s="469">
        <v>229</v>
      </c>
      <c r="F959" t="s">
        <v>1465</v>
      </c>
      <c r="G959">
        <v>157</v>
      </c>
    </row>
    <row r="960" spans="1:7">
      <c r="A960">
        <v>959</v>
      </c>
      <c r="B960">
        <v>10787</v>
      </c>
      <c r="C960">
        <v>6</v>
      </c>
      <c r="D960" t="s">
        <v>1526</v>
      </c>
      <c r="E960" s="469">
        <v>269</v>
      </c>
      <c r="F960" t="s">
        <v>1496</v>
      </c>
      <c r="G960">
        <v>51</v>
      </c>
    </row>
    <row r="961" spans="1:7">
      <c r="A961">
        <v>960</v>
      </c>
      <c r="B961">
        <v>11130</v>
      </c>
      <c r="C961">
        <v>6</v>
      </c>
      <c r="D961" t="s">
        <v>1527</v>
      </c>
      <c r="E961" s="469">
        <v>269</v>
      </c>
      <c r="F961" t="s">
        <v>1496</v>
      </c>
      <c r="G961">
        <v>37</v>
      </c>
    </row>
    <row r="962" spans="1:7">
      <c r="A962">
        <v>961</v>
      </c>
      <c r="B962">
        <v>7753</v>
      </c>
      <c r="C962">
        <v>6</v>
      </c>
      <c r="D962" t="s">
        <v>1528</v>
      </c>
      <c r="E962" s="469">
        <v>174</v>
      </c>
      <c r="F962" t="s">
        <v>1421</v>
      </c>
      <c r="G962">
        <v>179</v>
      </c>
    </row>
    <row r="963" spans="1:7">
      <c r="A963">
        <v>962</v>
      </c>
      <c r="B963">
        <v>10589</v>
      </c>
      <c r="C963">
        <v>6</v>
      </c>
      <c r="D963" t="s">
        <v>1529</v>
      </c>
      <c r="E963" s="469">
        <v>69</v>
      </c>
      <c r="F963" t="s">
        <v>1451</v>
      </c>
      <c r="G963">
        <v>60</v>
      </c>
    </row>
    <row r="964" spans="1:7">
      <c r="A964">
        <v>963</v>
      </c>
      <c r="B964">
        <v>11309</v>
      </c>
      <c r="C964">
        <v>6</v>
      </c>
      <c r="D964" t="s">
        <v>1530</v>
      </c>
      <c r="E964" s="469">
        <v>47.95</v>
      </c>
      <c r="F964" t="s">
        <v>1531</v>
      </c>
      <c r="G964">
        <v>29</v>
      </c>
    </row>
    <row r="965" spans="1:7">
      <c r="A965">
        <v>964</v>
      </c>
      <c r="B965">
        <v>6136</v>
      </c>
      <c r="C965">
        <v>6</v>
      </c>
      <c r="D965" t="s">
        <v>1532</v>
      </c>
      <c r="E965" s="469">
        <v>449</v>
      </c>
      <c r="F965" t="s">
        <v>1468</v>
      </c>
      <c r="G965">
        <v>245</v>
      </c>
    </row>
    <row r="966" spans="1:7">
      <c r="A966">
        <v>965</v>
      </c>
      <c r="B966">
        <v>11923</v>
      </c>
      <c r="C966">
        <v>6</v>
      </c>
      <c r="D966" t="s">
        <v>1533</v>
      </c>
      <c r="E966" s="469">
        <v>375</v>
      </c>
      <c r="F966" t="s">
        <v>1468</v>
      </c>
      <c r="G966">
        <v>3</v>
      </c>
    </row>
    <row r="967" spans="1:7">
      <c r="A967">
        <v>966</v>
      </c>
      <c r="B967">
        <v>7650</v>
      </c>
      <c r="C967">
        <v>6</v>
      </c>
      <c r="D967" t="s">
        <v>1534</v>
      </c>
      <c r="E967" s="469">
        <v>29.95</v>
      </c>
      <c r="F967" t="s">
        <v>1438</v>
      </c>
      <c r="G967">
        <v>183</v>
      </c>
    </row>
    <row r="968" spans="1:7">
      <c r="A968">
        <v>967</v>
      </c>
      <c r="B968">
        <v>10567</v>
      </c>
      <c r="C968">
        <v>6</v>
      </c>
      <c r="D968" t="s">
        <v>1535</v>
      </c>
      <c r="E968" s="469">
        <v>269</v>
      </c>
      <c r="F968" t="s">
        <v>1496</v>
      </c>
      <c r="G968">
        <v>61</v>
      </c>
    </row>
    <row r="969" spans="1:7">
      <c r="A969">
        <v>968</v>
      </c>
      <c r="B969">
        <v>9142</v>
      </c>
      <c r="C969">
        <v>6</v>
      </c>
      <c r="D969" t="s">
        <v>1536</v>
      </c>
      <c r="E969" s="469">
        <v>51</v>
      </c>
      <c r="F969" t="s">
        <v>1421</v>
      </c>
      <c r="G969">
        <v>121</v>
      </c>
    </row>
    <row r="970" spans="1:7">
      <c r="A970">
        <v>969</v>
      </c>
      <c r="B970">
        <v>7082</v>
      </c>
      <c r="C970">
        <v>6</v>
      </c>
      <c r="D970" t="s">
        <v>1537</v>
      </c>
      <c r="E970" s="469">
        <v>79</v>
      </c>
      <c r="F970" t="s">
        <v>1538</v>
      </c>
      <c r="G970">
        <v>206</v>
      </c>
    </row>
    <row r="971" spans="1:7">
      <c r="A971">
        <v>970</v>
      </c>
      <c r="B971">
        <v>7329</v>
      </c>
      <c r="C971">
        <v>6</v>
      </c>
      <c r="D971" t="s">
        <v>1539</v>
      </c>
      <c r="E971" s="469">
        <v>249</v>
      </c>
      <c r="F971" t="s">
        <v>1421</v>
      </c>
      <c r="G971">
        <v>197</v>
      </c>
    </row>
    <row r="972" spans="1:7">
      <c r="A972">
        <v>971</v>
      </c>
      <c r="B972">
        <v>9081</v>
      </c>
      <c r="C972">
        <v>6</v>
      </c>
      <c r="D972" t="s">
        <v>1540</v>
      </c>
      <c r="E972" s="469">
        <v>149</v>
      </c>
      <c r="F972" t="s">
        <v>1434</v>
      </c>
      <c r="G972">
        <v>124</v>
      </c>
    </row>
    <row r="973" spans="1:7">
      <c r="A973">
        <v>972</v>
      </c>
      <c r="B973">
        <v>10426</v>
      </c>
      <c r="C973">
        <v>6</v>
      </c>
      <c r="D973" t="s">
        <v>1541</v>
      </c>
      <c r="E973" s="469">
        <v>24.99</v>
      </c>
      <c r="F973" t="s">
        <v>1486</v>
      </c>
      <c r="G973">
        <v>67</v>
      </c>
    </row>
    <row r="974" spans="1:7">
      <c r="A974">
        <v>973</v>
      </c>
      <c r="B974">
        <v>7544</v>
      </c>
      <c r="C974">
        <v>6</v>
      </c>
      <c r="D974" t="s">
        <v>1542</v>
      </c>
      <c r="E974" s="469">
        <v>299</v>
      </c>
      <c r="F974" t="s">
        <v>843</v>
      </c>
      <c r="G974">
        <v>188</v>
      </c>
    </row>
    <row r="975" spans="1:7">
      <c r="A975">
        <v>974</v>
      </c>
      <c r="B975">
        <v>9777</v>
      </c>
      <c r="C975">
        <v>6</v>
      </c>
      <c r="D975" t="s">
        <v>1543</v>
      </c>
      <c r="E975" s="469">
        <v>175</v>
      </c>
      <c r="F975" t="s">
        <v>1421</v>
      </c>
      <c r="G975">
        <v>95</v>
      </c>
    </row>
    <row r="976" spans="1:7">
      <c r="A976">
        <v>975</v>
      </c>
      <c r="B976">
        <v>9476</v>
      </c>
      <c r="C976">
        <v>6</v>
      </c>
      <c r="D976" t="s">
        <v>1544</v>
      </c>
      <c r="E976" s="469">
        <v>24.99</v>
      </c>
      <c r="F976" t="s">
        <v>1545</v>
      </c>
      <c r="G976">
        <v>107</v>
      </c>
    </row>
    <row r="977" spans="1:7">
      <c r="A977">
        <v>976</v>
      </c>
      <c r="B977">
        <v>9190</v>
      </c>
      <c r="C977">
        <v>6</v>
      </c>
      <c r="D977" t="s">
        <v>1546</v>
      </c>
      <c r="E977" s="469">
        <v>99</v>
      </c>
      <c r="F977" t="s">
        <v>1451</v>
      </c>
      <c r="G977">
        <v>119</v>
      </c>
    </row>
    <row r="978" spans="1:7">
      <c r="A978">
        <v>977</v>
      </c>
      <c r="B978">
        <v>10850</v>
      </c>
      <c r="C978">
        <v>6</v>
      </c>
      <c r="D978" t="s">
        <v>1547</v>
      </c>
      <c r="E978" s="469">
        <v>349</v>
      </c>
      <c r="F978" t="s">
        <v>1468</v>
      </c>
      <c r="G978">
        <v>48</v>
      </c>
    </row>
    <row r="979" spans="1:7">
      <c r="A979">
        <v>978</v>
      </c>
      <c r="B979">
        <v>10181</v>
      </c>
      <c r="C979">
        <v>6</v>
      </c>
      <c r="D979" t="s">
        <v>1548</v>
      </c>
      <c r="E979" s="469">
        <v>43.99</v>
      </c>
      <c r="F979" t="s">
        <v>1429</v>
      </c>
      <c r="G979">
        <v>77</v>
      </c>
    </row>
    <row r="980" spans="1:7">
      <c r="A980">
        <v>979</v>
      </c>
      <c r="B980">
        <v>6791</v>
      </c>
      <c r="C980">
        <v>6</v>
      </c>
      <c r="D980" t="s">
        <v>1549</v>
      </c>
      <c r="E980" s="469">
        <v>51</v>
      </c>
      <c r="F980" t="s">
        <v>1421</v>
      </c>
      <c r="G980">
        <v>218</v>
      </c>
    </row>
    <row r="981" spans="1:7">
      <c r="A981">
        <v>980</v>
      </c>
      <c r="B981">
        <v>7167</v>
      </c>
      <c r="C981">
        <v>6</v>
      </c>
      <c r="D981" t="s">
        <v>1550</v>
      </c>
      <c r="E981" s="469">
        <v>24.99</v>
      </c>
      <c r="F981" t="s">
        <v>1442</v>
      </c>
      <c r="G981">
        <v>203</v>
      </c>
    </row>
    <row r="982" spans="1:7">
      <c r="A982">
        <v>981</v>
      </c>
      <c r="B982">
        <v>8496</v>
      </c>
      <c r="C982">
        <v>6</v>
      </c>
      <c r="D982" t="s">
        <v>1551</v>
      </c>
      <c r="E982" s="469">
        <v>299</v>
      </c>
      <c r="F982" t="s">
        <v>1513</v>
      </c>
      <c r="G982">
        <v>147</v>
      </c>
    </row>
    <row r="983" spans="1:7">
      <c r="A983">
        <v>982</v>
      </c>
      <c r="B983">
        <v>6985</v>
      </c>
      <c r="C983">
        <v>6</v>
      </c>
      <c r="D983" t="s">
        <v>1552</v>
      </c>
      <c r="E983" s="469">
        <v>79.989999999999995</v>
      </c>
      <c r="F983" t="s">
        <v>1120</v>
      </c>
      <c r="G983">
        <v>210</v>
      </c>
    </row>
    <row r="984" spans="1:7">
      <c r="A984">
        <v>983</v>
      </c>
      <c r="B984">
        <v>11896</v>
      </c>
      <c r="C984">
        <v>6</v>
      </c>
      <c r="D984" t="s">
        <v>1553</v>
      </c>
      <c r="E984" s="469">
        <v>49.99</v>
      </c>
      <c r="F984" t="s">
        <v>1079</v>
      </c>
      <c r="G984">
        <v>4</v>
      </c>
    </row>
    <row r="985" spans="1:7">
      <c r="A985">
        <v>984</v>
      </c>
      <c r="B985">
        <v>10401</v>
      </c>
      <c r="C985">
        <v>6</v>
      </c>
      <c r="D985" t="s">
        <v>1554</v>
      </c>
      <c r="E985" s="469">
        <v>129</v>
      </c>
      <c r="F985" t="s">
        <v>1079</v>
      </c>
      <c r="G985">
        <v>68</v>
      </c>
    </row>
    <row r="986" spans="1:7">
      <c r="A986">
        <v>985</v>
      </c>
      <c r="B986">
        <v>10182</v>
      </c>
      <c r="C986">
        <v>6</v>
      </c>
      <c r="D986" t="s">
        <v>1555</v>
      </c>
      <c r="E986" s="469">
        <v>149</v>
      </c>
      <c r="F986" t="s">
        <v>1434</v>
      </c>
      <c r="G986">
        <v>77</v>
      </c>
    </row>
    <row r="987" spans="1:7">
      <c r="A987">
        <v>986</v>
      </c>
      <c r="B987">
        <v>6740</v>
      </c>
      <c r="C987">
        <v>6</v>
      </c>
      <c r="D987" t="s">
        <v>1556</v>
      </c>
      <c r="E987" s="469">
        <v>59.99</v>
      </c>
      <c r="F987" t="s">
        <v>1557</v>
      </c>
      <c r="G987">
        <v>220</v>
      </c>
    </row>
    <row r="988" spans="1:7">
      <c r="A988">
        <v>987</v>
      </c>
      <c r="B988">
        <v>8985</v>
      </c>
      <c r="C988">
        <v>6</v>
      </c>
      <c r="D988" t="s">
        <v>1558</v>
      </c>
      <c r="E988" s="469">
        <v>169.99</v>
      </c>
      <c r="F988" t="s">
        <v>1559</v>
      </c>
      <c r="G988">
        <v>128</v>
      </c>
    </row>
    <row r="989" spans="1:7">
      <c r="A989">
        <v>988</v>
      </c>
      <c r="B989">
        <v>9798</v>
      </c>
      <c r="C989">
        <v>6</v>
      </c>
      <c r="D989" t="s">
        <v>1560</v>
      </c>
      <c r="E989" s="469">
        <v>34.950000000000003</v>
      </c>
      <c r="F989" t="s">
        <v>1429</v>
      </c>
      <c r="G989">
        <v>94</v>
      </c>
    </row>
    <row r="990" spans="1:7">
      <c r="A990">
        <v>989</v>
      </c>
      <c r="B990">
        <v>9498</v>
      </c>
      <c r="C990">
        <v>6</v>
      </c>
      <c r="D990" t="s">
        <v>1561</v>
      </c>
      <c r="E990" s="469">
        <v>139</v>
      </c>
      <c r="F990" t="s">
        <v>1440</v>
      </c>
      <c r="G990">
        <v>106</v>
      </c>
    </row>
    <row r="991" spans="1:7">
      <c r="A991">
        <v>990</v>
      </c>
      <c r="B991">
        <v>9163</v>
      </c>
      <c r="C991">
        <v>6</v>
      </c>
      <c r="D991" t="s">
        <v>1562</v>
      </c>
      <c r="E991" s="469">
        <v>199</v>
      </c>
      <c r="F991" t="s">
        <v>1431</v>
      </c>
      <c r="G991">
        <v>120</v>
      </c>
    </row>
    <row r="992" spans="1:7">
      <c r="A992">
        <v>991</v>
      </c>
      <c r="B992">
        <v>11146</v>
      </c>
      <c r="C992">
        <v>6</v>
      </c>
      <c r="D992" t="s">
        <v>1563</v>
      </c>
      <c r="E992" s="469">
        <v>199</v>
      </c>
      <c r="F992" t="s">
        <v>1431</v>
      </c>
      <c r="G992">
        <v>36</v>
      </c>
    </row>
    <row r="993" spans="1:7">
      <c r="A993">
        <v>992</v>
      </c>
      <c r="B993">
        <v>11673</v>
      </c>
      <c r="C993">
        <v>6</v>
      </c>
      <c r="D993" t="s">
        <v>1564</v>
      </c>
      <c r="E993" s="469">
        <v>599</v>
      </c>
      <c r="F993" t="s">
        <v>1120</v>
      </c>
      <c r="G993">
        <v>13</v>
      </c>
    </row>
    <row r="994" spans="1:7">
      <c r="A994">
        <v>993</v>
      </c>
      <c r="B994">
        <v>8956</v>
      </c>
      <c r="C994">
        <v>6</v>
      </c>
      <c r="D994" t="s">
        <v>1565</v>
      </c>
      <c r="E994" s="469">
        <v>319</v>
      </c>
      <c r="F994" t="s">
        <v>843</v>
      </c>
      <c r="G994">
        <v>129</v>
      </c>
    </row>
    <row r="995" spans="1:7">
      <c r="A995">
        <v>994</v>
      </c>
      <c r="B995">
        <v>9322</v>
      </c>
      <c r="C995">
        <v>6</v>
      </c>
      <c r="D995" t="s">
        <v>1566</v>
      </c>
      <c r="E995" s="469">
        <v>349</v>
      </c>
      <c r="F995" t="s">
        <v>1079</v>
      </c>
      <c r="G995">
        <v>114</v>
      </c>
    </row>
    <row r="996" spans="1:7">
      <c r="A996">
        <v>995</v>
      </c>
      <c r="B996">
        <v>10851</v>
      </c>
      <c r="C996">
        <v>6</v>
      </c>
      <c r="D996" t="s">
        <v>1567</v>
      </c>
      <c r="E996" s="469">
        <v>199</v>
      </c>
      <c r="F996" t="s">
        <v>1496</v>
      </c>
      <c r="G996">
        <v>48</v>
      </c>
    </row>
    <row r="997" spans="1:7">
      <c r="A997">
        <v>996</v>
      </c>
      <c r="B997">
        <v>6028</v>
      </c>
      <c r="C997">
        <v>6</v>
      </c>
      <c r="D997" t="s">
        <v>1568</v>
      </c>
      <c r="E997" s="469">
        <v>139</v>
      </c>
      <c r="F997" t="s">
        <v>1421</v>
      </c>
      <c r="G997">
        <v>249</v>
      </c>
    </row>
    <row r="998" spans="1:7">
      <c r="A998">
        <v>997</v>
      </c>
      <c r="B998">
        <v>7196</v>
      </c>
      <c r="C998">
        <v>6</v>
      </c>
      <c r="D998" t="s">
        <v>1569</v>
      </c>
      <c r="E998" s="469">
        <v>79</v>
      </c>
      <c r="F998" t="s">
        <v>1438</v>
      </c>
      <c r="G998">
        <v>202</v>
      </c>
    </row>
    <row r="999" spans="1:7">
      <c r="A999">
        <v>998</v>
      </c>
      <c r="B999">
        <v>9340</v>
      </c>
      <c r="C999">
        <v>6</v>
      </c>
      <c r="D999" t="s">
        <v>1570</v>
      </c>
      <c r="E999" s="469">
        <v>399</v>
      </c>
      <c r="F999" t="s">
        <v>1571</v>
      </c>
      <c r="G999">
        <v>113</v>
      </c>
    </row>
    <row r="1000" spans="1:7">
      <c r="A1000">
        <v>999</v>
      </c>
      <c r="B1000">
        <v>7064</v>
      </c>
      <c r="C1000">
        <v>6</v>
      </c>
      <c r="D1000" t="s">
        <v>1572</v>
      </c>
      <c r="E1000" s="469">
        <v>249</v>
      </c>
      <c r="F1000" t="s">
        <v>1573</v>
      </c>
      <c r="G1000">
        <v>207</v>
      </c>
    </row>
    <row r="1001" spans="1:7">
      <c r="A1001">
        <v>1000</v>
      </c>
      <c r="B1001">
        <v>9143</v>
      </c>
      <c r="C1001">
        <v>6</v>
      </c>
      <c r="D1001" t="s">
        <v>1574</v>
      </c>
      <c r="E1001" s="469">
        <v>399</v>
      </c>
      <c r="F1001" t="s">
        <v>1573</v>
      </c>
      <c r="G1001">
        <v>121</v>
      </c>
    </row>
    <row r="1002" spans="1:7">
      <c r="A1002">
        <v>1001</v>
      </c>
      <c r="B1002">
        <v>9524</v>
      </c>
      <c r="C1002">
        <v>6</v>
      </c>
      <c r="D1002" t="s">
        <v>1921</v>
      </c>
      <c r="E1002" s="469">
        <v>299</v>
      </c>
      <c r="F1002" t="s">
        <v>843</v>
      </c>
      <c r="G1002">
        <v>105</v>
      </c>
    </row>
    <row r="1003" spans="1:7">
      <c r="A1003">
        <v>1002</v>
      </c>
      <c r="B1003">
        <v>10438</v>
      </c>
      <c r="C1003">
        <v>6</v>
      </c>
      <c r="D1003" t="s">
        <v>1922</v>
      </c>
      <c r="E1003" s="469">
        <v>99</v>
      </c>
      <c r="F1003" t="s">
        <v>1451</v>
      </c>
      <c r="G1003">
        <v>66</v>
      </c>
    </row>
    <row r="1004" spans="1:7">
      <c r="A1004">
        <v>1003</v>
      </c>
      <c r="B1004">
        <v>10618</v>
      </c>
      <c r="C1004">
        <v>6</v>
      </c>
      <c r="D1004" t="s">
        <v>1923</v>
      </c>
      <c r="E1004" s="469">
        <v>79.95</v>
      </c>
      <c r="F1004" t="s">
        <v>1451</v>
      </c>
      <c r="G1004">
        <v>59</v>
      </c>
    </row>
    <row r="1005" spans="1:7">
      <c r="A1005">
        <v>1004</v>
      </c>
      <c r="B1005">
        <v>7083</v>
      </c>
      <c r="C1005">
        <v>6</v>
      </c>
      <c r="D1005" t="s">
        <v>1924</v>
      </c>
      <c r="E1005" s="469">
        <v>59.95</v>
      </c>
      <c r="F1005" t="s">
        <v>1438</v>
      </c>
      <c r="G1005">
        <v>206</v>
      </c>
    </row>
    <row r="1006" spans="1:7">
      <c r="A1006">
        <v>1005</v>
      </c>
      <c r="B1006">
        <v>8476</v>
      </c>
      <c r="C1006">
        <v>6</v>
      </c>
      <c r="D1006" t="s">
        <v>1925</v>
      </c>
      <c r="E1006" s="469">
        <v>799</v>
      </c>
      <c r="F1006" t="s">
        <v>1573</v>
      </c>
      <c r="G1006">
        <v>148</v>
      </c>
    </row>
    <row r="1007" spans="1:7">
      <c r="A1007">
        <v>1006</v>
      </c>
      <c r="B1007">
        <v>8148</v>
      </c>
      <c r="C1007">
        <v>6</v>
      </c>
      <c r="D1007" t="s">
        <v>1926</v>
      </c>
      <c r="E1007" s="469">
        <v>269.89999999999998</v>
      </c>
      <c r="F1007" t="s">
        <v>1509</v>
      </c>
      <c r="G1007">
        <v>161</v>
      </c>
    </row>
    <row r="1008" spans="1:7">
      <c r="A1008">
        <v>1007</v>
      </c>
      <c r="B1008">
        <v>7754</v>
      </c>
      <c r="C1008">
        <v>6</v>
      </c>
      <c r="D1008" t="s">
        <v>1927</v>
      </c>
      <c r="E1008" s="469">
        <v>289</v>
      </c>
      <c r="F1008" t="s">
        <v>1928</v>
      </c>
      <c r="G1008">
        <v>179</v>
      </c>
    </row>
    <row r="1009" spans="1:7">
      <c r="A1009">
        <v>1008</v>
      </c>
      <c r="B1009">
        <v>10995</v>
      </c>
      <c r="C1009">
        <v>6</v>
      </c>
      <c r="D1009" t="s">
        <v>1929</v>
      </c>
      <c r="E1009" s="469">
        <v>89.99</v>
      </c>
      <c r="F1009" t="s">
        <v>1531</v>
      </c>
      <c r="G1009">
        <v>42</v>
      </c>
    </row>
    <row r="1010" spans="1:7">
      <c r="A1010">
        <v>1009</v>
      </c>
      <c r="B1010">
        <v>6461</v>
      </c>
      <c r="C1010">
        <v>6</v>
      </c>
      <c r="D1010" t="s">
        <v>1930</v>
      </c>
      <c r="E1010" s="469">
        <v>61</v>
      </c>
      <c r="F1010" t="s">
        <v>1434</v>
      </c>
      <c r="G1010">
        <v>231</v>
      </c>
    </row>
    <row r="1011" spans="1:7">
      <c r="A1011">
        <v>1010</v>
      </c>
      <c r="B1011">
        <v>10968</v>
      </c>
      <c r="C1011">
        <v>6</v>
      </c>
      <c r="D1011" t="s">
        <v>1931</v>
      </c>
      <c r="E1011" s="469">
        <v>249</v>
      </c>
      <c r="F1011" t="s">
        <v>1468</v>
      </c>
      <c r="G1011">
        <v>43</v>
      </c>
    </row>
    <row r="1012" spans="1:7">
      <c r="A1012">
        <v>1011</v>
      </c>
      <c r="B1012">
        <v>10590</v>
      </c>
      <c r="C1012">
        <v>6</v>
      </c>
      <c r="D1012" t="s">
        <v>1932</v>
      </c>
      <c r="E1012" s="469">
        <v>29.95</v>
      </c>
      <c r="F1012" t="s">
        <v>1438</v>
      </c>
      <c r="G1012">
        <v>60</v>
      </c>
    </row>
    <row r="1013" spans="1:7">
      <c r="A1013">
        <v>1012</v>
      </c>
      <c r="B1013">
        <v>10568</v>
      </c>
      <c r="C1013">
        <v>6</v>
      </c>
      <c r="D1013" t="s">
        <v>1933</v>
      </c>
      <c r="E1013" s="469">
        <v>59</v>
      </c>
      <c r="F1013" t="s">
        <v>1438</v>
      </c>
      <c r="G1013">
        <v>61</v>
      </c>
    </row>
    <row r="1014" spans="1:7">
      <c r="A1014">
        <v>1013</v>
      </c>
      <c r="B1014">
        <v>10493</v>
      </c>
      <c r="C1014">
        <v>6</v>
      </c>
      <c r="D1014" t="s">
        <v>1934</v>
      </c>
      <c r="E1014" s="469">
        <v>59</v>
      </c>
      <c r="F1014" t="s">
        <v>1438</v>
      </c>
      <c r="G1014">
        <v>64</v>
      </c>
    </row>
    <row r="1015" spans="1:7">
      <c r="A1015">
        <v>1014</v>
      </c>
      <c r="B1015">
        <v>10201</v>
      </c>
      <c r="C1015">
        <v>6</v>
      </c>
      <c r="D1015" t="s">
        <v>1935</v>
      </c>
      <c r="E1015" s="469">
        <v>153</v>
      </c>
      <c r="F1015" t="s">
        <v>1936</v>
      </c>
      <c r="G1015">
        <v>76</v>
      </c>
    </row>
    <row r="1016" spans="1:7">
      <c r="A1016">
        <v>1015</v>
      </c>
      <c r="B1016">
        <v>9477</v>
      </c>
      <c r="C1016">
        <v>6</v>
      </c>
      <c r="D1016" t="s">
        <v>1937</v>
      </c>
      <c r="E1016" s="469">
        <v>399</v>
      </c>
      <c r="F1016" t="s">
        <v>1440</v>
      </c>
      <c r="G1016">
        <v>107</v>
      </c>
    </row>
    <row r="1017" spans="1:7">
      <c r="A1017">
        <v>1016</v>
      </c>
      <c r="B1017">
        <v>11246</v>
      </c>
      <c r="C1017">
        <v>6</v>
      </c>
      <c r="D1017" t="s">
        <v>1938</v>
      </c>
      <c r="E1017" s="469">
        <v>249</v>
      </c>
      <c r="F1017" t="s">
        <v>1573</v>
      </c>
      <c r="G1017">
        <v>32</v>
      </c>
    </row>
    <row r="1018" spans="1:7">
      <c r="A1018">
        <v>1017</v>
      </c>
      <c r="B1018">
        <v>7520</v>
      </c>
      <c r="C1018">
        <v>6</v>
      </c>
      <c r="D1018" t="s">
        <v>1939</v>
      </c>
      <c r="E1018" s="469">
        <v>249</v>
      </c>
      <c r="F1018" t="s">
        <v>1509</v>
      </c>
      <c r="G1018">
        <v>189</v>
      </c>
    </row>
    <row r="1019" spans="1:7">
      <c r="A1019">
        <v>1018</v>
      </c>
      <c r="B1019">
        <v>6841</v>
      </c>
      <c r="C1019">
        <v>6</v>
      </c>
      <c r="D1019" t="s">
        <v>1940</v>
      </c>
      <c r="E1019" s="469">
        <v>99</v>
      </c>
      <c r="F1019" t="s">
        <v>1120</v>
      </c>
      <c r="G1019">
        <v>216</v>
      </c>
    </row>
    <row r="1020" spans="1:7">
      <c r="A1020">
        <v>1019</v>
      </c>
      <c r="B1020">
        <v>7545</v>
      </c>
      <c r="C1020">
        <v>6</v>
      </c>
      <c r="D1020" t="s">
        <v>1941</v>
      </c>
      <c r="E1020" s="469">
        <v>99</v>
      </c>
      <c r="F1020" t="s">
        <v>1120</v>
      </c>
      <c r="G1020">
        <v>188</v>
      </c>
    </row>
    <row r="1021" spans="1:7">
      <c r="A1021">
        <v>1020</v>
      </c>
      <c r="B1021">
        <v>6531</v>
      </c>
      <c r="C1021">
        <v>6</v>
      </c>
      <c r="D1021" t="s">
        <v>1942</v>
      </c>
      <c r="E1021" s="469">
        <v>69.989999999999995</v>
      </c>
      <c r="F1021" t="s">
        <v>1120</v>
      </c>
      <c r="G1021">
        <v>228</v>
      </c>
    </row>
    <row r="1022" spans="1:7">
      <c r="A1022">
        <v>1021</v>
      </c>
      <c r="B1022">
        <v>9191</v>
      </c>
      <c r="C1022">
        <v>6</v>
      </c>
      <c r="D1022" t="s">
        <v>1943</v>
      </c>
      <c r="E1022" s="469">
        <v>359</v>
      </c>
      <c r="F1022" t="s">
        <v>843</v>
      </c>
      <c r="G1022">
        <v>119</v>
      </c>
    </row>
    <row r="1023" spans="1:7">
      <c r="A1023">
        <v>1022</v>
      </c>
      <c r="B1023">
        <v>6462</v>
      </c>
      <c r="C1023">
        <v>6</v>
      </c>
      <c r="D1023" t="s">
        <v>1944</v>
      </c>
      <c r="E1023" s="469">
        <v>129</v>
      </c>
      <c r="F1023" t="s">
        <v>1079</v>
      </c>
      <c r="G1023">
        <v>231</v>
      </c>
    </row>
    <row r="1024" spans="1:7">
      <c r="A1024">
        <v>1023</v>
      </c>
      <c r="B1024">
        <v>8522</v>
      </c>
      <c r="C1024">
        <v>6</v>
      </c>
      <c r="D1024" t="s">
        <v>1945</v>
      </c>
      <c r="E1024" s="469">
        <v>29.95</v>
      </c>
      <c r="F1024" t="s">
        <v>1079</v>
      </c>
      <c r="G1024">
        <v>146</v>
      </c>
    </row>
    <row r="1025" spans="1:7">
      <c r="A1025">
        <v>1024</v>
      </c>
      <c r="B1025">
        <v>9871</v>
      </c>
      <c r="C1025">
        <v>6</v>
      </c>
      <c r="D1025" t="s">
        <v>1946</v>
      </c>
      <c r="E1025" s="469">
        <v>38.99</v>
      </c>
      <c r="F1025" t="s">
        <v>1454</v>
      </c>
      <c r="G1025">
        <v>91</v>
      </c>
    </row>
    <row r="1026" spans="1:7">
      <c r="A1026">
        <v>1025</v>
      </c>
      <c r="B1026">
        <v>9916</v>
      </c>
      <c r="C1026">
        <v>6</v>
      </c>
      <c r="D1026" t="s">
        <v>1947</v>
      </c>
      <c r="E1026" s="469">
        <v>799</v>
      </c>
      <c r="F1026" t="s">
        <v>1948</v>
      </c>
      <c r="G1026">
        <v>89</v>
      </c>
    </row>
    <row r="1027" spans="1:7">
      <c r="A1027">
        <v>1026</v>
      </c>
      <c r="B1027">
        <v>8037</v>
      </c>
      <c r="C1027">
        <v>6</v>
      </c>
      <c r="D1027" t="s">
        <v>1949</v>
      </c>
      <c r="E1027" s="469">
        <v>1149</v>
      </c>
      <c r="F1027" t="s">
        <v>1948</v>
      </c>
      <c r="G1027">
        <v>166</v>
      </c>
    </row>
    <row r="1028" spans="1:7">
      <c r="A1028">
        <v>1027</v>
      </c>
      <c r="B1028">
        <v>8986</v>
      </c>
      <c r="C1028">
        <v>6</v>
      </c>
      <c r="D1028" t="s">
        <v>1950</v>
      </c>
      <c r="E1028" s="469">
        <v>399</v>
      </c>
      <c r="F1028" t="s">
        <v>1496</v>
      </c>
      <c r="G1028">
        <v>128</v>
      </c>
    </row>
    <row r="1029" spans="1:7">
      <c r="A1029">
        <v>1028</v>
      </c>
      <c r="B1029">
        <v>9585</v>
      </c>
      <c r="C1029">
        <v>6</v>
      </c>
      <c r="D1029" t="s">
        <v>1951</v>
      </c>
      <c r="E1029" s="469">
        <v>179</v>
      </c>
      <c r="F1029" t="s">
        <v>1421</v>
      </c>
      <c r="G1029">
        <v>102</v>
      </c>
    </row>
    <row r="1030" spans="1:7">
      <c r="A1030">
        <v>1029</v>
      </c>
      <c r="B1030">
        <v>8261</v>
      </c>
      <c r="C1030">
        <v>6</v>
      </c>
      <c r="D1030" t="s">
        <v>1952</v>
      </c>
      <c r="E1030" s="469">
        <v>139</v>
      </c>
      <c r="F1030" t="s">
        <v>1421</v>
      </c>
      <c r="G1030">
        <v>156</v>
      </c>
    </row>
    <row r="1031" spans="1:7">
      <c r="A1031">
        <v>1030</v>
      </c>
      <c r="B1031">
        <v>9917</v>
      </c>
      <c r="C1031">
        <v>6</v>
      </c>
      <c r="D1031" t="s">
        <v>1953</v>
      </c>
      <c r="E1031" s="469">
        <v>51</v>
      </c>
      <c r="F1031" t="s">
        <v>1421</v>
      </c>
      <c r="G1031">
        <v>89</v>
      </c>
    </row>
    <row r="1032" spans="1:7">
      <c r="A1032">
        <v>1031</v>
      </c>
      <c r="B1032">
        <v>9897</v>
      </c>
      <c r="C1032">
        <v>6</v>
      </c>
      <c r="D1032" t="s">
        <v>1954</v>
      </c>
      <c r="E1032" s="469">
        <v>24.99</v>
      </c>
      <c r="F1032" t="s">
        <v>1545</v>
      </c>
      <c r="G1032">
        <v>90</v>
      </c>
    </row>
    <row r="1033" spans="1:7">
      <c r="A1033">
        <v>1032</v>
      </c>
      <c r="B1033">
        <v>11851</v>
      </c>
      <c r="C1033">
        <v>6</v>
      </c>
      <c r="D1033" t="s">
        <v>1955</v>
      </c>
      <c r="E1033" s="469">
        <v>24.99</v>
      </c>
      <c r="F1033" t="s">
        <v>1545</v>
      </c>
      <c r="G1033">
        <v>6</v>
      </c>
    </row>
    <row r="1034" spans="1:7">
      <c r="A1034">
        <v>1033</v>
      </c>
      <c r="B1034">
        <v>11876</v>
      </c>
      <c r="C1034">
        <v>6</v>
      </c>
      <c r="D1034" t="s">
        <v>1956</v>
      </c>
      <c r="E1034" s="469">
        <v>139</v>
      </c>
      <c r="F1034" t="s">
        <v>1451</v>
      </c>
      <c r="G1034">
        <v>5</v>
      </c>
    </row>
    <row r="1035" spans="1:7">
      <c r="A1035">
        <v>1034</v>
      </c>
      <c r="B1035">
        <v>6867</v>
      </c>
      <c r="C1035">
        <v>6</v>
      </c>
      <c r="D1035" t="s">
        <v>1957</v>
      </c>
      <c r="E1035" s="469">
        <v>44.99</v>
      </c>
      <c r="F1035" t="s">
        <v>1531</v>
      </c>
      <c r="G1035">
        <v>215</v>
      </c>
    </row>
    <row r="1036" spans="1:7">
      <c r="A1036">
        <v>1035</v>
      </c>
      <c r="B1036">
        <v>11355</v>
      </c>
      <c r="C1036">
        <v>6</v>
      </c>
      <c r="D1036" t="s">
        <v>1958</v>
      </c>
      <c r="E1036" s="469">
        <v>289</v>
      </c>
      <c r="F1036" t="s">
        <v>1559</v>
      </c>
      <c r="G1036">
        <v>27</v>
      </c>
    </row>
    <row r="1037" spans="1:7">
      <c r="A1037">
        <v>1036</v>
      </c>
      <c r="B1037">
        <v>6842</v>
      </c>
      <c r="C1037">
        <v>6</v>
      </c>
      <c r="D1037" t="s">
        <v>1959</v>
      </c>
      <c r="E1037" s="469">
        <v>189</v>
      </c>
      <c r="F1037" t="s">
        <v>1559</v>
      </c>
      <c r="G1037">
        <v>216</v>
      </c>
    </row>
    <row r="1038" spans="1:7">
      <c r="A1038">
        <v>1037</v>
      </c>
      <c r="B1038">
        <v>7304</v>
      </c>
      <c r="C1038">
        <v>6</v>
      </c>
      <c r="D1038" t="s">
        <v>1960</v>
      </c>
      <c r="E1038" s="469">
        <v>29.95</v>
      </c>
      <c r="F1038" t="s">
        <v>1438</v>
      </c>
      <c r="G1038">
        <v>198</v>
      </c>
    </row>
    <row r="1039" spans="1:7">
      <c r="A1039">
        <v>1038</v>
      </c>
      <c r="B1039">
        <v>10115</v>
      </c>
      <c r="C1039">
        <v>6</v>
      </c>
      <c r="D1039" t="s">
        <v>1961</v>
      </c>
      <c r="E1039" s="469">
        <v>99</v>
      </c>
      <c r="F1039" t="s">
        <v>1438</v>
      </c>
      <c r="G1039">
        <v>80</v>
      </c>
    </row>
    <row r="1040" spans="1:7">
      <c r="A1040">
        <v>1039</v>
      </c>
      <c r="B1040">
        <v>8149</v>
      </c>
      <c r="C1040">
        <v>6</v>
      </c>
      <c r="D1040" t="s">
        <v>1962</v>
      </c>
      <c r="E1040" s="469">
        <v>139</v>
      </c>
      <c r="F1040" t="s">
        <v>1963</v>
      </c>
      <c r="G1040">
        <v>161</v>
      </c>
    </row>
    <row r="1041" spans="1:7">
      <c r="A1041">
        <v>1040</v>
      </c>
      <c r="B1041">
        <v>8262</v>
      </c>
      <c r="C1041">
        <v>6</v>
      </c>
      <c r="D1041" t="s">
        <v>1964</v>
      </c>
      <c r="E1041" s="469">
        <v>699</v>
      </c>
      <c r="F1041" t="s">
        <v>1965</v>
      </c>
      <c r="G1041">
        <v>156</v>
      </c>
    </row>
    <row r="1042" spans="1:7">
      <c r="A1042">
        <v>1041</v>
      </c>
      <c r="B1042">
        <v>6868</v>
      </c>
      <c r="C1042">
        <v>6</v>
      </c>
      <c r="D1042" t="s">
        <v>1966</v>
      </c>
      <c r="E1042" s="469">
        <v>349</v>
      </c>
      <c r="F1042" t="s">
        <v>1965</v>
      </c>
      <c r="G1042">
        <v>215</v>
      </c>
    </row>
    <row r="1043" spans="1:7">
      <c r="A1043">
        <v>1042</v>
      </c>
      <c r="B1043">
        <v>7698</v>
      </c>
      <c r="C1043">
        <v>6</v>
      </c>
      <c r="D1043" t="s">
        <v>1967</v>
      </c>
      <c r="E1043" s="469">
        <v>599</v>
      </c>
      <c r="F1043" t="s">
        <v>1440</v>
      </c>
      <c r="G1043">
        <v>181</v>
      </c>
    </row>
    <row r="1044" spans="1:7">
      <c r="A1044">
        <v>1043</v>
      </c>
      <c r="B1044">
        <v>10494</v>
      </c>
      <c r="C1044">
        <v>6</v>
      </c>
      <c r="D1044" t="s">
        <v>1968</v>
      </c>
      <c r="E1044" s="469">
        <v>279</v>
      </c>
      <c r="F1044" t="s">
        <v>1120</v>
      </c>
      <c r="G1044">
        <v>64</v>
      </c>
    </row>
    <row r="1045" spans="1:7">
      <c r="A1045">
        <v>1044</v>
      </c>
      <c r="B1045">
        <v>8396</v>
      </c>
      <c r="C1045">
        <v>6</v>
      </c>
      <c r="D1045" t="s">
        <v>1969</v>
      </c>
      <c r="E1045" s="469">
        <v>152.99</v>
      </c>
      <c r="F1045" t="s">
        <v>1486</v>
      </c>
      <c r="G1045">
        <v>151</v>
      </c>
    </row>
    <row r="1046" spans="1:7">
      <c r="A1046">
        <v>1045</v>
      </c>
      <c r="B1046">
        <v>10139</v>
      </c>
      <c r="C1046">
        <v>6</v>
      </c>
      <c r="D1046" t="s">
        <v>1970</v>
      </c>
      <c r="E1046" s="469">
        <v>309</v>
      </c>
      <c r="F1046" t="s">
        <v>1120</v>
      </c>
      <c r="G1046">
        <v>79</v>
      </c>
    </row>
    <row r="1047" spans="1:7">
      <c r="A1047">
        <v>1046</v>
      </c>
      <c r="B1047">
        <v>9967</v>
      </c>
      <c r="C1047">
        <v>6</v>
      </c>
      <c r="D1047" t="s">
        <v>1971</v>
      </c>
      <c r="E1047" s="469">
        <v>309</v>
      </c>
      <c r="F1047" t="s">
        <v>1120</v>
      </c>
      <c r="G1047">
        <v>87</v>
      </c>
    </row>
    <row r="1048" spans="1:7">
      <c r="A1048">
        <v>1047</v>
      </c>
      <c r="B1048">
        <v>11310</v>
      </c>
      <c r="C1048">
        <v>6</v>
      </c>
      <c r="D1048" t="s">
        <v>1972</v>
      </c>
      <c r="E1048" s="469">
        <v>102.99</v>
      </c>
      <c r="F1048" t="s">
        <v>1496</v>
      </c>
      <c r="G1048">
        <v>29</v>
      </c>
    </row>
    <row r="1049" spans="1:7">
      <c r="A1049">
        <v>1048</v>
      </c>
      <c r="B1049">
        <v>11546</v>
      </c>
      <c r="C1049">
        <v>6</v>
      </c>
      <c r="D1049" t="s">
        <v>1973</v>
      </c>
      <c r="E1049" s="469">
        <v>118</v>
      </c>
      <c r="F1049" t="s">
        <v>1442</v>
      </c>
      <c r="G1049">
        <v>19</v>
      </c>
    </row>
    <row r="1050" spans="1:7">
      <c r="A1050">
        <v>1049</v>
      </c>
      <c r="B1050">
        <v>11247</v>
      </c>
      <c r="C1050">
        <v>6</v>
      </c>
      <c r="D1050" t="s">
        <v>1974</v>
      </c>
      <c r="E1050" s="469">
        <v>97</v>
      </c>
      <c r="F1050" t="s">
        <v>1442</v>
      </c>
      <c r="G1050">
        <v>32</v>
      </c>
    </row>
    <row r="1051" spans="1:7">
      <c r="A1051">
        <v>1050</v>
      </c>
      <c r="B1051">
        <v>6156</v>
      </c>
      <c r="C1051">
        <v>6</v>
      </c>
      <c r="D1051" t="s">
        <v>1975</v>
      </c>
      <c r="E1051" s="469">
        <v>129.99</v>
      </c>
      <c r="F1051" t="s">
        <v>1434</v>
      </c>
      <c r="G1051">
        <v>244</v>
      </c>
    </row>
    <row r="1052" spans="1:7">
      <c r="A1052">
        <v>1051</v>
      </c>
      <c r="B1052">
        <v>6486</v>
      </c>
      <c r="C1052">
        <v>6</v>
      </c>
      <c r="D1052" t="s">
        <v>1976</v>
      </c>
      <c r="E1052" s="469">
        <v>237</v>
      </c>
      <c r="F1052" t="s">
        <v>1513</v>
      </c>
      <c r="G1052">
        <v>230</v>
      </c>
    </row>
    <row r="1053" spans="1:7">
      <c r="A1053">
        <v>1052</v>
      </c>
      <c r="B1053">
        <v>10969</v>
      </c>
      <c r="C1053">
        <v>6</v>
      </c>
      <c r="D1053" t="s">
        <v>1977</v>
      </c>
      <c r="E1053" s="469">
        <v>149</v>
      </c>
      <c r="F1053" t="s">
        <v>1513</v>
      </c>
      <c r="G1053">
        <v>43</v>
      </c>
    </row>
    <row r="1054" spans="1:7">
      <c r="A1054">
        <v>1053</v>
      </c>
      <c r="B1054">
        <v>11454</v>
      </c>
      <c r="C1054">
        <v>6</v>
      </c>
      <c r="D1054" t="s">
        <v>1978</v>
      </c>
      <c r="E1054" s="469">
        <v>69.989999999999995</v>
      </c>
      <c r="F1054" t="s">
        <v>900</v>
      </c>
      <c r="G1054">
        <v>23</v>
      </c>
    </row>
    <row r="1055" spans="1:7">
      <c r="A1055">
        <v>1054</v>
      </c>
      <c r="B1055">
        <v>6508</v>
      </c>
      <c r="C1055">
        <v>6</v>
      </c>
      <c r="D1055" t="s">
        <v>1979</v>
      </c>
      <c r="E1055" s="469">
        <v>59.99</v>
      </c>
      <c r="F1055" t="s">
        <v>900</v>
      </c>
      <c r="G1055">
        <v>229</v>
      </c>
    </row>
    <row r="1056" spans="1:7">
      <c r="A1056">
        <v>1055</v>
      </c>
      <c r="B1056">
        <v>6239</v>
      </c>
      <c r="C1056">
        <v>6</v>
      </c>
      <c r="D1056" t="s">
        <v>1980</v>
      </c>
      <c r="E1056" s="469">
        <v>119</v>
      </c>
      <c r="F1056" t="s">
        <v>1429</v>
      </c>
      <c r="G1056">
        <v>240</v>
      </c>
    </row>
    <row r="1057" spans="1:7">
      <c r="A1057">
        <v>1056</v>
      </c>
      <c r="B1057">
        <v>6029</v>
      </c>
      <c r="C1057">
        <v>6</v>
      </c>
      <c r="D1057" t="s">
        <v>1981</v>
      </c>
      <c r="E1057" s="469">
        <v>229</v>
      </c>
      <c r="F1057" t="s">
        <v>1982</v>
      </c>
      <c r="G1057">
        <v>249</v>
      </c>
    </row>
    <row r="1058" spans="1:7">
      <c r="A1058">
        <v>1057</v>
      </c>
      <c r="B1058">
        <v>11698</v>
      </c>
      <c r="C1058">
        <v>6</v>
      </c>
      <c r="D1058" t="s">
        <v>1983</v>
      </c>
      <c r="E1058" s="469">
        <v>269.95</v>
      </c>
      <c r="F1058" t="s">
        <v>1509</v>
      </c>
      <c r="G1058">
        <v>12</v>
      </c>
    </row>
    <row r="1059" spans="1:7">
      <c r="A1059">
        <v>1058</v>
      </c>
      <c r="B1059">
        <v>6487</v>
      </c>
      <c r="C1059">
        <v>6</v>
      </c>
      <c r="D1059" t="s">
        <v>1984</v>
      </c>
      <c r="E1059" s="469">
        <v>79</v>
      </c>
      <c r="F1059" t="s">
        <v>1431</v>
      </c>
      <c r="G1059">
        <v>230</v>
      </c>
    </row>
    <row r="1060" spans="1:7">
      <c r="A1060">
        <v>1059</v>
      </c>
      <c r="B1060">
        <v>7755</v>
      </c>
      <c r="C1060">
        <v>6</v>
      </c>
      <c r="D1060" t="s">
        <v>1985</v>
      </c>
      <c r="E1060" s="469">
        <v>24.99</v>
      </c>
      <c r="F1060" t="s">
        <v>1486</v>
      </c>
      <c r="G1060">
        <v>179</v>
      </c>
    </row>
    <row r="1061" spans="1:7">
      <c r="A1061">
        <v>1060</v>
      </c>
      <c r="B1061">
        <v>9658</v>
      </c>
      <c r="C1061">
        <v>6</v>
      </c>
      <c r="D1061" t="s">
        <v>1986</v>
      </c>
      <c r="E1061" s="469">
        <v>24.99</v>
      </c>
      <c r="F1061" t="s">
        <v>1486</v>
      </c>
      <c r="G1061">
        <v>99</v>
      </c>
    </row>
    <row r="1062" spans="1:7">
      <c r="A1062">
        <v>1061</v>
      </c>
      <c r="B1062">
        <v>10063</v>
      </c>
      <c r="C1062">
        <v>6</v>
      </c>
      <c r="D1062" t="s">
        <v>1987</v>
      </c>
      <c r="E1062" s="469">
        <v>29.99</v>
      </c>
      <c r="F1062" t="s">
        <v>1486</v>
      </c>
      <c r="G1062">
        <v>82</v>
      </c>
    </row>
    <row r="1063" spans="1:7">
      <c r="A1063">
        <v>1062</v>
      </c>
      <c r="B1063">
        <v>8289</v>
      </c>
      <c r="C1063">
        <v>6</v>
      </c>
      <c r="D1063" t="s">
        <v>1988</v>
      </c>
      <c r="E1063" s="469">
        <v>229</v>
      </c>
      <c r="F1063" t="s">
        <v>1486</v>
      </c>
      <c r="G1063">
        <v>155</v>
      </c>
    </row>
    <row r="1064" spans="1:7">
      <c r="A1064">
        <v>1063</v>
      </c>
      <c r="B1064">
        <v>10342</v>
      </c>
      <c r="C1064">
        <v>6</v>
      </c>
      <c r="D1064" t="s">
        <v>1989</v>
      </c>
      <c r="E1064" s="469">
        <v>59.99</v>
      </c>
      <c r="F1064" t="s">
        <v>1486</v>
      </c>
      <c r="G1064">
        <v>70</v>
      </c>
    </row>
    <row r="1065" spans="1:7">
      <c r="A1065">
        <v>1064</v>
      </c>
      <c r="B1065">
        <v>7492</v>
      </c>
      <c r="C1065">
        <v>6</v>
      </c>
      <c r="D1065" t="s">
        <v>1990</v>
      </c>
      <c r="E1065" s="469">
        <v>519</v>
      </c>
      <c r="F1065" t="s">
        <v>1079</v>
      </c>
      <c r="G1065">
        <v>190</v>
      </c>
    </row>
    <row r="1066" spans="1:7">
      <c r="A1066">
        <v>1065</v>
      </c>
      <c r="B1066">
        <v>10852</v>
      </c>
      <c r="C1066">
        <v>6</v>
      </c>
      <c r="D1066" t="s">
        <v>1991</v>
      </c>
      <c r="E1066" s="469">
        <v>43.99</v>
      </c>
      <c r="F1066" t="s">
        <v>1079</v>
      </c>
      <c r="G1066">
        <v>48</v>
      </c>
    </row>
    <row r="1067" spans="1:7">
      <c r="A1067">
        <v>1066</v>
      </c>
      <c r="B1067">
        <v>7452</v>
      </c>
      <c r="C1067">
        <v>6</v>
      </c>
      <c r="D1067" t="s">
        <v>1992</v>
      </c>
      <c r="E1067" s="469">
        <v>39.99</v>
      </c>
      <c r="F1067" t="s">
        <v>1079</v>
      </c>
      <c r="G1067">
        <v>192</v>
      </c>
    </row>
    <row r="1068" spans="1:7">
      <c r="A1068">
        <v>1067</v>
      </c>
      <c r="B1068">
        <v>6059</v>
      </c>
      <c r="C1068">
        <v>6</v>
      </c>
      <c r="D1068" t="s">
        <v>1993</v>
      </c>
      <c r="E1068" s="469">
        <v>24.99</v>
      </c>
      <c r="F1068" t="s">
        <v>1454</v>
      </c>
      <c r="G1068">
        <v>248</v>
      </c>
    </row>
    <row r="1069" spans="1:7">
      <c r="A1069">
        <v>1068</v>
      </c>
      <c r="B1069">
        <v>6628</v>
      </c>
      <c r="C1069">
        <v>6</v>
      </c>
      <c r="D1069" t="s">
        <v>1994</v>
      </c>
      <c r="E1069" s="469">
        <v>34.950000000000003</v>
      </c>
      <c r="F1069" t="s">
        <v>1454</v>
      </c>
      <c r="G1069">
        <v>224</v>
      </c>
    </row>
    <row r="1070" spans="1:7">
      <c r="A1070">
        <v>1069</v>
      </c>
      <c r="B1070">
        <v>9799</v>
      </c>
      <c r="C1070">
        <v>6</v>
      </c>
      <c r="D1070" t="s">
        <v>1995</v>
      </c>
      <c r="E1070" s="469">
        <v>129.99</v>
      </c>
      <c r="F1070" t="s">
        <v>1434</v>
      </c>
      <c r="G1070">
        <v>94</v>
      </c>
    </row>
    <row r="1071" spans="1:7">
      <c r="A1071">
        <v>1070</v>
      </c>
      <c r="B1071">
        <v>10018</v>
      </c>
      <c r="C1071">
        <v>6</v>
      </c>
      <c r="D1071" t="s">
        <v>1996</v>
      </c>
      <c r="E1071" s="469">
        <v>61</v>
      </c>
      <c r="F1071" t="s">
        <v>1434</v>
      </c>
      <c r="G1071">
        <v>84</v>
      </c>
    </row>
    <row r="1072" spans="1:7">
      <c r="A1072">
        <v>1071</v>
      </c>
      <c r="B1072">
        <v>6892</v>
      </c>
      <c r="C1072">
        <v>6</v>
      </c>
      <c r="D1072" t="s">
        <v>1997</v>
      </c>
      <c r="E1072" s="469">
        <v>349</v>
      </c>
      <c r="F1072" t="s">
        <v>1468</v>
      </c>
      <c r="G1072">
        <v>214</v>
      </c>
    </row>
    <row r="1073" spans="1:7">
      <c r="A1073">
        <v>1072</v>
      </c>
      <c r="B1073">
        <v>8909</v>
      </c>
      <c r="C1073">
        <v>6</v>
      </c>
      <c r="D1073" t="s">
        <v>1998</v>
      </c>
      <c r="E1073" s="469">
        <v>99</v>
      </c>
      <c r="F1073" t="s">
        <v>1438</v>
      </c>
      <c r="G1073">
        <v>131</v>
      </c>
    </row>
    <row r="1074" spans="1:7">
      <c r="A1074">
        <v>1073</v>
      </c>
      <c r="B1074">
        <v>9260</v>
      </c>
      <c r="C1074">
        <v>6</v>
      </c>
      <c r="D1074" t="s">
        <v>1999</v>
      </c>
      <c r="E1074" s="469">
        <v>153</v>
      </c>
      <c r="F1074" t="s">
        <v>1936</v>
      </c>
      <c r="G1074">
        <v>117</v>
      </c>
    </row>
    <row r="1075" spans="1:7">
      <c r="A1075">
        <v>1074</v>
      </c>
      <c r="B1075">
        <v>8957</v>
      </c>
      <c r="C1075">
        <v>6</v>
      </c>
      <c r="D1075" t="s">
        <v>2000</v>
      </c>
      <c r="E1075" s="469">
        <v>179</v>
      </c>
      <c r="F1075" t="s">
        <v>1963</v>
      </c>
      <c r="G1075">
        <v>129</v>
      </c>
    </row>
    <row r="1076" spans="1:7">
      <c r="A1076">
        <v>1075</v>
      </c>
      <c r="B1076">
        <v>9848</v>
      </c>
      <c r="C1076">
        <v>6</v>
      </c>
      <c r="D1076" t="s">
        <v>2001</v>
      </c>
      <c r="E1076" s="469">
        <v>349</v>
      </c>
      <c r="F1076" t="s">
        <v>1963</v>
      </c>
      <c r="G1076">
        <v>92</v>
      </c>
    </row>
    <row r="1077" spans="1:7">
      <c r="A1077">
        <v>1076</v>
      </c>
      <c r="B1077">
        <v>10064</v>
      </c>
      <c r="C1077">
        <v>6</v>
      </c>
      <c r="D1077" t="s">
        <v>2002</v>
      </c>
      <c r="E1077" s="469">
        <v>43.99</v>
      </c>
      <c r="F1077" t="s">
        <v>1429</v>
      </c>
      <c r="G1077">
        <v>82</v>
      </c>
    </row>
    <row r="1078" spans="1:7">
      <c r="A1078">
        <v>1077</v>
      </c>
      <c r="B1078">
        <v>8290</v>
      </c>
      <c r="C1078">
        <v>6</v>
      </c>
      <c r="D1078" t="s">
        <v>2003</v>
      </c>
      <c r="E1078" s="469">
        <v>199</v>
      </c>
      <c r="F1078" t="s">
        <v>1120</v>
      </c>
      <c r="G1078">
        <v>155</v>
      </c>
    </row>
    <row r="1079" spans="1:7">
      <c r="A1079">
        <v>1078</v>
      </c>
      <c r="B1079">
        <v>6663</v>
      </c>
      <c r="C1079">
        <v>6</v>
      </c>
      <c r="D1079" t="s">
        <v>2004</v>
      </c>
      <c r="E1079" s="469">
        <v>79.989999999999995</v>
      </c>
      <c r="F1079" t="s">
        <v>1120</v>
      </c>
      <c r="G1079">
        <v>223</v>
      </c>
    </row>
    <row r="1080" spans="1:7">
      <c r="A1080">
        <v>1079</v>
      </c>
      <c r="B1080">
        <v>8263</v>
      </c>
      <c r="C1080">
        <v>6</v>
      </c>
      <c r="D1080" t="s">
        <v>2005</v>
      </c>
      <c r="E1080" s="469">
        <v>423</v>
      </c>
      <c r="F1080" t="s">
        <v>1468</v>
      </c>
      <c r="G1080">
        <v>156</v>
      </c>
    </row>
    <row r="1081" spans="1:7">
      <c r="A1081">
        <v>1080</v>
      </c>
      <c r="B1081">
        <v>7521</v>
      </c>
      <c r="C1081">
        <v>6</v>
      </c>
      <c r="D1081" t="s">
        <v>2006</v>
      </c>
      <c r="E1081" s="469">
        <v>219</v>
      </c>
      <c r="F1081" t="s">
        <v>1486</v>
      </c>
      <c r="G1081">
        <v>189</v>
      </c>
    </row>
    <row r="1082" spans="1:7">
      <c r="A1082">
        <v>1081</v>
      </c>
      <c r="B1082">
        <v>11455</v>
      </c>
      <c r="C1082">
        <v>6</v>
      </c>
      <c r="D1082" t="s">
        <v>2007</v>
      </c>
      <c r="E1082" s="469">
        <v>49.99</v>
      </c>
      <c r="F1082" t="s">
        <v>1486</v>
      </c>
      <c r="G1082">
        <v>23</v>
      </c>
    </row>
    <row r="1083" spans="1:7">
      <c r="A1083">
        <v>1082</v>
      </c>
      <c r="B1083">
        <v>10366</v>
      </c>
      <c r="C1083">
        <v>6</v>
      </c>
      <c r="D1083" t="s">
        <v>2008</v>
      </c>
      <c r="E1083" s="469">
        <v>199</v>
      </c>
      <c r="F1083" t="s">
        <v>1120</v>
      </c>
      <c r="G1083">
        <v>69</v>
      </c>
    </row>
    <row r="1084" spans="1:7">
      <c r="A1084">
        <v>1083</v>
      </c>
      <c r="B1084">
        <v>9362</v>
      </c>
      <c r="C1084">
        <v>6</v>
      </c>
      <c r="D1084" t="s">
        <v>2009</v>
      </c>
      <c r="E1084" s="469">
        <v>28.99</v>
      </c>
      <c r="F1084" t="s">
        <v>1454</v>
      </c>
      <c r="G1084">
        <v>112</v>
      </c>
    </row>
    <row r="1085" spans="1:7">
      <c r="A1085">
        <v>1084</v>
      </c>
      <c r="B1085">
        <v>7574</v>
      </c>
      <c r="C1085">
        <v>6</v>
      </c>
      <c r="D1085" t="s">
        <v>2010</v>
      </c>
      <c r="E1085" s="469">
        <v>179.99</v>
      </c>
      <c r="F1085" t="s">
        <v>2011</v>
      </c>
      <c r="G1085">
        <v>187</v>
      </c>
    </row>
    <row r="1086" spans="1:7">
      <c r="A1086">
        <v>1085</v>
      </c>
      <c r="B1086">
        <v>8038</v>
      </c>
      <c r="C1086">
        <v>6</v>
      </c>
      <c r="D1086" t="s">
        <v>2012</v>
      </c>
      <c r="E1086" s="469">
        <v>289</v>
      </c>
      <c r="F1086" t="s">
        <v>2013</v>
      </c>
      <c r="G1086">
        <v>166</v>
      </c>
    </row>
    <row r="1087" spans="1:7">
      <c r="A1087">
        <v>1086</v>
      </c>
      <c r="B1087">
        <v>9560</v>
      </c>
      <c r="C1087">
        <v>6</v>
      </c>
      <c r="D1087" t="s">
        <v>2014</v>
      </c>
      <c r="E1087" s="469">
        <v>51</v>
      </c>
      <c r="F1087" t="s">
        <v>1421</v>
      </c>
      <c r="G1087">
        <v>103</v>
      </c>
    </row>
    <row r="1088" spans="1:7">
      <c r="A1088">
        <v>1087</v>
      </c>
      <c r="B1088">
        <v>6629</v>
      </c>
      <c r="C1088">
        <v>6</v>
      </c>
      <c r="D1088" t="s">
        <v>2015</v>
      </c>
      <c r="E1088" s="469">
        <v>49.99</v>
      </c>
      <c r="F1088" t="s">
        <v>1451</v>
      </c>
      <c r="G1088">
        <v>224</v>
      </c>
    </row>
    <row r="1089" spans="1:7">
      <c r="A1089">
        <v>1088</v>
      </c>
      <c r="B1089">
        <v>8810</v>
      </c>
      <c r="C1089">
        <v>6</v>
      </c>
      <c r="D1089" t="s">
        <v>2016</v>
      </c>
      <c r="E1089" s="469">
        <v>129</v>
      </c>
      <c r="F1089" t="s">
        <v>1442</v>
      </c>
      <c r="G1089">
        <v>135</v>
      </c>
    </row>
    <row r="1090" spans="1:7">
      <c r="A1090">
        <v>1089</v>
      </c>
      <c r="B1090">
        <v>9778</v>
      </c>
      <c r="C1090">
        <v>6</v>
      </c>
      <c r="D1090" t="s">
        <v>2017</v>
      </c>
      <c r="E1090" s="469">
        <v>129.99</v>
      </c>
      <c r="F1090" t="s">
        <v>1434</v>
      </c>
      <c r="G1090">
        <v>95</v>
      </c>
    </row>
    <row r="1091" spans="1:7">
      <c r="A1091">
        <v>1090</v>
      </c>
      <c r="B1091">
        <v>10019</v>
      </c>
      <c r="C1091">
        <v>6</v>
      </c>
      <c r="D1091" t="s">
        <v>2018</v>
      </c>
      <c r="E1091" s="469">
        <v>61</v>
      </c>
      <c r="F1091" t="s">
        <v>1434</v>
      </c>
      <c r="G1091">
        <v>84</v>
      </c>
    </row>
    <row r="1092" spans="1:7">
      <c r="A1092">
        <v>1091</v>
      </c>
      <c r="B1092">
        <v>8839</v>
      </c>
      <c r="C1092">
        <v>6</v>
      </c>
      <c r="D1092" t="s">
        <v>2019</v>
      </c>
      <c r="E1092" s="469">
        <v>79.989999999999995</v>
      </c>
      <c r="F1092" t="s">
        <v>1557</v>
      </c>
      <c r="G1092">
        <v>134</v>
      </c>
    </row>
    <row r="1093" spans="1:7">
      <c r="A1093">
        <v>1092</v>
      </c>
      <c r="B1093">
        <v>7225</v>
      </c>
      <c r="C1093">
        <v>6</v>
      </c>
      <c r="D1093" t="s">
        <v>2020</v>
      </c>
      <c r="E1093" s="469">
        <v>249</v>
      </c>
      <c r="F1093" t="s">
        <v>1468</v>
      </c>
      <c r="G1093">
        <v>201</v>
      </c>
    </row>
    <row r="1094" spans="1:7">
      <c r="A1094">
        <v>1093</v>
      </c>
      <c r="B1094">
        <v>7942</v>
      </c>
      <c r="C1094">
        <v>6</v>
      </c>
      <c r="D1094" t="s">
        <v>2021</v>
      </c>
      <c r="E1094" s="469">
        <v>469</v>
      </c>
      <c r="F1094" t="s">
        <v>1513</v>
      </c>
      <c r="G1094">
        <v>170</v>
      </c>
    </row>
    <row r="1095" spans="1:7">
      <c r="A1095">
        <v>1094</v>
      </c>
      <c r="B1095">
        <v>10697</v>
      </c>
      <c r="C1095">
        <v>6</v>
      </c>
      <c r="D1095" t="s">
        <v>2022</v>
      </c>
      <c r="E1095" s="469">
        <v>79.989999999999995</v>
      </c>
      <c r="F1095" t="s">
        <v>1438</v>
      </c>
      <c r="G1095">
        <v>55</v>
      </c>
    </row>
    <row r="1096" spans="1:7">
      <c r="A1096">
        <v>1095</v>
      </c>
      <c r="B1096">
        <v>10065</v>
      </c>
      <c r="C1096">
        <v>6</v>
      </c>
      <c r="D1096" t="s">
        <v>2023</v>
      </c>
      <c r="E1096" s="469">
        <v>39.950000000000003</v>
      </c>
      <c r="F1096" t="s">
        <v>900</v>
      </c>
      <c r="G1096">
        <v>82</v>
      </c>
    </row>
    <row r="1097" spans="1:7">
      <c r="A1097">
        <v>1096</v>
      </c>
      <c r="B1097">
        <v>8727</v>
      </c>
      <c r="C1097">
        <v>6</v>
      </c>
      <c r="D1097" t="s">
        <v>2024</v>
      </c>
      <c r="E1097" s="469">
        <v>179</v>
      </c>
      <c r="F1097" t="s">
        <v>1963</v>
      </c>
      <c r="G1097">
        <v>138</v>
      </c>
    </row>
    <row r="1098" spans="1:7">
      <c r="A1098">
        <v>1097</v>
      </c>
      <c r="B1098">
        <v>9301</v>
      </c>
      <c r="C1098">
        <v>6</v>
      </c>
      <c r="D1098" t="s">
        <v>2025</v>
      </c>
      <c r="E1098" s="469">
        <v>89.95</v>
      </c>
      <c r="F1098" t="s">
        <v>1429</v>
      </c>
      <c r="G1098">
        <v>115</v>
      </c>
    </row>
    <row r="1099" spans="1:7">
      <c r="A1099">
        <v>1098</v>
      </c>
      <c r="B1099">
        <v>7724</v>
      </c>
      <c r="C1099">
        <v>6</v>
      </c>
      <c r="D1099" t="s">
        <v>2026</v>
      </c>
      <c r="E1099" s="469">
        <v>699</v>
      </c>
      <c r="F1099" t="s">
        <v>1965</v>
      </c>
      <c r="G1099">
        <v>180</v>
      </c>
    </row>
    <row r="1100" spans="1:7">
      <c r="A1100">
        <v>1099</v>
      </c>
      <c r="B1100">
        <v>7084</v>
      </c>
      <c r="C1100">
        <v>6</v>
      </c>
      <c r="D1100" t="s">
        <v>2027</v>
      </c>
      <c r="E1100" s="469">
        <v>349</v>
      </c>
      <c r="F1100" t="s">
        <v>2028</v>
      </c>
      <c r="G1100">
        <v>206</v>
      </c>
    </row>
    <row r="1101" spans="1:7">
      <c r="A1101">
        <v>1100</v>
      </c>
      <c r="B1101">
        <v>8910</v>
      </c>
      <c r="C1101">
        <v>6</v>
      </c>
      <c r="D1101" t="s">
        <v>2029</v>
      </c>
      <c r="E1101" s="469">
        <v>295</v>
      </c>
      <c r="F1101" t="s">
        <v>1509</v>
      </c>
      <c r="G1101">
        <v>131</v>
      </c>
    </row>
    <row r="1102" spans="1:7">
      <c r="A1102">
        <v>1101</v>
      </c>
      <c r="B1102">
        <v>9499</v>
      </c>
      <c r="C1102">
        <v>6</v>
      </c>
      <c r="D1102" t="s">
        <v>2030</v>
      </c>
      <c r="E1102" s="469">
        <v>32.99</v>
      </c>
      <c r="F1102" t="s">
        <v>2031</v>
      </c>
      <c r="G1102">
        <v>106</v>
      </c>
    </row>
    <row r="1103" spans="1:7">
      <c r="A1103">
        <v>1102</v>
      </c>
      <c r="B1103">
        <v>7892</v>
      </c>
      <c r="C1103">
        <v>6</v>
      </c>
      <c r="D1103" t="s">
        <v>2032</v>
      </c>
      <c r="E1103" s="469">
        <v>129</v>
      </c>
      <c r="F1103" t="s">
        <v>1504</v>
      </c>
      <c r="G1103">
        <v>172</v>
      </c>
    </row>
    <row r="1104" spans="1:7">
      <c r="A1104">
        <v>1103</v>
      </c>
      <c r="B1104">
        <v>7943</v>
      </c>
      <c r="C1104">
        <v>6</v>
      </c>
      <c r="D1104" t="s">
        <v>2033</v>
      </c>
      <c r="E1104" s="469">
        <v>59.99</v>
      </c>
      <c r="F1104" t="s">
        <v>1504</v>
      </c>
      <c r="G1104">
        <v>170</v>
      </c>
    </row>
    <row r="1105" spans="1:7">
      <c r="A1105">
        <v>1104</v>
      </c>
      <c r="B1105">
        <v>11087</v>
      </c>
      <c r="C1105">
        <v>6</v>
      </c>
      <c r="D1105" t="s">
        <v>2034</v>
      </c>
      <c r="E1105" s="469">
        <v>54.99</v>
      </c>
      <c r="F1105" t="s">
        <v>1504</v>
      </c>
      <c r="G1105">
        <v>39</v>
      </c>
    </row>
    <row r="1106" spans="1:7">
      <c r="A1106">
        <v>1105</v>
      </c>
      <c r="B1106">
        <v>11877</v>
      </c>
      <c r="C1106">
        <v>6</v>
      </c>
      <c r="D1106" t="s">
        <v>2035</v>
      </c>
      <c r="E1106" s="469">
        <v>29.99</v>
      </c>
      <c r="F1106" t="s">
        <v>1504</v>
      </c>
      <c r="G1106">
        <v>5</v>
      </c>
    </row>
    <row r="1107" spans="1:7">
      <c r="A1107">
        <v>1106</v>
      </c>
      <c r="B1107">
        <v>6741</v>
      </c>
      <c r="C1107">
        <v>6</v>
      </c>
      <c r="D1107" t="s">
        <v>2036</v>
      </c>
      <c r="E1107" s="469">
        <v>39.99</v>
      </c>
      <c r="F1107" t="s">
        <v>1486</v>
      </c>
      <c r="G1107">
        <v>220</v>
      </c>
    </row>
    <row r="1108" spans="1:7">
      <c r="A1108">
        <v>1107</v>
      </c>
      <c r="B1108">
        <v>10996</v>
      </c>
      <c r="C1108">
        <v>6</v>
      </c>
      <c r="D1108" t="s">
        <v>2037</v>
      </c>
      <c r="E1108" s="469">
        <v>19.989999999999998</v>
      </c>
      <c r="F1108" t="s">
        <v>1486</v>
      </c>
      <c r="G1108">
        <v>42</v>
      </c>
    </row>
    <row r="1109" spans="1:7">
      <c r="A1109">
        <v>1108</v>
      </c>
      <c r="B1109">
        <v>9849</v>
      </c>
      <c r="C1109">
        <v>6</v>
      </c>
      <c r="D1109" t="s">
        <v>2038</v>
      </c>
      <c r="E1109" s="469">
        <v>19.989999999999998</v>
      </c>
      <c r="F1109" t="s">
        <v>1486</v>
      </c>
      <c r="G1109">
        <v>92</v>
      </c>
    </row>
    <row r="1110" spans="1:7">
      <c r="A1110">
        <v>1109</v>
      </c>
      <c r="B1110">
        <v>10619</v>
      </c>
      <c r="C1110">
        <v>6</v>
      </c>
      <c r="D1110" t="s">
        <v>2039</v>
      </c>
      <c r="E1110" s="469">
        <v>34.99</v>
      </c>
      <c r="F1110" t="s">
        <v>1486</v>
      </c>
      <c r="G1110">
        <v>59</v>
      </c>
    </row>
    <row r="1111" spans="1:7">
      <c r="A1111">
        <v>1110</v>
      </c>
      <c r="B1111">
        <v>6137</v>
      </c>
      <c r="C1111">
        <v>6</v>
      </c>
      <c r="D1111" t="s">
        <v>2040</v>
      </c>
      <c r="E1111" s="469">
        <v>49.99</v>
      </c>
      <c r="F1111" t="s">
        <v>1486</v>
      </c>
      <c r="G1111">
        <v>245</v>
      </c>
    </row>
    <row r="1112" spans="1:7">
      <c r="A1112">
        <v>1111</v>
      </c>
      <c r="B1112">
        <v>7085</v>
      </c>
      <c r="C1112">
        <v>6</v>
      </c>
      <c r="D1112" t="s">
        <v>2041</v>
      </c>
      <c r="E1112" s="469">
        <v>99</v>
      </c>
      <c r="F1112" t="s">
        <v>1120</v>
      </c>
      <c r="G1112">
        <v>206</v>
      </c>
    </row>
    <row r="1113" spans="1:7">
      <c r="A1113">
        <v>1112</v>
      </c>
      <c r="B1113">
        <v>9035</v>
      </c>
      <c r="C1113">
        <v>6</v>
      </c>
      <c r="D1113" t="s">
        <v>2042</v>
      </c>
      <c r="E1113" s="469">
        <v>99</v>
      </c>
      <c r="F1113" t="s">
        <v>1120</v>
      </c>
      <c r="G1113">
        <v>126</v>
      </c>
    </row>
    <row r="1114" spans="1:7">
      <c r="A1114">
        <v>1113</v>
      </c>
      <c r="B1114">
        <v>10343</v>
      </c>
      <c r="C1114">
        <v>6</v>
      </c>
      <c r="D1114" t="s">
        <v>2043</v>
      </c>
      <c r="E1114" s="469">
        <v>85</v>
      </c>
      <c r="F1114" t="s">
        <v>1120</v>
      </c>
      <c r="G1114">
        <v>70</v>
      </c>
    </row>
    <row r="1115" spans="1:7">
      <c r="A1115">
        <v>1114</v>
      </c>
      <c r="B1115">
        <v>11288</v>
      </c>
      <c r="C1115">
        <v>6</v>
      </c>
      <c r="D1115" t="s">
        <v>2044</v>
      </c>
      <c r="E1115" s="469">
        <v>729</v>
      </c>
      <c r="F1115" t="s">
        <v>1120</v>
      </c>
      <c r="G1115">
        <v>30</v>
      </c>
    </row>
    <row r="1116" spans="1:7">
      <c r="A1116">
        <v>1115</v>
      </c>
      <c r="B1116">
        <v>7850</v>
      </c>
      <c r="C1116">
        <v>6</v>
      </c>
      <c r="D1116" t="s">
        <v>2045</v>
      </c>
      <c r="E1116" s="469">
        <v>219</v>
      </c>
      <c r="F1116" t="s">
        <v>1120</v>
      </c>
      <c r="G1116">
        <v>174</v>
      </c>
    </row>
    <row r="1117" spans="1:7">
      <c r="A1117">
        <v>1116</v>
      </c>
      <c r="B1117">
        <v>9341</v>
      </c>
      <c r="C1117">
        <v>6</v>
      </c>
      <c r="D1117" t="s">
        <v>2046</v>
      </c>
      <c r="E1117" s="469">
        <v>202</v>
      </c>
      <c r="F1117" t="s">
        <v>1120</v>
      </c>
      <c r="G1117">
        <v>113</v>
      </c>
    </row>
    <row r="1118" spans="1:7">
      <c r="A1118">
        <v>1117</v>
      </c>
      <c r="B1118">
        <v>9561</v>
      </c>
      <c r="C1118">
        <v>6</v>
      </c>
      <c r="D1118" t="s">
        <v>2047</v>
      </c>
      <c r="E1118" s="469">
        <v>219</v>
      </c>
      <c r="F1118" t="s">
        <v>1120</v>
      </c>
      <c r="G1118">
        <v>103</v>
      </c>
    </row>
    <row r="1119" spans="1:7">
      <c r="A1119">
        <v>1118</v>
      </c>
      <c r="B1119">
        <v>11897</v>
      </c>
      <c r="C1119">
        <v>6</v>
      </c>
      <c r="D1119" t="s">
        <v>2048</v>
      </c>
      <c r="E1119" s="469">
        <v>202</v>
      </c>
      <c r="F1119" t="s">
        <v>1120</v>
      </c>
      <c r="G1119">
        <v>4</v>
      </c>
    </row>
    <row r="1120" spans="1:7">
      <c r="A1120">
        <v>1119</v>
      </c>
      <c r="B1120">
        <v>11023</v>
      </c>
      <c r="C1120">
        <v>6</v>
      </c>
      <c r="D1120" t="s">
        <v>2049</v>
      </c>
      <c r="E1120" s="469">
        <v>219</v>
      </c>
      <c r="F1120" t="s">
        <v>1120</v>
      </c>
      <c r="G1120">
        <v>41</v>
      </c>
    </row>
    <row r="1121" spans="1:7">
      <c r="A1121">
        <v>1120</v>
      </c>
      <c r="B1121">
        <v>10116</v>
      </c>
      <c r="C1121">
        <v>6</v>
      </c>
      <c r="D1121" t="s">
        <v>2050</v>
      </c>
      <c r="E1121" s="469">
        <v>339</v>
      </c>
      <c r="F1121" t="s">
        <v>1120</v>
      </c>
      <c r="G1121">
        <v>80</v>
      </c>
    </row>
    <row r="1122" spans="1:7">
      <c r="A1122">
        <v>1121</v>
      </c>
      <c r="B1122">
        <v>11852</v>
      </c>
      <c r="C1122">
        <v>6</v>
      </c>
      <c r="D1122" t="s">
        <v>2051</v>
      </c>
      <c r="E1122" s="469">
        <v>199</v>
      </c>
      <c r="F1122" t="s">
        <v>1120</v>
      </c>
      <c r="G1122">
        <v>6</v>
      </c>
    </row>
    <row r="1123" spans="1:7">
      <c r="A1123">
        <v>1122</v>
      </c>
      <c r="B1123">
        <v>11475</v>
      </c>
      <c r="C1123">
        <v>6</v>
      </c>
      <c r="D1123" t="s">
        <v>2052</v>
      </c>
      <c r="E1123" s="469">
        <v>359</v>
      </c>
      <c r="F1123" t="s">
        <v>843</v>
      </c>
      <c r="G1123">
        <v>22</v>
      </c>
    </row>
    <row r="1124" spans="1:7">
      <c r="A1124">
        <v>1123</v>
      </c>
      <c r="B1124">
        <v>7770</v>
      </c>
      <c r="C1124">
        <v>6</v>
      </c>
      <c r="D1124" t="s">
        <v>2053</v>
      </c>
      <c r="E1124" s="469">
        <v>12.95</v>
      </c>
      <c r="F1124" t="s">
        <v>1114</v>
      </c>
      <c r="G1124">
        <v>178</v>
      </c>
    </row>
    <row r="1125" spans="1:7">
      <c r="A1125">
        <v>1124</v>
      </c>
      <c r="B1125">
        <v>7453</v>
      </c>
      <c r="C1125">
        <v>6</v>
      </c>
      <c r="D1125" t="s">
        <v>2054</v>
      </c>
      <c r="E1125" s="469">
        <v>189</v>
      </c>
      <c r="F1125" t="s">
        <v>2055</v>
      </c>
      <c r="G1125">
        <v>192</v>
      </c>
    </row>
    <row r="1126" spans="1:7">
      <c r="A1126">
        <v>1125</v>
      </c>
      <c r="B1126">
        <v>6382</v>
      </c>
      <c r="C1126">
        <v>6</v>
      </c>
      <c r="D1126" t="s">
        <v>2056</v>
      </c>
      <c r="E1126" s="469">
        <v>229</v>
      </c>
      <c r="F1126" t="s">
        <v>1079</v>
      </c>
      <c r="G1126">
        <v>234</v>
      </c>
    </row>
    <row r="1127" spans="1:7">
      <c r="A1127">
        <v>1126</v>
      </c>
      <c r="B1127">
        <v>8243</v>
      </c>
      <c r="C1127">
        <v>6</v>
      </c>
      <c r="D1127" t="s">
        <v>2057</v>
      </c>
      <c r="E1127" s="469">
        <v>179</v>
      </c>
      <c r="F1127" t="s">
        <v>1079</v>
      </c>
      <c r="G1127">
        <v>157</v>
      </c>
    </row>
    <row r="1128" spans="1:7">
      <c r="A1128">
        <v>1127</v>
      </c>
      <c r="B1128">
        <v>11758</v>
      </c>
      <c r="C1128">
        <v>6</v>
      </c>
      <c r="D1128" t="s">
        <v>2058</v>
      </c>
      <c r="E1128" s="469">
        <v>129</v>
      </c>
      <c r="F1128" t="s">
        <v>1079</v>
      </c>
      <c r="G1128">
        <v>10</v>
      </c>
    </row>
    <row r="1129" spans="1:7">
      <c r="A1129">
        <v>1128</v>
      </c>
      <c r="B1129">
        <v>11059</v>
      </c>
      <c r="C1129">
        <v>6</v>
      </c>
      <c r="D1129" t="s">
        <v>2059</v>
      </c>
      <c r="E1129" s="469">
        <v>196</v>
      </c>
      <c r="F1129" t="s">
        <v>1085</v>
      </c>
      <c r="G1129">
        <v>40</v>
      </c>
    </row>
    <row r="1130" spans="1:7">
      <c r="A1130">
        <v>1129</v>
      </c>
      <c r="B1130">
        <v>6212</v>
      </c>
      <c r="C1130">
        <v>6</v>
      </c>
      <c r="D1130" t="s">
        <v>2060</v>
      </c>
      <c r="E1130" s="469">
        <v>239</v>
      </c>
      <c r="F1130" t="s">
        <v>1085</v>
      </c>
      <c r="G1130">
        <v>241</v>
      </c>
    </row>
    <row r="1131" spans="1:7">
      <c r="A1131">
        <v>1130</v>
      </c>
      <c r="B1131">
        <v>11289</v>
      </c>
      <c r="C1131">
        <v>6</v>
      </c>
      <c r="D1131" t="s">
        <v>2061</v>
      </c>
      <c r="E1131" s="469">
        <v>49.99</v>
      </c>
      <c r="F1131" t="s">
        <v>2062</v>
      </c>
      <c r="G1131">
        <v>30</v>
      </c>
    </row>
    <row r="1132" spans="1:7">
      <c r="A1132">
        <v>1131</v>
      </c>
      <c r="B1132">
        <v>6111</v>
      </c>
      <c r="C1132">
        <v>6</v>
      </c>
      <c r="D1132" t="s">
        <v>2063</v>
      </c>
      <c r="E1132" s="469">
        <v>179</v>
      </c>
      <c r="F1132" t="s">
        <v>2064</v>
      </c>
      <c r="G1132">
        <v>246</v>
      </c>
    </row>
    <row r="1133" spans="1:7">
      <c r="A1133">
        <v>1132</v>
      </c>
      <c r="B1133">
        <v>11729</v>
      </c>
      <c r="C1133">
        <v>6</v>
      </c>
      <c r="D1133" t="s">
        <v>2065</v>
      </c>
      <c r="E1133" s="469">
        <v>29.95</v>
      </c>
      <c r="F1133" t="s">
        <v>1454</v>
      </c>
      <c r="G1133">
        <v>11</v>
      </c>
    </row>
    <row r="1134" spans="1:7">
      <c r="A1134">
        <v>1133</v>
      </c>
      <c r="B1134">
        <v>8958</v>
      </c>
      <c r="C1134">
        <v>6</v>
      </c>
      <c r="D1134" t="s">
        <v>2066</v>
      </c>
      <c r="E1134" s="469">
        <v>24.99</v>
      </c>
      <c r="F1134" t="s">
        <v>1454</v>
      </c>
      <c r="G1134">
        <v>129</v>
      </c>
    </row>
    <row r="1135" spans="1:7">
      <c r="A1135">
        <v>1134</v>
      </c>
      <c r="B1135">
        <v>8039</v>
      </c>
      <c r="C1135">
        <v>6</v>
      </c>
      <c r="D1135" t="s">
        <v>2067</v>
      </c>
      <c r="E1135" s="469">
        <v>23.99</v>
      </c>
      <c r="F1135" t="s">
        <v>1454</v>
      </c>
      <c r="G1135">
        <v>166</v>
      </c>
    </row>
    <row r="1136" spans="1:7">
      <c r="A1136">
        <v>1135</v>
      </c>
      <c r="B1136">
        <v>9413</v>
      </c>
      <c r="C1136">
        <v>6</v>
      </c>
      <c r="D1136" t="s">
        <v>2068</v>
      </c>
      <c r="E1136" s="469">
        <v>24.99</v>
      </c>
      <c r="F1136" t="s">
        <v>1454</v>
      </c>
      <c r="G1136">
        <v>110</v>
      </c>
    </row>
    <row r="1137" spans="1:7">
      <c r="A1137">
        <v>1136</v>
      </c>
      <c r="B1137">
        <v>8107</v>
      </c>
      <c r="C1137">
        <v>6</v>
      </c>
      <c r="D1137" t="s">
        <v>2069</v>
      </c>
      <c r="E1137" s="469">
        <v>29.95</v>
      </c>
      <c r="F1137" t="s">
        <v>1454</v>
      </c>
      <c r="G1137">
        <v>163</v>
      </c>
    </row>
    <row r="1138" spans="1:7">
      <c r="A1138">
        <v>1137</v>
      </c>
      <c r="B1138">
        <v>9433</v>
      </c>
      <c r="C1138">
        <v>6</v>
      </c>
      <c r="D1138" t="s">
        <v>2070</v>
      </c>
      <c r="E1138" s="469">
        <v>399</v>
      </c>
      <c r="F1138" t="s">
        <v>1465</v>
      </c>
      <c r="G1138">
        <v>109</v>
      </c>
    </row>
    <row r="1139" spans="1:7">
      <c r="A1139">
        <v>1138</v>
      </c>
      <c r="B1139">
        <v>11147</v>
      </c>
      <c r="C1139">
        <v>6</v>
      </c>
      <c r="D1139" t="s">
        <v>2071</v>
      </c>
      <c r="E1139" s="469">
        <v>289</v>
      </c>
      <c r="F1139" t="s">
        <v>1496</v>
      </c>
      <c r="G1139">
        <v>36</v>
      </c>
    </row>
    <row r="1140" spans="1:7">
      <c r="A1140">
        <v>1139</v>
      </c>
      <c r="B1140">
        <v>9414</v>
      </c>
      <c r="C1140">
        <v>6</v>
      </c>
      <c r="D1140" t="s">
        <v>2072</v>
      </c>
      <c r="E1140" s="469">
        <v>289</v>
      </c>
      <c r="F1140" t="s">
        <v>1496</v>
      </c>
      <c r="G1140">
        <v>110</v>
      </c>
    </row>
    <row r="1141" spans="1:7">
      <c r="A1141">
        <v>1140</v>
      </c>
      <c r="B1141">
        <v>7651</v>
      </c>
      <c r="C1141">
        <v>6</v>
      </c>
      <c r="D1141" t="s">
        <v>2073</v>
      </c>
      <c r="E1141" s="469">
        <v>289</v>
      </c>
      <c r="F1141" t="s">
        <v>1496</v>
      </c>
      <c r="G1141">
        <v>183</v>
      </c>
    </row>
    <row r="1142" spans="1:7">
      <c r="A1142">
        <v>1141</v>
      </c>
      <c r="B1142">
        <v>9800</v>
      </c>
      <c r="C1142">
        <v>6</v>
      </c>
      <c r="D1142" t="s">
        <v>2074</v>
      </c>
      <c r="E1142" s="469">
        <v>289</v>
      </c>
      <c r="F1142" t="s">
        <v>1496</v>
      </c>
      <c r="G1142">
        <v>94</v>
      </c>
    </row>
    <row r="1143" spans="1:7">
      <c r="A1143">
        <v>1142</v>
      </c>
      <c r="B1143">
        <v>6006</v>
      </c>
      <c r="C1143">
        <v>6</v>
      </c>
      <c r="D1143" t="s">
        <v>2075</v>
      </c>
      <c r="E1143" s="469">
        <v>399</v>
      </c>
      <c r="F1143" t="s">
        <v>1496</v>
      </c>
      <c r="G1143">
        <v>250</v>
      </c>
    </row>
    <row r="1144" spans="1:7">
      <c r="A1144">
        <v>1143</v>
      </c>
      <c r="B1144">
        <v>6820</v>
      </c>
      <c r="C1144">
        <v>6</v>
      </c>
      <c r="D1144" t="s">
        <v>2076</v>
      </c>
      <c r="E1144" s="469">
        <v>399</v>
      </c>
      <c r="F1144" t="s">
        <v>1496</v>
      </c>
      <c r="G1144">
        <v>217</v>
      </c>
    </row>
    <row r="1145" spans="1:7">
      <c r="A1145">
        <v>1144</v>
      </c>
      <c r="B1145">
        <v>6742</v>
      </c>
      <c r="C1145">
        <v>6</v>
      </c>
      <c r="D1145" t="s">
        <v>2077</v>
      </c>
      <c r="E1145" s="469">
        <v>399</v>
      </c>
      <c r="F1145" t="s">
        <v>1496</v>
      </c>
      <c r="G1145">
        <v>220</v>
      </c>
    </row>
    <row r="1146" spans="1:7">
      <c r="A1146">
        <v>1145</v>
      </c>
      <c r="B1146">
        <v>8397</v>
      </c>
      <c r="C1146">
        <v>6</v>
      </c>
      <c r="D1146" t="s">
        <v>2078</v>
      </c>
      <c r="E1146" s="469">
        <v>102.99</v>
      </c>
      <c r="F1146" t="s">
        <v>1496</v>
      </c>
      <c r="G1146">
        <v>151</v>
      </c>
    </row>
    <row r="1147" spans="1:7">
      <c r="A1147">
        <v>1146</v>
      </c>
      <c r="B1147">
        <v>8888</v>
      </c>
      <c r="C1147">
        <v>6</v>
      </c>
      <c r="D1147" t="s">
        <v>2079</v>
      </c>
      <c r="E1147" s="469">
        <v>99</v>
      </c>
      <c r="F1147" t="s">
        <v>1496</v>
      </c>
      <c r="G1147">
        <v>132</v>
      </c>
    </row>
    <row r="1148" spans="1:7">
      <c r="A1148">
        <v>1147</v>
      </c>
      <c r="B1148">
        <v>8398</v>
      </c>
      <c r="C1148">
        <v>6</v>
      </c>
      <c r="D1148" t="s">
        <v>2080</v>
      </c>
      <c r="E1148" s="469">
        <v>129</v>
      </c>
      <c r="F1148" t="s">
        <v>1496</v>
      </c>
      <c r="G1148">
        <v>151</v>
      </c>
    </row>
    <row r="1149" spans="1:7">
      <c r="A1149">
        <v>1148</v>
      </c>
      <c r="B1149">
        <v>9629</v>
      </c>
      <c r="C1149">
        <v>6</v>
      </c>
      <c r="D1149" t="s">
        <v>2081</v>
      </c>
      <c r="E1149" s="469">
        <v>129</v>
      </c>
      <c r="F1149" t="s">
        <v>1496</v>
      </c>
      <c r="G1149">
        <v>100</v>
      </c>
    </row>
    <row r="1150" spans="1:7">
      <c r="A1150">
        <v>1149</v>
      </c>
      <c r="B1150">
        <v>10729</v>
      </c>
      <c r="C1150">
        <v>6</v>
      </c>
      <c r="D1150" t="s">
        <v>2082</v>
      </c>
      <c r="E1150" s="469">
        <v>129</v>
      </c>
      <c r="F1150" t="s">
        <v>1496</v>
      </c>
      <c r="G1150">
        <v>54</v>
      </c>
    </row>
    <row r="1151" spans="1:7">
      <c r="A1151">
        <v>1150</v>
      </c>
      <c r="B1151">
        <v>9872</v>
      </c>
      <c r="C1151">
        <v>6</v>
      </c>
      <c r="D1151" t="s">
        <v>2083</v>
      </c>
      <c r="E1151" s="469">
        <v>149</v>
      </c>
      <c r="F1151" t="s">
        <v>1496</v>
      </c>
      <c r="G1151">
        <v>91</v>
      </c>
    </row>
    <row r="1152" spans="1:7">
      <c r="A1152">
        <v>1151</v>
      </c>
      <c r="B1152">
        <v>7868</v>
      </c>
      <c r="C1152">
        <v>6</v>
      </c>
      <c r="D1152" t="s">
        <v>2084</v>
      </c>
      <c r="E1152" s="469">
        <v>149</v>
      </c>
      <c r="F1152" t="s">
        <v>1496</v>
      </c>
      <c r="G1152">
        <v>173</v>
      </c>
    </row>
    <row r="1153" spans="1:7">
      <c r="A1153">
        <v>1152</v>
      </c>
      <c r="B1153">
        <v>8319</v>
      </c>
      <c r="C1153">
        <v>6</v>
      </c>
      <c r="D1153" t="s">
        <v>2085</v>
      </c>
      <c r="E1153" s="469">
        <v>149</v>
      </c>
      <c r="F1153" t="s">
        <v>1496</v>
      </c>
      <c r="G1153">
        <v>154</v>
      </c>
    </row>
    <row r="1154" spans="1:7">
      <c r="A1154">
        <v>1153</v>
      </c>
      <c r="B1154">
        <v>7622</v>
      </c>
      <c r="C1154">
        <v>6</v>
      </c>
      <c r="D1154" t="s">
        <v>2086</v>
      </c>
      <c r="E1154" s="469">
        <v>399</v>
      </c>
      <c r="F1154" t="s">
        <v>1093</v>
      </c>
      <c r="G1154">
        <v>185</v>
      </c>
    </row>
    <row r="1155" spans="1:7">
      <c r="A1155">
        <v>1154</v>
      </c>
      <c r="B1155">
        <v>7824</v>
      </c>
      <c r="C1155">
        <v>6</v>
      </c>
      <c r="D1155" t="s">
        <v>2087</v>
      </c>
      <c r="E1155" s="469">
        <v>199</v>
      </c>
      <c r="F1155" t="s">
        <v>1093</v>
      </c>
      <c r="G1155">
        <v>175</v>
      </c>
    </row>
    <row r="1156" spans="1:7">
      <c r="A1156">
        <v>1155</v>
      </c>
      <c r="B1156">
        <v>8811</v>
      </c>
      <c r="C1156">
        <v>6</v>
      </c>
      <c r="D1156" t="s">
        <v>2088</v>
      </c>
      <c r="E1156" s="469">
        <v>52</v>
      </c>
      <c r="F1156" t="s">
        <v>2089</v>
      </c>
      <c r="G1156">
        <v>135</v>
      </c>
    </row>
    <row r="1157" spans="1:7">
      <c r="A1157">
        <v>1156</v>
      </c>
      <c r="B1157">
        <v>11730</v>
      </c>
      <c r="C1157">
        <v>6</v>
      </c>
      <c r="D1157" t="s">
        <v>2090</v>
      </c>
      <c r="E1157" s="469">
        <v>31.99</v>
      </c>
      <c r="F1157" t="s">
        <v>2089</v>
      </c>
      <c r="G1157">
        <v>11</v>
      </c>
    </row>
    <row r="1158" spans="1:7">
      <c r="A1158">
        <v>1157</v>
      </c>
      <c r="B1158">
        <v>11853</v>
      </c>
      <c r="C1158">
        <v>6</v>
      </c>
      <c r="D1158" t="s">
        <v>2091</v>
      </c>
      <c r="E1158" s="469">
        <v>93</v>
      </c>
      <c r="F1158" t="s">
        <v>2011</v>
      </c>
      <c r="G1158">
        <v>6</v>
      </c>
    </row>
    <row r="1159" spans="1:7">
      <c r="A1159">
        <v>1158</v>
      </c>
      <c r="B1159">
        <v>7255</v>
      </c>
      <c r="C1159">
        <v>6</v>
      </c>
      <c r="D1159" t="s">
        <v>2092</v>
      </c>
      <c r="E1159" s="469">
        <v>149</v>
      </c>
      <c r="F1159" t="s">
        <v>2011</v>
      </c>
      <c r="G1159">
        <v>200</v>
      </c>
    </row>
    <row r="1160" spans="1:7">
      <c r="A1160">
        <v>1159</v>
      </c>
      <c r="B1160">
        <v>9036</v>
      </c>
      <c r="C1160">
        <v>6</v>
      </c>
      <c r="D1160" t="s">
        <v>2093</v>
      </c>
      <c r="E1160" s="469">
        <v>41.99</v>
      </c>
      <c r="F1160" t="s">
        <v>2011</v>
      </c>
      <c r="G1160">
        <v>126</v>
      </c>
    </row>
    <row r="1161" spans="1:7">
      <c r="A1161">
        <v>1160</v>
      </c>
      <c r="B1161">
        <v>8320</v>
      </c>
      <c r="C1161">
        <v>6</v>
      </c>
      <c r="D1161" t="s">
        <v>2094</v>
      </c>
      <c r="E1161" s="469">
        <v>279</v>
      </c>
      <c r="F1161" t="s">
        <v>2013</v>
      </c>
      <c r="G1161">
        <v>154</v>
      </c>
    </row>
    <row r="1162" spans="1:7">
      <c r="A1162">
        <v>1161</v>
      </c>
      <c r="B1162">
        <v>11311</v>
      </c>
      <c r="C1162">
        <v>6</v>
      </c>
      <c r="D1162" t="s">
        <v>2095</v>
      </c>
      <c r="E1162" s="469">
        <v>249</v>
      </c>
      <c r="F1162" t="s">
        <v>2013</v>
      </c>
      <c r="G1162">
        <v>29</v>
      </c>
    </row>
    <row r="1163" spans="1:7">
      <c r="A1163">
        <v>1162</v>
      </c>
      <c r="B1163">
        <v>6030</v>
      </c>
      <c r="C1163">
        <v>6</v>
      </c>
      <c r="D1163" t="s">
        <v>2096</v>
      </c>
      <c r="E1163" s="469">
        <v>249</v>
      </c>
      <c r="F1163" t="s">
        <v>2013</v>
      </c>
      <c r="G1163">
        <v>249</v>
      </c>
    </row>
    <row r="1164" spans="1:7">
      <c r="A1164">
        <v>1163</v>
      </c>
      <c r="B1164">
        <v>6792</v>
      </c>
      <c r="C1164">
        <v>6</v>
      </c>
      <c r="D1164" t="s">
        <v>2097</v>
      </c>
      <c r="E1164" s="469">
        <v>249</v>
      </c>
      <c r="F1164" t="s">
        <v>2013</v>
      </c>
      <c r="G1164">
        <v>218</v>
      </c>
    </row>
    <row r="1165" spans="1:7">
      <c r="A1165">
        <v>1164</v>
      </c>
      <c r="B1165">
        <v>11547</v>
      </c>
      <c r="C1165">
        <v>6</v>
      </c>
      <c r="D1165" t="s">
        <v>2098</v>
      </c>
      <c r="E1165" s="469">
        <v>279</v>
      </c>
      <c r="F1165" t="s">
        <v>1421</v>
      </c>
      <c r="G1165">
        <v>19</v>
      </c>
    </row>
    <row r="1166" spans="1:7">
      <c r="A1166">
        <v>1165</v>
      </c>
      <c r="B1166">
        <v>11290</v>
      </c>
      <c r="C1166">
        <v>6</v>
      </c>
      <c r="D1166" t="s">
        <v>2099</v>
      </c>
      <c r="E1166" s="469">
        <v>139</v>
      </c>
      <c r="F1166" t="s">
        <v>1421</v>
      </c>
      <c r="G1166">
        <v>30</v>
      </c>
    </row>
    <row r="1167" spans="1:7">
      <c r="A1167">
        <v>1166</v>
      </c>
      <c r="B1167">
        <v>8651</v>
      </c>
      <c r="C1167">
        <v>6</v>
      </c>
      <c r="D1167" t="s">
        <v>2100</v>
      </c>
      <c r="E1167" s="469">
        <v>139</v>
      </c>
      <c r="F1167" t="s">
        <v>1421</v>
      </c>
      <c r="G1167">
        <v>141</v>
      </c>
    </row>
    <row r="1168" spans="1:7">
      <c r="A1168">
        <v>1167</v>
      </c>
      <c r="B1168">
        <v>11943</v>
      </c>
      <c r="C1168">
        <v>6</v>
      </c>
      <c r="D1168" t="s">
        <v>2101</v>
      </c>
      <c r="E1168" s="469">
        <v>139</v>
      </c>
      <c r="F1168" t="s">
        <v>1421</v>
      </c>
      <c r="G1168">
        <v>2</v>
      </c>
    </row>
    <row r="1169" spans="1:7">
      <c r="A1169">
        <v>1168</v>
      </c>
      <c r="B1169">
        <v>10160</v>
      </c>
      <c r="C1169">
        <v>6</v>
      </c>
      <c r="D1169" t="s">
        <v>2102</v>
      </c>
      <c r="E1169" s="469">
        <v>599</v>
      </c>
      <c r="F1169" t="s">
        <v>1421</v>
      </c>
      <c r="G1169">
        <v>78</v>
      </c>
    </row>
    <row r="1170" spans="1:7">
      <c r="A1170">
        <v>1169</v>
      </c>
      <c r="B1170">
        <v>7988</v>
      </c>
      <c r="C1170">
        <v>6</v>
      </c>
      <c r="D1170" t="s">
        <v>2103</v>
      </c>
      <c r="E1170" s="469">
        <v>619</v>
      </c>
      <c r="F1170" t="s">
        <v>1421</v>
      </c>
      <c r="G1170">
        <v>168</v>
      </c>
    </row>
    <row r="1171" spans="1:7">
      <c r="A1171">
        <v>1170</v>
      </c>
      <c r="B1171">
        <v>10620</v>
      </c>
      <c r="C1171">
        <v>6</v>
      </c>
      <c r="D1171" t="s">
        <v>2104</v>
      </c>
      <c r="E1171" s="469">
        <v>599</v>
      </c>
      <c r="F1171" t="s">
        <v>1421</v>
      </c>
      <c r="G1171">
        <v>59</v>
      </c>
    </row>
    <row r="1172" spans="1:7">
      <c r="A1172">
        <v>1171</v>
      </c>
      <c r="B1172">
        <v>10344</v>
      </c>
      <c r="C1172">
        <v>6</v>
      </c>
      <c r="D1172" t="s">
        <v>2105</v>
      </c>
      <c r="E1172" s="469">
        <v>999</v>
      </c>
      <c r="F1172" t="s">
        <v>1421</v>
      </c>
      <c r="G1172">
        <v>70</v>
      </c>
    </row>
    <row r="1173" spans="1:7">
      <c r="A1173">
        <v>1172</v>
      </c>
      <c r="B1173">
        <v>9918</v>
      </c>
      <c r="C1173">
        <v>6</v>
      </c>
      <c r="D1173" t="s">
        <v>2106</v>
      </c>
      <c r="E1173" s="469">
        <v>24.99</v>
      </c>
      <c r="F1173" t="s">
        <v>1545</v>
      </c>
      <c r="G1173">
        <v>89</v>
      </c>
    </row>
    <row r="1174" spans="1:7">
      <c r="A1174">
        <v>1173</v>
      </c>
      <c r="B1174">
        <v>6488</v>
      </c>
      <c r="C1174">
        <v>6</v>
      </c>
      <c r="D1174" t="s">
        <v>2107</v>
      </c>
      <c r="E1174" s="469">
        <v>44.99</v>
      </c>
      <c r="F1174" t="s">
        <v>1538</v>
      </c>
      <c r="G1174">
        <v>230</v>
      </c>
    </row>
    <row r="1175" spans="1:7">
      <c r="A1175">
        <v>1174</v>
      </c>
      <c r="B1175">
        <v>9342</v>
      </c>
      <c r="C1175">
        <v>6</v>
      </c>
      <c r="D1175" t="s">
        <v>2108</v>
      </c>
      <c r="E1175" s="469">
        <v>189</v>
      </c>
      <c r="F1175" t="s">
        <v>2109</v>
      </c>
      <c r="G1175">
        <v>113</v>
      </c>
    </row>
    <row r="1176" spans="1:7">
      <c r="A1176">
        <v>1175</v>
      </c>
      <c r="B1176">
        <v>8889</v>
      </c>
      <c r="C1176">
        <v>6</v>
      </c>
      <c r="D1176" t="s">
        <v>2110</v>
      </c>
      <c r="E1176" s="469">
        <v>129</v>
      </c>
      <c r="F1176" t="s">
        <v>2109</v>
      </c>
      <c r="G1176">
        <v>132</v>
      </c>
    </row>
    <row r="1177" spans="1:7">
      <c r="A1177">
        <v>1176</v>
      </c>
      <c r="B1177">
        <v>7944</v>
      </c>
      <c r="C1177">
        <v>6</v>
      </c>
      <c r="D1177" t="s">
        <v>2111</v>
      </c>
      <c r="E1177" s="469">
        <v>49.99</v>
      </c>
      <c r="F1177" t="s">
        <v>1489</v>
      </c>
      <c r="G1177">
        <v>170</v>
      </c>
    </row>
    <row r="1178" spans="1:7">
      <c r="A1178">
        <v>1177</v>
      </c>
      <c r="B1178">
        <v>7134</v>
      </c>
      <c r="C1178">
        <v>6</v>
      </c>
      <c r="D1178" t="s">
        <v>2112</v>
      </c>
      <c r="E1178" s="469">
        <v>179</v>
      </c>
      <c r="F1178" t="s">
        <v>1451</v>
      </c>
      <c r="G1178">
        <v>204</v>
      </c>
    </row>
    <row r="1179" spans="1:7">
      <c r="A1179">
        <v>1178</v>
      </c>
      <c r="B1179">
        <v>11060</v>
      </c>
      <c r="C1179">
        <v>6</v>
      </c>
      <c r="D1179" t="s">
        <v>2113</v>
      </c>
      <c r="E1179" s="469">
        <v>249.95</v>
      </c>
      <c r="F1179" t="s">
        <v>1442</v>
      </c>
      <c r="G1179">
        <v>40</v>
      </c>
    </row>
    <row r="1180" spans="1:7">
      <c r="A1180">
        <v>1179</v>
      </c>
      <c r="B1180">
        <v>7197</v>
      </c>
      <c r="C1180">
        <v>6</v>
      </c>
      <c r="D1180" t="s">
        <v>2114</v>
      </c>
      <c r="E1180" s="469">
        <v>34.99</v>
      </c>
      <c r="F1180" t="s">
        <v>1442</v>
      </c>
      <c r="G1180">
        <v>202</v>
      </c>
    </row>
    <row r="1181" spans="1:7">
      <c r="A1181">
        <v>1180</v>
      </c>
      <c r="B1181">
        <v>10853</v>
      </c>
      <c r="C1181">
        <v>6</v>
      </c>
      <c r="D1181" t="s">
        <v>2115</v>
      </c>
      <c r="E1181" s="469">
        <v>29.95</v>
      </c>
      <c r="F1181" t="s">
        <v>1442</v>
      </c>
      <c r="G1181">
        <v>48</v>
      </c>
    </row>
    <row r="1182" spans="1:7">
      <c r="A1182">
        <v>1181</v>
      </c>
      <c r="B1182">
        <v>8477</v>
      </c>
      <c r="C1182">
        <v>6</v>
      </c>
      <c r="D1182" t="s">
        <v>2116</v>
      </c>
      <c r="E1182" s="469">
        <v>28.99</v>
      </c>
      <c r="F1182" t="s">
        <v>1442</v>
      </c>
      <c r="G1182">
        <v>148</v>
      </c>
    </row>
    <row r="1183" spans="1:7">
      <c r="A1183">
        <v>1182</v>
      </c>
      <c r="B1183">
        <v>9279</v>
      </c>
      <c r="C1183">
        <v>6</v>
      </c>
      <c r="D1183" t="s">
        <v>2117</v>
      </c>
      <c r="E1183" s="469">
        <v>34.950000000000003</v>
      </c>
      <c r="F1183" t="s">
        <v>1531</v>
      </c>
      <c r="G1183">
        <v>116</v>
      </c>
    </row>
    <row r="1184" spans="1:7">
      <c r="A1184">
        <v>1183</v>
      </c>
      <c r="B1184">
        <v>9461</v>
      </c>
      <c r="C1184">
        <v>6</v>
      </c>
      <c r="D1184" t="s">
        <v>2118</v>
      </c>
      <c r="E1184" s="469">
        <v>31.99</v>
      </c>
      <c r="F1184" t="s">
        <v>1531</v>
      </c>
      <c r="G1184">
        <v>108</v>
      </c>
    </row>
    <row r="1185" spans="1:7">
      <c r="A1185">
        <v>1184</v>
      </c>
      <c r="B1185">
        <v>9719</v>
      </c>
      <c r="C1185">
        <v>6</v>
      </c>
      <c r="D1185" t="s">
        <v>2119</v>
      </c>
      <c r="E1185" s="469">
        <v>139.99</v>
      </c>
      <c r="F1185" t="s">
        <v>1442</v>
      </c>
      <c r="G1185">
        <v>97</v>
      </c>
    </row>
    <row r="1186" spans="1:7">
      <c r="A1186">
        <v>1185</v>
      </c>
      <c r="B1186">
        <v>7277</v>
      </c>
      <c r="C1186">
        <v>6</v>
      </c>
      <c r="D1186" t="s">
        <v>2120</v>
      </c>
      <c r="E1186" s="469">
        <v>119.99</v>
      </c>
      <c r="F1186" t="s">
        <v>1434</v>
      </c>
      <c r="G1186">
        <v>199</v>
      </c>
    </row>
    <row r="1187" spans="1:7">
      <c r="A1187">
        <v>1186</v>
      </c>
      <c r="B1187">
        <v>10788</v>
      </c>
      <c r="C1187">
        <v>6</v>
      </c>
      <c r="D1187" t="s">
        <v>2121</v>
      </c>
      <c r="E1187" s="469">
        <v>52.95</v>
      </c>
      <c r="F1187" t="s">
        <v>1434</v>
      </c>
      <c r="G1187">
        <v>51</v>
      </c>
    </row>
    <row r="1188" spans="1:7">
      <c r="A1188">
        <v>1187</v>
      </c>
      <c r="B1188">
        <v>9659</v>
      </c>
      <c r="C1188">
        <v>6</v>
      </c>
      <c r="D1188" t="s">
        <v>2122</v>
      </c>
      <c r="E1188" s="469">
        <v>52.95</v>
      </c>
      <c r="F1188" t="s">
        <v>1434</v>
      </c>
      <c r="G1188">
        <v>99</v>
      </c>
    </row>
    <row r="1189" spans="1:7">
      <c r="A1189">
        <v>1188</v>
      </c>
      <c r="B1189">
        <v>7493</v>
      </c>
      <c r="C1189">
        <v>6</v>
      </c>
      <c r="D1189" t="s">
        <v>2123</v>
      </c>
      <c r="E1189" s="469">
        <v>59.99</v>
      </c>
      <c r="F1189" t="s">
        <v>1434</v>
      </c>
      <c r="G1189">
        <v>190</v>
      </c>
    </row>
    <row r="1190" spans="1:7">
      <c r="A1190">
        <v>1189</v>
      </c>
      <c r="B1190">
        <v>6705</v>
      </c>
      <c r="C1190">
        <v>6</v>
      </c>
      <c r="D1190" t="s">
        <v>2124</v>
      </c>
      <c r="E1190" s="469">
        <v>52.95</v>
      </c>
      <c r="F1190" t="s">
        <v>1434</v>
      </c>
      <c r="G1190">
        <v>221</v>
      </c>
    </row>
    <row r="1191" spans="1:7">
      <c r="A1191">
        <v>1190</v>
      </c>
      <c r="B1191">
        <v>7810</v>
      </c>
      <c r="C1191">
        <v>6</v>
      </c>
      <c r="D1191" t="s">
        <v>2125</v>
      </c>
      <c r="E1191" s="469">
        <v>55.95</v>
      </c>
      <c r="F1191" t="s">
        <v>1434</v>
      </c>
      <c r="G1191">
        <v>176</v>
      </c>
    </row>
    <row r="1192" spans="1:7">
      <c r="A1192">
        <v>1191</v>
      </c>
      <c r="B1192">
        <v>8911</v>
      </c>
      <c r="C1192">
        <v>6</v>
      </c>
      <c r="D1192" t="s">
        <v>2126</v>
      </c>
      <c r="E1192" s="469">
        <v>52.95</v>
      </c>
      <c r="F1192" t="s">
        <v>1434</v>
      </c>
      <c r="G1192">
        <v>131</v>
      </c>
    </row>
    <row r="1193" spans="1:7">
      <c r="A1193">
        <v>1192</v>
      </c>
      <c r="B1193">
        <v>9500</v>
      </c>
      <c r="C1193">
        <v>6</v>
      </c>
      <c r="D1193" t="s">
        <v>2127</v>
      </c>
      <c r="E1193" s="469">
        <v>269</v>
      </c>
      <c r="F1193" t="s">
        <v>1434</v>
      </c>
      <c r="G1193">
        <v>106</v>
      </c>
    </row>
    <row r="1194" spans="1:7">
      <c r="A1194">
        <v>1193</v>
      </c>
      <c r="B1194">
        <v>11585</v>
      </c>
      <c r="C1194">
        <v>6</v>
      </c>
      <c r="D1194" t="s">
        <v>2128</v>
      </c>
      <c r="E1194" s="469">
        <v>229</v>
      </c>
      <c r="F1194" t="s">
        <v>1434</v>
      </c>
      <c r="G1194">
        <v>17</v>
      </c>
    </row>
    <row r="1195" spans="1:7">
      <c r="A1195">
        <v>1194</v>
      </c>
      <c r="B1195">
        <v>11497</v>
      </c>
      <c r="C1195">
        <v>6</v>
      </c>
      <c r="D1195" t="s">
        <v>2129</v>
      </c>
      <c r="E1195" s="469">
        <v>128.99</v>
      </c>
      <c r="F1195" t="s">
        <v>1557</v>
      </c>
      <c r="G1195">
        <v>21</v>
      </c>
    </row>
    <row r="1196" spans="1:7">
      <c r="A1196">
        <v>1195</v>
      </c>
      <c r="B1196">
        <v>10036</v>
      </c>
      <c r="C1196">
        <v>6</v>
      </c>
      <c r="D1196" t="s">
        <v>2130</v>
      </c>
      <c r="E1196" s="469">
        <v>72.989999999999995</v>
      </c>
      <c r="F1196" t="s">
        <v>1557</v>
      </c>
      <c r="G1196">
        <v>83</v>
      </c>
    </row>
    <row r="1197" spans="1:7">
      <c r="A1197">
        <v>1196</v>
      </c>
      <c r="B1197">
        <v>6383</v>
      </c>
      <c r="C1197">
        <v>6</v>
      </c>
      <c r="D1197" t="s">
        <v>2131</v>
      </c>
      <c r="E1197" s="469">
        <v>50.95</v>
      </c>
      <c r="F1197" t="s">
        <v>1557</v>
      </c>
      <c r="G1197">
        <v>234</v>
      </c>
    </row>
    <row r="1198" spans="1:7">
      <c r="A1198">
        <v>1197</v>
      </c>
      <c r="B1198">
        <v>10997</v>
      </c>
      <c r="C1198">
        <v>6</v>
      </c>
      <c r="D1198" t="s">
        <v>2132</v>
      </c>
      <c r="E1198" s="469">
        <v>599</v>
      </c>
      <c r="F1198" t="s">
        <v>1468</v>
      </c>
      <c r="G1198">
        <v>42</v>
      </c>
    </row>
    <row r="1199" spans="1:7">
      <c r="A1199">
        <v>1198</v>
      </c>
      <c r="B1199">
        <v>11944</v>
      </c>
      <c r="C1199">
        <v>6</v>
      </c>
      <c r="D1199" t="s">
        <v>2133</v>
      </c>
      <c r="E1199" s="469">
        <v>599</v>
      </c>
      <c r="F1199" t="s">
        <v>1468</v>
      </c>
      <c r="G1199">
        <v>2</v>
      </c>
    </row>
    <row r="1200" spans="1:7">
      <c r="A1200">
        <v>1199</v>
      </c>
      <c r="B1200">
        <v>7347</v>
      </c>
      <c r="C1200">
        <v>6</v>
      </c>
      <c r="D1200" t="s">
        <v>2134</v>
      </c>
      <c r="E1200" s="469">
        <v>149</v>
      </c>
      <c r="F1200" t="s">
        <v>1513</v>
      </c>
      <c r="G1200">
        <v>196</v>
      </c>
    </row>
    <row r="1201" spans="1:7">
      <c r="A1201">
        <v>1200</v>
      </c>
      <c r="B1201">
        <v>6923</v>
      </c>
      <c r="C1201">
        <v>6</v>
      </c>
      <c r="D1201" t="s">
        <v>2135</v>
      </c>
      <c r="E1201" s="469">
        <v>237</v>
      </c>
      <c r="F1201" t="s">
        <v>1513</v>
      </c>
      <c r="G1201">
        <v>213</v>
      </c>
    </row>
    <row r="1202" spans="1:7">
      <c r="A1202">
        <v>1201</v>
      </c>
      <c r="B1202">
        <v>9388</v>
      </c>
      <c r="C1202">
        <v>6</v>
      </c>
      <c r="D1202" t="s">
        <v>2136</v>
      </c>
      <c r="E1202" s="469">
        <v>299</v>
      </c>
      <c r="F1202" t="s">
        <v>1513</v>
      </c>
      <c r="G1202">
        <v>111</v>
      </c>
    </row>
    <row r="1203" spans="1:7">
      <c r="A1203">
        <v>1202</v>
      </c>
      <c r="B1203">
        <v>7476</v>
      </c>
      <c r="C1203">
        <v>6</v>
      </c>
      <c r="D1203" t="s">
        <v>2137</v>
      </c>
      <c r="E1203" s="469">
        <v>149</v>
      </c>
      <c r="F1203" t="s">
        <v>1513</v>
      </c>
      <c r="G1203">
        <v>191</v>
      </c>
    </row>
    <row r="1204" spans="1:7">
      <c r="A1204">
        <v>1203</v>
      </c>
      <c r="B1204">
        <v>9630</v>
      </c>
      <c r="C1204">
        <v>6</v>
      </c>
      <c r="D1204" t="s">
        <v>2138</v>
      </c>
      <c r="E1204" s="469">
        <v>147.99</v>
      </c>
      <c r="F1204" t="s">
        <v>1513</v>
      </c>
      <c r="G1204">
        <v>100</v>
      </c>
    </row>
    <row r="1205" spans="1:7">
      <c r="A1205">
        <v>1204</v>
      </c>
      <c r="B1205">
        <v>7065</v>
      </c>
      <c r="C1205">
        <v>6</v>
      </c>
      <c r="D1205" t="s">
        <v>2139</v>
      </c>
      <c r="E1205" s="469">
        <v>469</v>
      </c>
      <c r="F1205" t="s">
        <v>1513</v>
      </c>
      <c r="G1205">
        <v>207</v>
      </c>
    </row>
    <row r="1206" spans="1:7">
      <c r="A1206">
        <v>1205</v>
      </c>
      <c r="B1206">
        <v>8864</v>
      </c>
      <c r="C1206">
        <v>6</v>
      </c>
      <c r="D1206" t="s">
        <v>2140</v>
      </c>
      <c r="E1206" s="469">
        <v>59.95</v>
      </c>
      <c r="F1206" t="s">
        <v>1438</v>
      </c>
      <c r="G1206">
        <v>133</v>
      </c>
    </row>
    <row r="1207" spans="1:7">
      <c r="A1207">
        <v>1206</v>
      </c>
      <c r="B1207">
        <v>6687</v>
      </c>
      <c r="C1207">
        <v>6</v>
      </c>
      <c r="D1207" t="s">
        <v>2141</v>
      </c>
      <c r="E1207" s="469">
        <v>59.95</v>
      </c>
      <c r="F1207" t="s">
        <v>1438</v>
      </c>
      <c r="G1207">
        <v>222</v>
      </c>
    </row>
    <row r="1208" spans="1:7">
      <c r="A1208">
        <v>1207</v>
      </c>
      <c r="B1208">
        <v>8546</v>
      </c>
      <c r="C1208">
        <v>6</v>
      </c>
      <c r="D1208" t="s">
        <v>2142</v>
      </c>
      <c r="E1208" s="469">
        <v>59.95</v>
      </c>
      <c r="F1208" t="s">
        <v>1438</v>
      </c>
      <c r="G1208">
        <v>145</v>
      </c>
    </row>
    <row r="1209" spans="1:7">
      <c r="A1209">
        <v>1208</v>
      </c>
      <c r="B1209">
        <v>6606</v>
      </c>
      <c r="C1209">
        <v>6</v>
      </c>
      <c r="D1209" t="s">
        <v>2143</v>
      </c>
      <c r="E1209" s="469">
        <v>54.99</v>
      </c>
      <c r="F1209" t="s">
        <v>1438</v>
      </c>
      <c r="G1209">
        <v>225</v>
      </c>
    </row>
    <row r="1210" spans="1:7">
      <c r="A1210">
        <v>1209</v>
      </c>
      <c r="B1210">
        <v>8840</v>
      </c>
      <c r="C1210">
        <v>6</v>
      </c>
      <c r="D1210" t="s">
        <v>2144</v>
      </c>
      <c r="E1210" s="469">
        <v>79.989999999999995</v>
      </c>
      <c r="F1210" t="s">
        <v>1438</v>
      </c>
      <c r="G1210">
        <v>134</v>
      </c>
    </row>
    <row r="1211" spans="1:7">
      <c r="A1211">
        <v>1210</v>
      </c>
      <c r="B1211">
        <v>10789</v>
      </c>
      <c r="C1211">
        <v>6</v>
      </c>
      <c r="D1211" t="s">
        <v>2145</v>
      </c>
      <c r="E1211" s="469">
        <v>89</v>
      </c>
      <c r="F1211" t="s">
        <v>1438</v>
      </c>
      <c r="G1211">
        <v>51</v>
      </c>
    </row>
    <row r="1212" spans="1:7">
      <c r="A1212">
        <v>1211</v>
      </c>
      <c r="B1212">
        <v>6335</v>
      </c>
      <c r="C1212">
        <v>6</v>
      </c>
      <c r="D1212" t="s">
        <v>2146</v>
      </c>
      <c r="E1212" s="469">
        <v>59.99</v>
      </c>
      <c r="F1212" t="s">
        <v>1438</v>
      </c>
      <c r="G1212">
        <v>236</v>
      </c>
    </row>
    <row r="1213" spans="1:7">
      <c r="A1213">
        <v>1212</v>
      </c>
      <c r="B1213">
        <v>10754</v>
      </c>
      <c r="C1213">
        <v>6</v>
      </c>
      <c r="D1213" t="s">
        <v>2147</v>
      </c>
      <c r="E1213" s="469">
        <v>59.99</v>
      </c>
      <c r="F1213" t="s">
        <v>1438</v>
      </c>
      <c r="G1213">
        <v>53</v>
      </c>
    </row>
    <row r="1214" spans="1:7">
      <c r="A1214">
        <v>1213</v>
      </c>
      <c r="B1214">
        <v>8086</v>
      </c>
      <c r="C1214">
        <v>6</v>
      </c>
      <c r="D1214" t="s">
        <v>2148</v>
      </c>
      <c r="E1214" s="469">
        <v>26.99</v>
      </c>
      <c r="F1214" t="s">
        <v>1438</v>
      </c>
      <c r="G1214">
        <v>164</v>
      </c>
    </row>
    <row r="1215" spans="1:7">
      <c r="A1215">
        <v>1214</v>
      </c>
      <c r="B1215">
        <v>7426</v>
      </c>
      <c r="C1215">
        <v>6</v>
      </c>
      <c r="D1215" t="s">
        <v>2149</v>
      </c>
      <c r="E1215" s="469">
        <v>29.95</v>
      </c>
      <c r="F1215" t="s">
        <v>1438</v>
      </c>
      <c r="G1215">
        <v>193</v>
      </c>
    </row>
    <row r="1216" spans="1:7">
      <c r="A1216">
        <v>1215</v>
      </c>
      <c r="B1216">
        <v>10345</v>
      </c>
      <c r="C1216">
        <v>6</v>
      </c>
      <c r="D1216" t="s">
        <v>2150</v>
      </c>
      <c r="E1216" s="469">
        <v>29.95</v>
      </c>
      <c r="F1216" t="s">
        <v>1438</v>
      </c>
      <c r="G1216">
        <v>70</v>
      </c>
    </row>
    <row r="1217" spans="1:7">
      <c r="A1217">
        <v>1216</v>
      </c>
      <c r="B1217">
        <v>10730</v>
      </c>
      <c r="C1217">
        <v>6</v>
      </c>
      <c r="D1217" t="s">
        <v>2151</v>
      </c>
      <c r="E1217" s="469">
        <v>29.95</v>
      </c>
      <c r="F1217" t="s">
        <v>1438</v>
      </c>
      <c r="G1217">
        <v>54</v>
      </c>
    </row>
    <row r="1218" spans="1:7">
      <c r="A1218">
        <v>1217</v>
      </c>
      <c r="B1218">
        <v>8087</v>
      </c>
      <c r="C1218">
        <v>6</v>
      </c>
      <c r="D1218" t="s">
        <v>2152</v>
      </c>
      <c r="E1218" s="469">
        <v>99</v>
      </c>
      <c r="F1218" t="s">
        <v>1438</v>
      </c>
      <c r="G1218">
        <v>164</v>
      </c>
    </row>
    <row r="1219" spans="1:7">
      <c r="A1219">
        <v>1218</v>
      </c>
      <c r="B1219">
        <v>7278</v>
      </c>
      <c r="C1219">
        <v>6</v>
      </c>
      <c r="D1219" t="s">
        <v>2153</v>
      </c>
      <c r="E1219" s="469">
        <v>99</v>
      </c>
      <c r="F1219" t="s">
        <v>1438</v>
      </c>
      <c r="G1219">
        <v>199</v>
      </c>
    </row>
    <row r="1220" spans="1:7">
      <c r="A1220">
        <v>1219</v>
      </c>
      <c r="B1220">
        <v>10091</v>
      </c>
      <c r="C1220">
        <v>6</v>
      </c>
      <c r="D1220" t="s">
        <v>2154</v>
      </c>
      <c r="E1220" s="469">
        <v>96</v>
      </c>
      <c r="F1220" t="s">
        <v>1438</v>
      </c>
      <c r="G1220">
        <v>81</v>
      </c>
    </row>
    <row r="1221" spans="1:7">
      <c r="A1221">
        <v>1220</v>
      </c>
      <c r="B1221">
        <v>8936</v>
      </c>
      <c r="C1221">
        <v>6</v>
      </c>
      <c r="D1221" t="s">
        <v>2155</v>
      </c>
      <c r="E1221" s="469">
        <v>59</v>
      </c>
      <c r="F1221" t="s">
        <v>1438</v>
      </c>
      <c r="G1221">
        <v>130</v>
      </c>
    </row>
    <row r="1222" spans="1:7">
      <c r="A1222">
        <v>1221</v>
      </c>
      <c r="B1222">
        <v>7014</v>
      </c>
      <c r="C1222">
        <v>6</v>
      </c>
      <c r="D1222" t="s">
        <v>2156</v>
      </c>
      <c r="E1222" s="469">
        <v>59.95</v>
      </c>
      <c r="F1222" t="s">
        <v>1438</v>
      </c>
      <c r="G1222">
        <v>209</v>
      </c>
    </row>
    <row r="1223" spans="1:7">
      <c r="A1223">
        <v>1222</v>
      </c>
      <c r="B1223">
        <v>7597</v>
      </c>
      <c r="C1223">
        <v>6</v>
      </c>
      <c r="D1223" t="s">
        <v>2157</v>
      </c>
      <c r="E1223" s="469">
        <v>24.99</v>
      </c>
      <c r="F1223" t="s">
        <v>900</v>
      </c>
      <c r="G1223">
        <v>186</v>
      </c>
    </row>
    <row r="1224" spans="1:7">
      <c r="A1224">
        <v>1223</v>
      </c>
      <c r="B1224">
        <v>8652</v>
      </c>
      <c r="C1224">
        <v>6</v>
      </c>
      <c r="D1224" t="s">
        <v>2158</v>
      </c>
      <c r="E1224" s="469">
        <v>22.99</v>
      </c>
      <c r="F1224" t="s">
        <v>900</v>
      </c>
      <c r="G1224">
        <v>141</v>
      </c>
    </row>
    <row r="1225" spans="1:7">
      <c r="A1225">
        <v>1224</v>
      </c>
      <c r="B1225">
        <v>7869</v>
      </c>
      <c r="C1225">
        <v>6</v>
      </c>
      <c r="D1225" t="s">
        <v>2159</v>
      </c>
      <c r="E1225" s="469">
        <v>119</v>
      </c>
      <c r="F1225" t="s">
        <v>900</v>
      </c>
      <c r="G1225">
        <v>173</v>
      </c>
    </row>
    <row r="1226" spans="1:7">
      <c r="A1226">
        <v>1225</v>
      </c>
      <c r="B1226">
        <v>11381</v>
      </c>
      <c r="C1226">
        <v>6</v>
      </c>
      <c r="D1226" t="s">
        <v>2160</v>
      </c>
      <c r="E1226" s="469">
        <v>399</v>
      </c>
      <c r="F1226" t="s">
        <v>1571</v>
      </c>
      <c r="G1226">
        <v>26</v>
      </c>
    </row>
    <row r="1227" spans="1:7">
      <c r="A1227">
        <v>1226</v>
      </c>
      <c r="B1227">
        <v>8399</v>
      </c>
      <c r="C1227">
        <v>6</v>
      </c>
      <c r="D1227" t="s">
        <v>2161</v>
      </c>
      <c r="E1227" s="469">
        <v>399</v>
      </c>
      <c r="F1227" t="s">
        <v>1571</v>
      </c>
      <c r="G1227">
        <v>151</v>
      </c>
    </row>
    <row r="1228" spans="1:7">
      <c r="A1228">
        <v>1227</v>
      </c>
      <c r="B1228">
        <v>6384</v>
      </c>
      <c r="C1228">
        <v>6</v>
      </c>
      <c r="D1228" t="s">
        <v>2162</v>
      </c>
      <c r="E1228" s="469">
        <v>179</v>
      </c>
      <c r="F1228" t="s">
        <v>1963</v>
      </c>
      <c r="G1228">
        <v>234</v>
      </c>
    </row>
    <row r="1229" spans="1:7">
      <c r="A1229">
        <v>1228</v>
      </c>
      <c r="B1229">
        <v>8367</v>
      </c>
      <c r="C1229">
        <v>6</v>
      </c>
      <c r="D1229" t="s">
        <v>2163</v>
      </c>
      <c r="E1229" s="469">
        <v>179</v>
      </c>
      <c r="F1229" t="s">
        <v>1963</v>
      </c>
      <c r="G1229">
        <v>152</v>
      </c>
    </row>
    <row r="1230" spans="1:7">
      <c r="A1230">
        <v>1229</v>
      </c>
      <c r="B1230">
        <v>9144</v>
      </c>
      <c r="C1230">
        <v>6</v>
      </c>
      <c r="D1230" t="s">
        <v>2164</v>
      </c>
      <c r="E1230" s="469">
        <v>349</v>
      </c>
      <c r="F1230" t="s">
        <v>1963</v>
      </c>
      <c r="G1230">
        <v>121</v>
      </c>
    </row>
    <row r="1231" spans="1:7">
      <c r="A1231">
        <v>1230</v>
      </c>
      <c r="B1231">
        <v>7598</v>
      </c>
      <c r="C1231">
        <v>6</v>
      </c>
      <c r="D1231" t="s">
        <v>2165</v>
      </c>
      <c r="E1231" s="469">
        <v>349</v>
      </c>
      <c r="F1231" t="s">
        <v>1963</v>
      </c>
      <c r="G1231">
        <v>186</v>
      </c>
    </row>
    <row r="1232" spans="1:7">
      <c r="A1232">
        <v>1231</v>
      </c>
      <c r="B1232">
        <v>11219</v>
      </c>
      <c r="C1232">
        <v>6</v>
      </c>
      <c r="D1232" t="s">
        <v>2166</v>
      </c>
      <c r="E1232" s="469">
        <v>499</v>
      </c>
      <c r="F1232" t="s">
        <v>1963</v>
      </c>
      <c r="G1232">
        <v>33</v>
      </c>
    </row>
    <row r="1233" spans="1:7">
      <c r="A1233">
        <v>1232</v>
      </c>
      <c r="B1233">
        <v>10942</v>
      </c>
      <c r="C1233">
        <v>6</v>
      </c>
      <c r="D1233" t="s">
        <v>2167</v>
      </c>
      <c r="E1233" s="469">
        <v>399</v>
      </c>
      <c r="F1233" t="s">
        <v>1963</v>
      </c>
      <c r="G1233">
        <v>44</v>
      </c>
    </row>
    <row r="1234" spans="1:7">
      <c r="A1234">
        <v>1233</v>
      </c>
      <c r="B1234">
        <v>7477</v>
      </c>
      <c r="C1234">
        <v>6</v>
      </c>
      <c r="D1234" t="s">
        <v>2168</v>
      </c>
      <c r="E1234" s="469">
        <v>117</v>
      </c>
      <c r="F1234" t="s">
        <v>1429</v>
      </c>
      <c r="G1234">
        <v>191</v>
      </c>
    </row>
    <row r="1235" spans="1:7">
      <c r="A1235">
        <v>1234</v>
      </c>
      <c r="B1235">
        <v>6793</v>
      </c>
      <c r="C1235">
        <v>6</v>
      </c>
      <c r="D1235" t="s">
        <v>2169</v>
      </c>
      <c r="E1235" s="469">
        <v>99</v>
      </c>
      <c r="F1235" t="s">
        <v>1429</v>
      </c>
      <c r="G1235">
        <v>218</v>
      </c>
    </row>
    <row r="1236" spans="1:7">
      <c r="A1236">
        <v>1235</v>
      </c>
      <c r="B1236">
        <v>7546</v>
      </c>
      <c r="C1236">
        <v>6</v>
      </c>
      <c r="D1236" t="s">
        <v>2170</v>
      </c>
      <c r="E1236" s="469">
        <v>29.95</v>
      </c>
      <c r="F1236" t="s">
        <v>1429</v>
      </c>
      <c r="G1236">
        <v>188</v>
      </c>
    </row>
    <row r="1237" spans="1:7">
      <c r="A1237">
        <v>1236</v>
      </c>
      <c r="B1237">
        <v>10317</v>
      </c>
      <c r="C1237">
        <v>6</v>
      </c>
      <c r="D1237" t="s">
        <v>2171</v>
      </c>
      <c r="E1237" s="469">
        <v>33.950000000000003</v>
      </c>
      <c r="F1237" t="s">
        <v>1429</v>
      </c>
      <c r="G1237">
        <v>71</v>
      </c>
    </row>
    <row r="1238" spans="1:7">
      <c r="A1238">
        <v>1237</v>
      </c>
      <c r="B1238">
        <v>9631</v>
      </c>
      <c r="C1238">
        <v>6</v>
      </c>
      <c r="D1238" t="s">
        <v>2172</v>
      </c>
      <c r="E1238" s="469">
        <v>71.989999999999995</v>
      </c>
      <c r="F1238" t="s">
        <v>2173</v>
      </c>
      <c r="G1238">
        <v>100</v>
      </c>
    </row>
    <row r="1239" spans="1:7">
      <c r="A1239">
        <v>1238</v>
      </c>
      <c r="B1239">
        <v>11854</v>
      </c>
      <c r="C1239">
        <v>6</v>
      </c>
      <c r="D1239" t="s">
        <v>2174</v>
      </c>
      <c r="E1239" s="469">
        <v>229</v>
      </c>
      <c r="F1239" t="s">
        <v>1982</v>
      </c>
      <c r="G1239">
        <v>6</v>
      </c>
    </row>
    <row r="1240" spans="1:7">
      <c r="A1240">
        <v>1239</v>
      </c>
      <c r="B1240">
        <v>7962</v>
      </c>
      <c r="C1240">
        <v>6</v>
      </c>
      <c r="D1240" t="s">
        <v>2175</v>
      </c>
      <c r="E1240" s="469">
        <v>2099</v>
      </c>
      <c r="F1240" t="s">
        <v>1573</v>
      </c>
      <c r="G1240">
        <v>169</v>
      </c>
    </row>
    <row r="1241" spans="1:7">
      <c r="A1241">
        <v>1240</v>
      </c>
      <c r="B1241">
        <v>11759</v>
      </c>
      <c r="C1241">
        <v>6</v>
      </c>
      <c r="D1241" t="s">
        <v>2176</v>
      </c>
      <c r="E1241" s="469">
        <v>295</v>
      </c>
      <c r="F1241" t="s">
        <v>1120</v>
      </c>
      <c r="G1241">
        <v>10</v>
      </c>
    </row>
    <row r="1242" spans="1:7">
      <c r="A1242">
        <v>1241</v>
      </c>
      <c r="B1242">
        <v>6138</v>
      </c>
      <c r="C1242">
        <v>6</v>
      </c>
      <c r="D1242" t="s">
        <v>2177</v>
      </c>
      <c r="E1242" s="469">
        <v>295</v>
      </c>
      <c r="F1242" t="s">
        <v>1120</v>
      </c>
      <c r="G1242">
        <v>245</v>
      </c>
    </row>
    <row r="1243" spans="1:7">
      <c r="A1243">
        <v>1242</v>
      </c>
      <c r="B1243">
        <v>6139</v>
      </c>
      <c r="C1243">
        <v>7</v>
      </c>
      <c r="D1243" t="s">
        <v>2178</v>
      </c>
      <c r="E1243" s="469">
        <v>379</v>
      </c>
      <c r="F1243" t="s">
        <v>843</v>
      </c>
      <c r="G1243">
        <v>245</v>
      </c>
    </row>
    <row r="1244" spans="1:7">
      <c r="A1244">
        <v>1243</v>
      </c>
      <c r="B1244">
        <v>7375</v>
      </c>
      <c r="C1244">
        <v>7</v>
      </c>
      <c r="D1244" t="s">
        <v>2179</v>
      </c>
      <c r="E1244" s="469">
        <v>498</v>
      </c>
      <c r="F1244" t="s">
        <v>2180</v>
      </c>
      <c r="G1244">
        <v>195</v>
      </c>
    </row>
    <row r="1245" spans="1:7">
      <c r="A1245">
        <v>1244</v>
      </c>
      <c r="B1245">
        <v>9968</v>
      </c>
      <c r="C1245">
        <v>7</v>
      </c>
      <c r="D1245" t="s">
        <v>2181</v>
      </c>
      <c r="E1245" s="469">
        <v>399</v>
      </c>
      <c r="F1245" t="s">
        <v>2182</v>
      </c>
      <c r="G1245">
        <v>87</v>
      </c>
    </row>
    <row r="1246" spans="1:7">
      <c r="A1246">
        <v>1245</v>
      </c>
      <c r="B1246">
        <v>10943</v>
      </c>
      <c r="C1246">
        <v>7</v>
      </c>
      <c r="D1246" t="s">
        <v>2183</v>
      </c>
      <c r="E1246" s="469">
        <v>495</v>
      </c>
      <c r="F1246" t="s">
        <v>843</v>
      </c>
      <c r="G1246">
        <v>44</v>
      </c>
    </row>
    <row r="1247" spans="1:7">
      <c r="A1247">
        <v>1246</v>
      </c>
      <c r="B1247">
        <v>8728</v>
      </c>
      <c r="C1247">
        <v>7</v>
      </c>
      <c r="D1247" t="s">
        <v>2184</v>
      </c>
      <c r="E1247" s="469">
        <v>479</v>
      </c>
      <c r="F1247" t="s">
        <v>2182</v>
      </c>
      <c r="G1247">
        <v>138</v>
      </c>
    </row>
    <row r="1248" spans="1:7">
      <c r="A1248">
        <v>1247</v>
      </c>
      <c r="B1248">
        <v>7330</v>
      </c>
      <c r="C1248">
        <v>7</v>
      </c>
      <c r="D1248" t="s">
        <v>2185</v>
      </c>
      <c r="E1248" s="469">
        <v>649</v>
      </c>
      <c r="F1248" t="s">
        <v>2186</v>
      </c>
      <c r="G1248">
        <v>197</v>
      </c>
    </row>
    <row r="1249" spans="1:7">
      <c r="A1249">
        <v>1248</v>
      </c>
      <c r="B1249">
        <v>7226</v>
      </c>
      <c r="C1249">
        <v>7</v>
      </c>
      <c r="D1249" t="s">
        <v>2187</v>
      </c>
      <c r="E1249" s="469">
        <v>549</v>
      </c>
      <c r="F1249" t="s">
        <v>2186</v>
      </c>
      <c r="G1249">
        <v>201</v>
      </c>
    </row>
    <row r="1250" spans="1:7">
      <c r="A1250">
        <v>1249</v>
      </c>
      <c r="B1250">
        <v>11520</v>
      </c>
      <c r="C1250">
        <v>7</v>
      </c>
      <c r="D1250" t="s">
        <v>2188</v>
      </c>
      <c r="E1250" s="469">
        <v>329</v>
      </c>
      <c r="F1250" t="s">
        <v>2189</v>
      </c>
      <c r="G1250">
        <v>20</v>
      </c>
    </row>
    <row r="1251" spans="1:7">
      <c r="A1251">
        <v>1250</v>
      </c>
      <c r="B1251">
        <v>6191</v>
      </c>
      <c r="C1251">
        <v>7</v>
      </c>
      <c r="D1251" t="s">
        <v>2190</v>
      </c>
      <c r="E1251" s="469">
        <v>877</v>
      </c>
      <c r="F1251" t="s">
        <v>2191</v>
      </c>
      <c r="G1251">
        <v>242</v>
      </c>
    </row>
    <row r="1252" spans="1:7">
      <c r="A1252">
        <v>1251</v>
      </c>
      <c r="B1252">
        <v>7870</v>
      </c>
      <c r="C1252">
        <v>7</v>
      </c>
      <c r="D1252" t="s">
        <v>2192</v>
      </c>
      <c r="E1252" s="469">
        <v>665</v>
      </c>
      <c r="F1252" t="s">
        <v>2182</v>
      </c>
      <c r="G1252">
        <v>173</v>
      </c>
    </row>
    <row r="1253" spans="1:7">
      <c r="A1253">
        <v>1252</v>
      </c>
      <c r="B1253">
        <v>7920</v>
      </c>
      <c r="C1253">
        <v>7</v>
      </c>
      <c r="D1253" t="s">
        <v>2193</v>
      </c>
      <c r="E1253" s="469">
        <v>599</v>
      </c>
      <c r="F1253" t="s">
        <v>2182</v>
      </c>
      <c r="G1253">
        <v>171</v>
      </c>
    </row>
    <row r="1254" spans="1:7">
      <c r="A1254">
        <v>1253</v>
      </c>
      <c r="B1254">
        <v>11024</v>
      </c>
      <c r="C1254">
        <v>7</v>
      </c>
      <c r="D1254" t="s">
        <v>2194</v>
      </c>
      <c r="E1254" s="469">
        <v>299</v>
      </c>
      <c r="F1254" t="s">
        <v>2195</v>
      </c>
      <c r="G1254">
        <v>41</v>
      </c>
    </row>
    <row r="1255" spans="1:7">
      <c r="A1255">
        <v>1254</v>
      </c>
      <c r="B1255">
        <v>10900</v>
      </c>
      <c r="C1255">
        <v>7</v>
      </c>
      <c r="D1255" t="s">
        <v>2196</v>
      </c>
      <c r="E1255" s="469">
        <v>299</v>
      </c>
      <c r="F1255" t="s">
        <v>2189</v>
      </c>
      <c r="G1255">
        <v>46</v>
      </c>
    </row>
    <row r="1256" spans="1:7">
      <c r="A1256">
        <v>1255</v>
      </c>
      <c r="B1256">
        <v>7478</v>
      </c>
      <c r="C1256">
        <v>7</v>
      </c>
      <c r="D1256" t="s">
        <v>2197</v>
      </c>
      <c r="E1256" s="469">
        <v>388</v>
      </c>
      <c r="F1256" t="s">
        <v>2198</v>
      </c>
      <c r="G1256">
        <v>191</v>
      </c>
    </row>
    <row r="1257" spans="1:7">
      <c r="A1257">
        <v>1256</v>
      </c>
      <c r="B1257">
        <v>9192</v>
      </c>
      <c r="C1257">
        <v>7</v>
      </c>
      <c r="D1257" t="s">
        <v>2199</v>
      </c>
      <c r="E1257" s="469">
        <v>568</v>
      </c>
      <c r="F1257" t="s">
        <v>2182</v>
      </c>
      <c r="G1257">
        <v>119</v>
      </c>
    </row>
    <row r="1258" spans="1:7">
      <c r="A1258">
        <v>1257</v>
      </c>
      <c r="B1258">
        <v>8598</v>
      </c>
      <c r="C1258">
        <v>7</v>
      </c>
      <c r="D1258" t="s">
        <v>2200</v>
      </c>
      <c r="E1258" s="469">
        <v>362.95</v>
      </c>
      <c r="F1258" t="s">
        <v>2189</v>
      </c>
      <c r="G1258">
        <v>143</v>
      </c>
    </row>
    <row r="1259" spans="1:7">
      <c r="A1259">
        <v>1258</v>
      </c>
      <c r="B1259">
        <v>10920</v>
      </c>
      <c r="C1259">
        <v>7</v>
      </c>
      <c r="D1259" t="s">
        <v>2201</v>
      </c>
      <c r="E1259" s="469">
        <v>379</v>
      </c>
      <c r="F1259" t="s">
        <v>843</v>
      </c>
      <c r="G1259">
        <v>45</v>
      </c>
    </row>
    <row r="1260" spans="1:7">
      <c r="A1260">
        <v>1259</v>
      </c>
      <c r="B1260">
        <v>7547</v>
      </c>
      <c r="C1260">
        <v>7</v>
      </c>
      <c r="D1260" t="s">
        <v>2202</v>
      </c>
      <c r="E1260" s="469">
        <v>599</v>
      </c>
      <c r="F1260" t="s">
        <v>843</v>
      </c>
      <c r="G1260">
        <v>188</v>
      </c>
    </row>
    <row r="1261" spans="1:7">
      <c r="A1261">
        <v>1260</v>
      </c>
      <c r="B1261">
        <v>9389</v>
      </c>
      <c r="C1261">
        <v>7</v>
      </c>
      <c r="D1261" t="s">
        <v>2203</v>
      </c>
      <c r="E1261" s="469">
        <v>333</v>
      </c>
      <c r="F1261" t="s">
        <v>2189</v>
      </c>
      <c r="G1261">
        <v>111</v>
      </c>
    </row>
    <row r="1262" spans="1:7">
      <c r="A1262">
        <v>1261</v>
      </c>
      <c r="B1262">
        <v>11148</v>
      </c>
      <c r="C1262">
        <v>7</v>
      </c>
      <c r="D1262" t="s">
        <v>2204</v>
      </c>
      <c r="E1262" s="469">
        <v>348</v>
      </c>
      <c r="F1262" t="s">
        <v>2205</v>
      </c>
      <c r="G1262">
        <v>36</v>
      </c>
    </row>
    <row r="1263" spans="1:7">
      <c r="A1263">
        <v>1262</v>
      </c>
      <c r="B1263">
        <v>9261</v>
      </c>
      <c r="C1263">
        <v>7</v>
      </c>
      <c r="D1263" t="s">
        <v>2206</v>
      </c>
      <c r="E1263" s="469">
        <v>348</v>
      </c>
      <c r="F1263" t="s">
        <v>1093</v>
      </c>
      <c r="G1263">
        <v>117</v>
      </c>
    </row>
    <row r="1264" spans="1:7">
      <c r="A1264">
        <v>1263</v>
      </c>
      <c r="B1264">
        <v>9801</v>
      </c>
      <c r="C1264">
        <v>7</v>
      </c>
      <c r="D1264" t="s">
        <v>2207</v>
      </c>
      <c r="E1264" s="469">
        <v>479</v>
      </c>
      <c r="F1264" t="s">
        <v>2186</v>
      </c>
      <c r="G1264">
        <v>94</v>
      </c>
    </row>
    <row r="1265" spans="1:7">
      <c r="A1265">
        <v>1264</v>
      </c>
      <c r="B1265">
        <v>9323</v>
      </c>
      <c r="C1265">
        <v>7</v>
      </c>
      <c r="D1265" t="s">
        <v>2208</v>
      </c>
      <c r="E1265" s="469">
        <v>429</v>
      </c>
      <c r="F1265" t="s">
        <v>1093</v>
      </c>
      <c r="G1265">
        <v>114</v>
      </c>
    </row>
    <row r="1266" spans="1:7">
      <c r="A1266">
        <v>1265</v>
      </c>
      <c r="B1266">
        <v>10813</v>
      </c>
      <c r="C1266">
        <v>7</v>
      </c>
      <c r="D1266" t="s">
        <v>2209</v>
      </c>
      <c r="E1266" s="469">
        <v>349</v>
      </c>
      <c r="F1266" t="s">
        <v>2182</v>
      </c>
      <c r="G1266">
        <v>50</v>
      </c>
    </row>
    <row r="1267" spans="1:7">
      <c r="A1267">
        <v>1266</v>
      </c>
      <c r="B1267">
        <v>7674</v>
      </c>
      <c r="C1267">
        <v>7</v>
      </c>
      <c r="D1267" t="s">
        <v>2210</v>
      </c>
      <c r="E1267" s="469">
        <v>349</v>
      </c>
      <c r="F1267" t="s">
        <v>2211</v>
      </c>
      <c r="G1267">
        <v>182</v>
      </c>
    </row>
    <row r="1268" spans="1:7">
      <c r="A1268">
        <v>1267</v>
      </c>
      <c r="B1268">
        <v>10468</v>
      </c>
      <c r="C1268">
        <v>7</v>
      </c>
      <c r="D1268" t="s">
        <v>2212</v>
      </c>
      <c r="E1268" s="469">
        <v>379</v>
      </c>
      <c r="F1268" t="s">
        <v>2186</v>
      </c>
      <c r="G1268">
        <v>65</v>
      </c>
    </row>
    <row r="1269" spans="1:7">
      <c r="A1269">
        <v>1268</v>
      </c>
      <c r="B1269">
        <v>7675</v>
      </c>
      <c r="C1269">
        <v>7</v>
      </c>
      <c r="D1269" t="s">
        <v>2213</v>
      </c>
      <c r="E1269" s="469">
        <v>899</v>
      </c>
      <c r="F1269" t="s">
        <v>2191</v>
      </c>
      <c r="G1269">
        <v>182</v>
      </c>
    </row>
    <row r="1270" spans="1:7">
      <c r="A1270">
        <v>1269</v>
      </c>
      <c r="B1270">
        <v>10854</v>
      </c>
      <c r="C1270">
        <v>7</v>
      </c>
      <c r="D1270" t="s">
        <v>2214</v>
      </c>
      <c r="E1270" s="469">
        <v>279</v>
      </c>
      <c r="F1270" t="s">
        <v>2189</v>
      </c>
      <c r="G1270">
        <v>48</v>
      </c>
    </row>
    <row r="1271" spans="1:7">
      <c r="A1271">
        <v>1270</v>
      </c>
      <c r="B1271">
        <v>10293</v>
      </c>
      <c r="C1271">
        <v>7</v>
      </c>
      <c r="D1271" t="s">
        <v>2215</v>
      </c>
      <c r="E1271" s="469">
        <v>389</v>
      </c>
      <c r="F1271" t="s">
        <v>2198</v>
      </c>
      <c r="G1271">
        <v>72</v>
      </c>
    </row>
    <row r="1272" spans="1:7">
      <c r="A1272">
        <v>1271</v>
      </c>
      <c r="B1272">
        <v>8497</v>
      </c>
      <c r="C1272">
        <v>7</v>
      </c>
      <c r="D1272" t="s">
        <v>2216</v>
      </c>
      <c r="E1272" s="469">
        <v>719</v>
      </c>
      <c r="F1272" t="s">
        <v>2191</v>
      </c>
      <c r="G1272">
        <v>147</v>
      </c>
    </row>
    <row r="1273" spans="1:7">
      <c r="A1273">
        <v>1272</v>
      </c>
      <c r="B1273">
        <v>8841</v>
      </c>
      <c r="C1273">
        <v>7</v>
      </c>
      <c r="D1273" t="s">
        <v>2217</v>
      </c>
      <c r="E1273" s="469">
        <v>369</v>
      </c>
      <c r="F1273" t="s">
        <v>1093</v>
      </c>
      <c r="G1273">
        <v>134</v>
      </c>
    </row>
    <row r="1274" spans="1:7">
      <c r="A1274">
        <v>1273</v>
      </c>
      <c r="B1274">
        <v>6843</v>
      </c>
      <c r="C1274">
        <v>7</v>
      </c>
      <c r="D1274" t="s">
        <v>2218</v>
      </c>
      <c r="E1274" s="469">
        <v>769</v>
      </c>
      <c r="F1274" t="s">
        <v>2186</v>
      </c>
      <c r="G1274">
        <v>216</v>
      </c>
    </row>
    <row r="1275" spans="1:7">
      <c r="A1275">
        <v>1274</v>
      </c>
      <c r="B1275">
        <v>9743</v>
      </c>
      <c r="C1275">
        <v>7</v>
      </c>
      <c r="D1275" t="s">
        <v>2219</v>
      </c>
      <c r="E1275" s="469">
        <v>499</v>
      </c>
      <c r="F1275" t="s">
        <v>843</v>
      </c>
      <c r="G1275">
        <v>96</v>
      </c>
    </row>
    <row r="1276" spans="1:7">
      <c r="A1276">
        <v>1275</v>
      </c>
      <c r="B1276">
        <v>9363</v>
      </c>
      <c r="C1276">
        <v>7</v>
      </c>
      <c r="D1276" t="s">
        <v>2220</v>
      </c>
      <c r="E1276" s="469">
        <v>799</v>
      </c>
      <c r="F1276" t="s">
        <v>2182</v>
      </c>
      <c r="G1276">
        <v>112</v>
      </c>
    </row>
    <row r="1277" spans="1:7">
      <c r="A1277">
        <v>1276</v>
      </c>
      <c r="B1277">
        <v>11945</v>
      </c>
      <c r="C1277">
        <v>7</v>
      </c>
      <c r="D1277" t="s">
        <v>2221</v>
      </c>
      <c r="E1277" s="469">
        <v>499</v>
      </c>
      <c r="F1277" t="s">
        <v>1093</v>
      </c>
      <c r="G1277">
        <v>2</v>
      </c>
    </row>
    <row r="1278" spans="1:7">
      <c r="A1278">
        <v>1277</v>
      </c>
      <c r="B1278">
        <v>6031</v>
      </c>
      <c r="C1278">
        <v>7</v>
      </c>
      <c r="D1278" t="s">
        <v>2222</v>
      </c>
      <c r="E1278" s="469">
        <v>539</v>
      </c>
      <c r="F1278" t="s">
        <v>2180</v>
      </c>
      <c r="G1278">
        <v>249</v>
      </c>
    </row>
    <row r="1279" spans="1:7">
      <c r="A1279">
        <v>1278</v>
      </c>
      <c r="B1279">
        <v>11699</v>
      </c>
      <c r="C1279">
        <v>7</v>
      </c>
      <c r="D1279" t="s">
        <v>2223</v>
      </c>
      <c r="E1279" s="469">
        <v>523</v>
      </c>
      <c r="F1279" t="s">
        <v>2205</v>
      </c>
      <c r="G1279">
        <v>12</v>
      </c>
    </row>
    <row r="1280" spans="1:7">
      <c r="A1280">
        <v>1279</v>
      </c>
      <c r="B1280">
        <v>8812</v>
      </c>
      <c r="C1280">
        <v>7</v>
      </c>
      <c r="D1280" t="s">
        <v>2224</v>
      </c>
      <c r="E1280" s="469">
        <v>1198</v>
      </c>
      <c r="F1280" t="s">
        <v>2191</v>
      </c>
      <c r="G1280">
        <v>135</v>
      </c>
    </row>
    <row r="1281" spans="1:7">
      <c r="A1281">
        <v>1280</v>
      </c>
      <c r="B1281">
        <v>10020</v>
      </c>
      <c r="C1281">
        <v>7</v>
      </c>
      <c r="D1281" t="s">
        <v>2225</v>
      </c>
      <c r="E1281" s="469">
        <v>1099</v>
      </c>
      <c r="F1281" t="s">
        <v>2191</v>
      </c>
      <c r="G1281">
        <v>84</v>
      </c>
    </row>
    <row r="1282" spans="1:7">
      <c r="A1282">
        <v>1281</v>
      </c>
      <c r="B1282">
        <v>6240</v>
      </c>
      <c r="C1282">
        <v>7</v>
      </c>
      <c r="D1282" t="s">
        <v>2226</v>
      </c>
      <c r="E1282" s="469">
        <v>549</v>
      </c>
      <c r="F1282" t="s">
        <v>843</v>
      </c>
      <c r="G1282">
        <v>240</v>
      </c>
    </row>
    <row r="1283" spans="1:7">
      <c r="A1283">
        <v>1282</v>
      </c>
      <c r="B1283">
        <v>9689</v>
      </c>
      <c r="C1283">
        <v>7</v>
      </c>
      <c r="D1283" t="s">
        <v>2227</v>
      </c>
      <c r="E1283" s="469">
        <v>295</v>
      </c>
      <c r="F1283" t="s">
        <v>2189</v>
      </c>
      <c r="G1283">
        <v>98</v>
      </c>
    </row>
    <row r="1284" spans="1:7">
      <c r="A1284">
        <v>1283</v>
      </c>
      <c r="B1284">
        <v>11088</v>
      </c>
      <c r="C1284">
        <v>7</v>
      </c>
      <c r="D1284" t="s">
        <v>2228</v>
      </c>
      <c r="E1284" s="469">
        <v>449</v>
      </c>
      <c r="F1284" t="s">
        <v>843</v>
      </c>
      <c r="G1284">
        <v>39</v>
      </c>
    </row>
    <row r="1285" spans="1:7">
      <c r="A1285">
        <v>1284</v>
      </c>
      <c r="B1285">
        <v>10183</v>
      </c>
      <c r="C1285">
        <v>7</v>
      </c>
      <c r="D1285" t="s">
        <v>2229</v>
      </c>
      <c r="E1285" s="469">
        <v>699</v>
      </c>
      <c r="F1285" t="s">
        <v>2191</v>
      </c>
      <c r="G1285">
        <v>77</v>
      </c>
    </row>
    <row r="1286" spans="1:7">
      <c r="A1286">
        <v>1285</v>
      </c>
      <c r="B1286">
        <v>9945</v>
      </c>
      <c r="C1286">
        <v>7</v>
      </c>
      <c r="D1286" t="s">
        <v>2230</v>
      </c>
      <c r="E1286" s="469">
        <v>318</v>
      </c>
      <c r="F1286" t="s">
        <v>2198</v>
      </c>
      <c r="G1286">
        <v>88</v>
      </c>
    </row>
    <row r="1287" spans="1:7">
      <c r="A1287">
        <v>1286</v>
      </c>
      <c r="B1287">
        <v>11586</v>
      </c>
      <c r="C1287">
        <v>7</v>
      </c>
      <c r="D1287" t="s">
        <v>2231</v>
      </c>
      <c r="E1287" s="469">
        <v>399</v>
      </c>
      <c r="F1287" t="s">
        <v>1093</v>
      </c>
      <c r="G1287">
        <v>17</v>
      </c>
    </row>
    <row r="1288" spans="1:7">
      <c r="A1288">
        <v>1287</v>
      </c>
      <c r="B1288">
        <v>7989</v>
      </c>
      <c r="C1288">
        <v>7</v>
      </c>
      <c r="D1288" t="s">
        <v>2232</v>
      </c>
      <c r="E1288" s="469">
        <v>429</v>
      </c>
      <c r="F1288" t="s">
        <v>2180</v>
      </c>
      <c r="G1288">
        <v>168</v>
      </c>
    </row>
    <row r="1289" spans="1:7">
      <c r="A1289">
        <v>1288</v>
      </c>
      <c r="B1289">
        <v>6509</v>
      </c>
      <c r="C1289">
        <v>7</v>
      </c>
      <c r="D1289" t="s">
        <v>2233</v>
      </c>
      <c r="E1289" s="469">
        <v>345</v>
      </c>
      <c r="F1289" t="s">
        <v>2198</v>
      </c>
      <c r="G1289">
        <v>229</v>
      </c>
    </row>
    <row r="1290" spans="1:7">
      <c r="A1290">
        <v>1289</v>
      </c>
      <c r="B1290">
        <v>8264</v>
      </c>
      <c r="C1290">
        <v>7</v>
      </c>
      <c r="D1290" t="s">
        <v>2234</v>
      </c>
      <c r="E1290" s="469">
        <v>669</v>
      </c>
      <c r="F1290" t="s">
        <v>2182</v>
      </c>
      <c r="G1290">
        <v>156</v>
      </c>
    </row>
    <row r="1291" spans="1:7">
      <c r="A1291">
        <v>1290</v>
      </c>
      <c r="B1291">
        <v>7135</v>
      </c>
      <c r="C1291">
        <v>7</v>
      </c>
      <c r="D1291" t="s">
        <v>2235</v>
      </c>
      <c r="E1291" s="469">
        <v>339</v>
      </c>
      <c r="F1291" t="s">
        <v>2198</v>
      </c>
      <c r="G1291">
        <v>204</v>
      </c>
    </row>
    <row r="1292" spans="1:7">
      <c r="A1292">
        <v>1291</v>
      </c>
      <c r="B1292">
        <v>7198</v>
      </c>
      <c r="C1292">
        <v>7</v>
      </c>
      <c r="D1292" t="s">
        <v>2236</v>
      </c>
      <c r="E1292" s="469">
        <v>339</v>
      </c>
      <c r="F1292" t="s">
        <v>2198</v>
      </c>
      <c r="G1292">
        <v>202</v>
      </c>
    </row>
    <row r="1293" spans="1:7">
      <c r="A1293">
        <v>1292</v>
      </c>
      <c r="B1293">
        <v>6032</v>
      </c>
      <c r="C1293">
        <v>7</v>
      </c>
      <c r="D1293" t="s">
        <v>2237</v>
      </c>
      <c r="E1293" s="469">
        <v>350</v>
      </c>
      <c r="F1293" t="s">
        <v>2195</v>
      </c>
      <c r="G1293">
        <v>249</v>
      </c>
    </row>
    <row r="1294" spans="1:7">
      <c r="A1294">
        <v>1293</v>
      </c>
      <c r="B1294">
        <v>7756</v>
      </c>
      <c r="C1294">
        <v>7</v>
      </c>
      <c r="D1294" t="s">
        <v>2238</v>
      </c>
      <c r="E1294" s="469">
        <v>447</v>
      </c>
      <c r="F1294" t="s">
        <v>2205</v>
      </c>
      <c r="G1294">
        <v>179</v>
      </c>
    </row>
    <row r="1295" spans="1:7">
      <c r="A1295">
        <v>1294</v>
      </c>
      <c r="B1295">
        <v>7168</v>
      </c>
      <c r="C1295">
        <v>7</v>
      </c>
      <c r="D1295" t="s">
        <v>2239</v>
      </c>
      <c r="E1295" s="469">
        <v>358</v>
      </c>
      <c r="F1295" t="s">
        <v>2211</v>
      </c>
      <c r="G1295">
        <v>203</v>
      </c>
    </row>
    <row r="1296" spans="1:7">
      <c r="A1296">
        <v>1295</v>
      </c>
      <c r="B1296">
        <v>9082</v>
      </c>
      <c r="C1296">
        <v>7</v>
      </c>
      <c r="D1296" t="s">
        <v>2240</v>
      </c>
      <c r="E1296" s="469">
        <v>1799</v>
      </c>
      <c r="F1296" t="s">
        <v>2191</v>
      </c>
      <c r="G1296">
        <v>124</v>
      </c>
    </row>
    <row r="1297" spans="1:7">
      <c r="A1297">
        <v>1296</v>
      </c>
      <c r="B1297">
        <v>10998</v>
      </c>
      <c r="C1297">
        <v>7</v>
      </c>
      <c r="D1297" t="s">
        <v>2241</v>
      </c>
      <c r="E1297" s="469">
        <v>339</v>
      </c>
      <c r="F1297" t="s">
        <v>2195</v>
      </c>
      <c r="G1297">
        <v>42</v>
      </c>
    </row>
    <row r="1298" spans="1:7">
      <c r="A1298">
        <v>1297</v>
      </c>
      <c r="B1298">
        <v>6893</v>
      </c>
      <c r="C1298">
        <v>7</v>
      </c>
      <c r="D1298" t="s">
        <v>2242</v>
      </c>
      <c r="E1298" s="469">
        <v>397</v>
      </c>
      <c r="F1298" t="s">
        <v>2182</v>
      </c>
      <c r="G1298">
        <v>214</v>
      </c>
    </row>
    <row r="1299" spans="1:7">
      <c r="A1299">
        <v>1298</v>
      </c>
      <c r="B1299">
        <v>8460</v>
      </c>
      <c r="C1299">
        <v>7</v>
      </c>
      <c r="D1299" t="s">
        <v>2243</v>
      </c>
      <c r="E1299" s="469">
        <v>679</v>
      </c>
      <c r="F1299" t="s">
        <v>2186</v>
      </c>
      <c r="G1299">
        <v>149</v>
      </c>
    </row>
    <row r="1300" spans="1:7">
      <c r="A1300">
        <v>1299</v>
      </c>
      <c r="B1300">
        <v>11924</v>
      </c>
      <c r="C1300">
        <v>7</v>
      </c>
      <c r="D1300" t="s">
        <v>2244</v>
      </c>
      <c r="E1300" s="469">
        <v>299</v>
      </c>
      <c r="F1300" t="s">
        <v>2189</v>
      </c>
      <c r="G1300">
        <v>3</v>
      </c>
    </row>
    <row r="1301" spans="1:7">
      <c r="A1301">
        <v>1300</v>
      </c>
      <c r="B1301">
        <v>10439</v>
      </c>
      <c r="C1301">
        <v>7</v>
      </c>
      <c r="D1301" t="s">
        <v>2245</v>
      </c>
      <c r="E1301" s="469">
        <v>429</v>
      </c>
      <c r="F1301" t="s">
        <v>2198</v>
      </c>
      <c r="G1301">
        <v>66</v>
      </c>
    </row>
    <row r="1302" spans="1:7">
      <c r="A1302">
        <v>1301</v>
      </c>
      <c r="B1302">
        <v>7599</v>
      </c>
      <c r="C1302">
        <v>7</v>
      </c>
      <c r="D1302" t="s">
        <v>2246</v>
      </c>
      <c r="E1302" s="469">
        <v>498</v>
      </c>
      <c r="F1302" t="s">
        <v>843</v>
      </c>
      <c r="G1302">
        <v>186</v>
      </c>
    </row>
    <row r="1303" spans="1:7">
      <c r="A1303">
        <v>1302</v>
      </c>
      <c r="B1303">
        <v>11456</v>
      </c>
      <c r="C1303">
        <v>7</v>
      </c>
      <c r="D1303" t="s">
        <v>2247</v>
      </c>
      <c r="E1303" s="469">
        <v>749</v>
      </c>
      <c r="F1303" t="s">
        <v>2180</v>
      </c>
      <c r="G1303">
        <v>23</v>
      </c>
    </row>
    <row r="1304" spans="1:7">
      <c r="A1304">
        <v>1303</v>
      </c>
      <c r="B1304">
        <v>10092</v>
      </c>
      <c r="C1304">
        <v>7</v>
      </c>
      <c r="D1304" t="s">
        <v>2248</v>
      </c>
      <c r="E1304" s="469">
        <v>599</v>
      </c>
      <c r="F1304" t="s">
        <v>2182</v>
      </c>
      <c r="G1304">
        <v>81</v>
      </c>
    </row>
    <row r="1305" spans="1:7">
      <c r="A1305">
        <v>1304</v>
      </c>
      <c r="B1305">
        <v>10202</v>
      </c>
      <c r="C1305">
        <v>7</v>
      </c>
      <c r="D1305" t="s">
        <v>2249</v>
      </c>
      <c r="E1305" s="469">
        <v>379</v>
      </c>
      <c r="F1305" t="s">
        <v>2195</v>
      </c>
      <c r="G1305">
        <v>76</v>
      </c>
    </row>
    <row r="1306" spans="1:7">
      <c r="A1306">
        <v>1305</v>
      </c>
      <c r="B1306">
        <v>10901</v>
      </c>
      <c r="C1306">
        <v>7</v>
      </c>
      <c r="D1306" t="s">
        <v>2250</v>
      </c>
      <c r="E1306" s="469">
        <v>289</v>
      </c>
      <c r="F1306" t="s">
        <v>2211</v>
      </c>
      <c r="G1306">
        <v>46</v>
      </c>
    </row>
    <row r="1307" spans="1:7">
      <c r="A1307">
        <v>1306</v>
      </c>
      <c r="B1307">
        <v>6706</v>
      </c>
      <c r="C1307">
        <v>7</v>
      </c>
      <c r="D1307" t="s">
        <v>2251</v>
      </c>
      <c r="E1307" s="469">
        <v>329</v>
      </c>
      <c r="F1307" t="s">
        <v>2205</v>
      </c>
      <c r="G1307">
        <v>221</v>
      </c>
    </row>
    <row r="1308" spans="1:7">
      <c r="A1308">
        <v>1307</v>
      </c>
      <c r="B1308">
        <v>6630</v>
      </c>
      <c r="C1308">
        <v>7</v>
      </c>
      <c r="D1308" t="s">
        <v>2252</v>
      </c>
      <c r="E1308" s="469">
        <v>699</v>
      </c>
      <c r="F1308" t="s">
        <v>843</v>
      </c>
      <c r="G1308">
        <v>224</v>
      </c>
    </row>
    <row r="1309" spans="1:7">
      <c r="A1309">
        <v>1308</v>
      </c>
      <c r="B1309">
        <v>6112</v>
      </c>
      <c r="C1309">
        <v>7</v>
      </c>
      <c r="D1309" t="s">
        <v>2253</v>
      </c>
      <c r="E1309" s="469">
        <v>526.99</v>
      </c>
      <c r="F1309" t="s">
        <v>2180</v>
      </c>
      <c r="G1309">
        <v>246</v>
      </c>
    </row>
    <row r="1310" spans="1:7">
      <c r="A1310">
        <v>1309</v>
      </c>
      <c r="B1310">
        <v>11878</v>
      </c>
      <c r="C1310">
        <v>7</v>
      </c>
      <c r="D1310" t="s">
        <v>2254</v>
      </c>
      <c r="E1310" s="469">
        <v>399</v>
      </c>
      <c r="F1310" t="s">
        <v>2186</v>
      </c>
      <c r="G1310">
        <v>5</v>
      </c>
    </row>
    <row r="1311" spans="1:7">
      <c r="A1311">
        <v>1310</v>
      </c>
      <c r="B1311">
        <v>8040</v>
      </c>
      <c r="C1311">
        <v>7</v>
      </c>
      <c r="D1311" t="s">
        <v>2255</v>
      </c>
      <c r="E1311" s="469">
        <v>556</v>
      </c>
      <c r="F1311" t="s">
        <v>2180</v>
      </c>
      <c r="G1311">
        <v>166</v>
      </c>
    </row>
    <row r="1312" spans="1:7">
      <c r="A1312">
        <v>1311</v>
      </c>
      <c r="B1312">
        <v>11674</v>
      </c>
      <c r="C1312">
        <v>7</v>
      </c>
      <c r="D1312" t="s">
        <v>2256</v>
      </c>
      <c r="E1312" s="469">
        <v>399</v>
      </c>
      <c r="F1312" t="s">
        <v>2182</v>
      </c>
      <c r="G1312">
        <v>13</v>
      </c>
    </row>
    <row r="1313" spans="1:7">
      <c r="A1313">
        <v>1312</v>
      </c>
      <c r="B1313">
        <v>8244</v>
      </c>
      <c r="C1313">
        <v>7</v>
      </c>
      <c r="D1313" t="s">
        <v>2257</v>
      </c>
      <c r="E1313" s="469">
        <v>825</v>
      </c>
      <c r="F1313" t="s">
        <v>2182</v>
      </c>
      <c r="G1313">
        <v>157</v>
      </c>
    </row>
    <row r="1314" spans="1:7">
      <c r="A1314">
        <v>1313</v>
      </c>
      <c r="B1314">
        <v>8599</v>
      </c>
      <c r="C1314">
        <v>7</v>
      </c>
      <c r="D1314" t="s">
        <v>2258</v>
      </c>
      <c r="E1314" s="469">
        <v>499</v>
      </c>
      <c r="F1314" t="s">
        <v>2186</v>
      </c>
      <c r="G1314">
        <v>143</v>
      </c>
    </row>
    <row r="1315" spans="1:7">
      <c r="A1315">
        <v>1314</v>
      </c>
      <c r="B1315">
        <v>6192</v>
      </c>
      <c r="C1315">
        <v>7</v>
      </c>
      <c r="D1315" t="s">
        <v>2259</v>
      </c>
      <c r="E1315" s="469">
        <v>649</v>
      </c>
      <c r="F1315" t="s">
        <v>2182</v>
      </c>
      <c r="G1315">
        <v>242</v>
      </c>
    </row>
    <row r="1316" spans="1:7">
      <c r="A1316">
        <v>1315</v>
      </c>
      <c r="B1316">
        <v>8600</v>
      </c>
      <c r="C1316">
        <v>7</v>
      </c>
      <c r="D1316" t="s">
        <v>2260</v>
      </c>
      <c r="E1316" s="469">
        <v>699</v>
      </c>
      <c r="F1316" t="s">
        <v>2182</v>
      </c>
      <c r="G1316">
        <v>143</v>
      </c>
    </row>
    <row r="1317" spans="1:7">
      <c r="A1317">
        <v>1316</v>
      </c>
      <c r="B1317">
        <v>11946</v>
      </c>
      <c r="C1317">
        <v>7</v>
      </c>
      <c r="D1317" t="s">
        <v>2261</v>
      </c>
      <c r="E1317" s="469">
        <v>479</v>
      </c>
      <c r="F1317" t="s">
        <v>2180</v>
      </c>
      <c r="G1317">
        <v>2</v>
      </c>
    </row>
    <row r="1318" spans="1:7">
      <c r="A1318">
        <v>1317</v>
      </c>
      <c r="B1318">
        <v>11980</v>
      </c>
      <c r="C1318">
        <v>7</v>
      </c>
      <c r="D1318" t="s">
        <v>2262</v>
      </c>
      <c r="E1318" s="469">
        <v>649</v>
      </c>
      <c r="F1318" t="s">
        <v>2180</v>
      </c>
      <c r="G1318">
        <v>0</v>
      </c>
    </row>
    <row r="1319" spans="1:7">
      <c r="A1319">
        <v>1318</v>
      </c>
      <c r="B1319">
        <v>6428</v>
      </c>
      <c r="C1319">
        <v>7</v>
      </c>
      <c r="D1319" t="s">
        <v>2263</v>
      </c>
      <c r="E1319" s="469">
        <v>599</v>
      </c>
      <c r="F1319" t="s">
        <v>2205</v>
      </c>
      <c r="G1319">
        <v>232</v>
      </c>
    </row>
    <row r="1320" spans="1:7">
      <c r="A1320">
        <v>1319</v>
      </c>
      <c r="B1320">
        <v>11356</v>
      </c>
      <c r="C1320">
        <v>7</v>
      </c>
      <c r="D1320" t="s">
        <v>2264</v>
      </c>
      <c r="E1320" s="469">
        <v>664</v>
      </c>
      <c r="F1320" t="s">
        <v>2186</v>
      </c>
      <c r="G1320">
        <v>27</v>
      </c>
    </row>
    <row r="1321" spans="1:7">
      <c r="A1321">
        <v>1320</v>
      </c>
      <c r="B1321">
        <v>8782</v>
      </c>
      <c r="C1321">
        <v>7</v>
      </c>
      <c r="D1321" t="s">
        <v>2265</v>
      </c>
      <c r="E1321" s="469">
        <v>999</v>
      </c>
      <c r="F1321" t="s">
        <v>843</v>
      </c>
      <c r="G1321">
        <v>136</v>
      </c>
    </row>
    <row r="1322" spans="1:7">
      <c r="A1322">
        <v>1321</v>
      </c>
      <c r="B1322">
        <v>8783</v>
      </c>
      <c r="C1322">
        <v>7</v>
      </c>
      <c r="D1322" t="s">
        <v>2266</v>
      </c>
      <c r="E1322" s="469">
        <v>899</v>
      </c>
      <c r="F1322" t="s">
        <v>2191</v>
      </c>
      <c r="G1322">
        <v>136</v>
      </c>
    </row>
    <row r="1323" spans="1:7">
      <c r="A1323">
        <v>1322</v>
      </c>
      <c r="B1323">
        <v>8937</v>
      </c>
      <c r="C1323">
        <v>7</v>
      </c>
      <c r="D1323" t="s">
        <v>2267</v>
      </c>
      <c r="E1323" s="469">
        <v>519</v>
      </c>
      <c r="F1323" t="s">
        <v>1093</v>
      </c>
      <c r="G1323">
        <v>130</v>
      </c>
    </row>
    <row r="1324" spans="1:7">
      <c r="A1324">
        <v>1323</v>
      </c>
      <c r="B1324">
        <v>9802</v>
      </c>
      <c r="C1324">
        <v>7</v>
      </c>
      <c r="D1324" t="s">
        <v>2268</v>
      </c>
      <c r="E1324" s="469">
        <v>529</v>
      </c>
      <c r="F1324" t="s">
        <v>2211</v>
      </c>
      <c r="G1324">
        <v>94</v>
      </c>
    </row>
    <row r="1325" spans="1:7">
      <c r="A1325">
        <v>1324</v>
      </c>
      <c r="B1325">
        <v>8784</v>
      </c>
      <c r="C1325">
        <v>7</v>
      </c>
      <c r="D1325" t="s">
        <v>2269</v>
      </c>
      <c r="E1325" s="469">
        <v>739</v>
      </c>
      <c r="F1325" t="s">
        <v>2180</v>
      </c>
      <c r="G1325">
        <v>136</v>
      </c>
    </row>
    <row r="1326" spans="1:7">
      <c r="A1326">
        <v>1325</v>
      </c>
      <c r="B1326">
        <v>11131</v>
      </c>
      <c r="C1326">
        <v>7</v>
      </c>
      <c r="D1326" t="s">
        <v>2270</v>
      </c>
      <c r="E1326" s="469">
        <v>418</v>
      </c>
      <c r="F1326" t="s">
        <v>2182</v>
      </c>
      <c r="G1326">
        <v>37</v>
      </c>
    </row>
    <row r="1327" spans="1:7">
      <c r="A1327">
        <v>1326</v>
      </c>
      <c r="B1327">
        <v>7136</v>
      </c>
      <c r="C1327">
        <v>7</v>
      </c>
      <c r="D1327" t="s">
        <v>2271</v>
      </c>
      <c r="E1327" s="469">
        <v>949</v>
      </c>
      <c r="F1327" t="s">
        <v>843</v>
      </c>
      <c r="G1327">
        <v>204</v>
      </c>
    </row>
    <row r="1328" spans="1:7">
      <c r="A1328">
        <v>1327</v>
      </c>
      <c r="B1328">
        <v>7348</v>
      </c>
      <c r="C1328">
        <v>7</v>
      </c>
      <c r="D1328" t="s">
        <v>2272</v>
      </c>
      <c r="E1328" s="469">
        <v>449</v>
      </c>
      <c r="F1328" t="s">
        <v>2189</v>
      </c>
      <c r="G1328">
        <v>196</v>
      </c>
    </row>
    <row r="1329" spans="1:7">
      <c r="A1329">
        <v>1328</v>
      </c>
      <c r="B1329">
        <v>7788</v>
      </c>
      <c r="C1329">
        <v>7</v>
      </c>
      <c r="D1329" t="s">
        <v>2273</v>
      </c>
      <c r="E1329" s="469">
        <v>849</v>
      </c>
      <c r="F1329" t="s">
        <v>2180</v>
      </c>
      <c r="G1329">
        <v>177</v>
      </c>
    </row>
    <row r="1330" spans="1:7">
      <c r="A1330">
        <v>1329</v>
      </c>
      <c r="B1330">
        <v>9744</v>
      </c>
      <c r="C1330">
        <v>7</v>
      </c>
      <c r="D1330" t="s">
        <v>2274</v>
      </c>
      <c r="E1330" s="469">
        <v>429</v>
      </c>
      <c r="F1330" t="s">
        <v>2180</v>
      </c>
      <c r="G1330">
        <v>96</v>
      </c>
    </row>
    <row r="1331" spans="1:7">
      <c r="A1331">
        <v>1330</v>
      </c>
      <c r="B1331">
        <v>11623</v>
      </c>
      <c r="C1331">
        <v>7</v>
      </c>
      <c r="D1331" t="s">
        <v>2275</v>
      </c>
      <c r="E1331" s="469">
        <v>898</v>
      </c>
      <c r="F1331" t="s">
        <v>2180</v>
      </c>
      <c r="G1331">
        <v>15</v>
      </c>
    </row>
    <row r="1332" spans="1:7">
      <c r="A1332">
        <v>1331</v>
      </c>
      <c r="B1332">
        <v>10161</v>
      </c>
      <c r="C1332">
        <v>7</v>
      </c>
      <c r="D1332" t="s">
        <v>2276</v>
      </c>
      <c r="E1332" s="469">
        <v>1080.4000000000001</v>
      </c>
      <c r="F1332" t="s">
        <v>2191</v>
      </c>
      <c r="G1332">
        <v>78</v>
      </c>
    </row>
    <row r="1333" spans="1:7">
      <c r="A1333">
        <v>1332</v>
      </c>
      <c r="B1333">
        <v>10547</v>
      </c>
      <c r="C1333">
        <v>7</v>
      </c>
      <c r="D1333" t="s">
        <v>2277</v>
      </c>
      <c r="E1333" s="469">
        <v>299</v>
      </c>
      <c r="F1333" t="s">
        <v>2189</v>
      </c>
      <c r="G1333">
        <v>62</v>
      </c>
    </row>
    <row r="1334" spans="1:7">
      <c r="A1334">
        <v>1333</v>
      </c>
      <c r="B1334">
        <v>9011</v>
      </c>
      <c r="C1334">
        <v>7</v>
      </c>
      <c r="D1334" t="s">
        <v>2278</v>
      </c>
      <c r="E1334" s="469">
        <v>1249</v>
      </c>
      <c r="F1334" t="s">
        <v>843</v>
      </c>
      <c r="G1334">
        <v>127</v>
      </c>
    </row>
    <row r="1335" spans="1:7">
      <c r="A1335">
        <v>1334</v>
      </c>
      <c r="B1335">
        <v>11962</v>
      </c>
      <c r="C1335">
        <v>7</v>
      </c>
      <c r="D1335" t="s">
        <v>2279</v>
      </c>
      <c r="E1335" s="469">
        <v>779</v>
      </c>
      <c r="F1335" t="s">
        <v>2191</v>
      </c>
      <c r="G1335">
        <v>1</v>
      </c>
    </row>
    <row r="1336" spans="1:7">
      <c r="A1336">
        <v>1335</v>
      </c>
      <c r="B1336">
        <v>8523</v>
      </c>
      <c r="C1336">
        <v>7</v>
      </c>
      <c r="D1336" t="s">
        <v>2280</v>
      </c>
      <c r="E1336" s="469">
        <v>399</v>
      </c>
      <c r="F1336" t="s">
        <v>2189</v>
      </c>
      <c r="G1336">
        <v>146</v>
      </c>
    </row>
    <row r="1337" spans="1:7">
      <c r="A1337">
        <v>1336</v>
      </c>
      <c r="B1337">
        <v>8438</v>
      </c>
      <c r="C1337">
        <v>7</v>
      </c>
      <c r="D1337" t="s">
        <v>2281</v>
      </c>
      <c r="E1337" s="469">
        <v>449</v>
      </c>
      <c r="F1337" t="s">
        <v>2205</v>
      </c>
      <c r="G1337">
        <v>150</v>
      </c>
    </row>
    <row r="1338" spans="1:7">
      <c r="A1338">
        <v>1337</v>
      </c>
      <c r="B1338">
        <v>6213</v>
      </c>
      <c r="C1338">
        <v>7</v>
      </c>
      <c r="D1338" t="s">
        <v>2282</v>
      </c>
      <c r="E1338" s="469">
        <v>1299</v>
      </c>
      <c r="F1338" t="s">
        <v>2191</v>
      </c>
      <c r="G1338">
        <v>241</v>
      </c>
    </row>
    <row r="1339" spans="1:7">
      <c r="A1339">
        <v>1338</v>
      </c>
      <c r="B1339">
        <v>8265</v>
      </c>
      <c r="C1339">
        <v>7</v>
      </c>
      <c r="D1339" t="s">
        <v>2283</v>
      </c>
      <c r="E1339" s="469">
        <v>479</v>
      </c>
      <c r="F1339" t="s">
        <v>2211</v>
      </c>
      <c r="G1339">
        <v>156</v>
      </c>
    </row>
    <row r="1340" spans="1:7">
      <c r="A1340">
        <v>1339</v>
      </c>
      <c r="B1340">
        <v>7227</v>
      </c>
      <c r="C1340">
        <v>7</v>
      </c>
      <c r="D1340" t="s">
        <v>2284</v>
      </c>
      <c r="E1340" s="469">
        <v>685</v>
      </c>
      <c r="F1340" t="s">
        <v>2180</v>
      </c>
      <c r="G1340">
        <v>201</v>
      </c>
    </row>
    <row r="1341" spans="1:7">
      <c r="A1341">
        <v>1340</v>
      </c>
      <c r="B1341">
        <v>11981</v>
      </c>
      <c r="C1341">
        <v>7</v>
      </c>
      <c r="D1341" t="s">
        <v>2285</v>
      </c>
      <c r="E1341" s="469">
        <v>949</v>
      </c>
      <c r="F1341" t="s">
        <v>2186</v>
      </c>
      <c r="G1341">
        <v>0</v>
      </c>
    </row>
    <row r="1342" spans="1:7">
      <c r="A1342">
        <v>1341</v>
      </c>
      <c r="B1342">
        <v>6193</v>
      </c>
      <c r="C1342">
        <v>7</v>
      </c>
      <c r="D1342" t="s">
        <v>2286</v>
      </c>
      <c r="E1342" s="469">
        <v>528</v>
      </c>
      <c r="F1342" t="s">
        <v>2180</v>
      </c>
      <c r="G1342">
        <v>242</v>
      </c>
    </row>
    <row r="1343" spans="1:7">
      <c r="A1343">
        <v>1342</v>
      </c>
      <c r="B1343">
        <v>10093</v>
      </c>
      <c r="C1343">
        <v>7</v>
      </c>
      <c r="D1343" t="s">
        <v>2287</v>
      </c>
      <c r="E1343" s="469">
        <v>427</v>
      </c>
      <c r="F1343" t="s">
        <v>2198</v>
      </c>
      <c r="G1343">
        <v>81</v>
      </c>
    </row>
    <row r="1344" spans="1:7">
      <c r="A1344">
        <v>1343</v>
      </c>
      <c r="B1344">
        <v>7725</v>
      </c>
      <c r="C1344">
        <v>7</v>
      </c>
      <c r="D1344" t="s">
        <v>2288</v>
      </c>
      <c r="E1344" s="469">
        <v>1249</v>
      </c>
      <c r="F1344" t="s">
        <v>843</v>
      </c>
      <c r="G1344">
        <v>180</v>
      </c>
    </row>
    <row r="1345" spans="1:7">
      <c r="A1345">
        <v>1344</v>
      </c>
      <c r="B1345">
        <v>6403</v>
      </c>
      <c r="C1345">
        <v>7</v>
      </c>
      <c r="D1345" t="s">
        <v>2289</v>
      </c>
      <c r="E1345" s="469">
        <v>899</v>
      </c>
      <c r="F1345" t="s">
        <v>2191</v>
      </c>
      <c r="G1345">
        <v>233</v>
      </c>
    </row>
    <row r="1346" spans="1:7">
      <c r="A1346">
        <v>1345</v>
      </c>
      <c r="B1346">
        <v>7137</v>
      </c>
      <c r="C1346">
        <v>7</v>
      </c>
      <c r="D1346" t="s">
        <v>2290</v>
      </c>
      <c r="E1346" s="469">
        <v>1285</v>
      </c>
      <c r="F1346" t="s">
        <v>2191</v>
      </c>
      <c r="G1346">
        <v>204</v>
      </c>
    </row>
    <row r="1347" spans="1:7">
      <c r="A1347">
        <v>1346</v>
      </c>
      <c r="B1347">
        <v>7990</v>
      </c>
      <c r="C1347">
        <v>7</v>
      </c>
      <c r="D1347" t="s">
        <v>2291</v>
      </c>
      <c r="E1347" s="469">
        <v>429</v>
      </c>
      <c r="F1347" t="s">
        <v>2189</v>
      </c>
      <c r="G1347">
        <v>168</v>
      </c>
    </row>
    <row r="1348" spans="1:7">
      <c r="A1348">
        <v>1347</v>
      </c>
      <c r="B1348">
        <v>9919</v>
      </c>
      <c r="C1348">
        <v>7</v>
      </c>
      <c r="D1348" t="s">
        <v>2292</v>
      </c>
      <c r="E1348" s="469">
        <v>839</v>
      </c>
      <c r="F1348" t="s">
        <v>2182</v>
      </c>
      <c r="G1348">
        <v>89</v>
      </c>
    </row>
    <row r="1349" spans="1:7">
      <c r="A1349">
        <v>1348</v>
      </c>
      <c r="B1349">
        <v>8368</v>
      </c>
      <c r="C1349">
        <v>7</v>
      </c>
      <c r="D1349" t="s">
        <v>2293</v>
      </c>
      <c r="E1349" s="469">
        <v>444</v>
      </c>
      <c r="F1349" t="s">
        <v>2182</v>
      </c>
      <c r="G1349">
        <v>152</v>
      </c>
    </row>
    <row r="1350" spans="1:7">
      <c r="A1350">
        <v>1349</v>
      </c>
      <c r="B1350">
        <v>6033</v>
      </c>
      <c r="C1350">
        <v>7</v>
      </c>
      <c r="D1350" t="s">
        <v>2294</v>
      </c>
      <c r="E1350" s="469">
        <v>429</v>
      </c>
      <c r="F1350" t="s">
        <v>2198</v>
      </c>
      <c r="G1350">
        <v>249</v>
      </c>
    </row>
    <row r="1351" spans="1:7">
      <c r="A1351">
        <v>1350</v>
      </c>
      <c r="B1351">
        <v>11089</v>
      </c>
      <c r="C1351">
        <v>7</v>
      </c>
      <c r="D1351" t="s">
        <v>2295</v>
      </c>
      <c r="E1351" s="469">
        <v>2149</v>
      </c>
      <c r="F1351" t="s">
        <v>2191</v>
      </c>
      <c r="G1351">
        <v>39</v>
      </c>
    </row>
    <row r="1352" spans="1:7">
      <c r="A1352">
        <v>1351</v>
      </c>
      <c r="B1352">
        <v>10731</v>
      </c>
      <c r="C1352">
        <v>7</v>
      </c>
      <c r="D1352" t="s">
        <v>2296</v>
      </c>
      <c r="E1352" s="469">
        <v>449</v>
      </c>
      <c r="F1352" t="s">
        <v>2297</v>
      </c>
      <c r="G1352">
        <v>54</v>
      </c>
    </row>
    <row r="1353" spans="1:7">
      <c r="A1353">
        <v>1352</v>
      </c>
      <c r="B1353">
        <v>11700</v>
      </c>
      <c r="C1353">
        <v>7</v>
      </c>
      <c r="D1353" t="s">
        <v>2298</v>
      </c>
      <c r="E1353" s="469">
        <v>1099</v>
      </c>
      <c r="F1353" t="s">
        <v>1093</v>
      </c>
      <c r="G1353">
        <v>12</v>
      </c>
    </row>
    <row r="1354" spans="1:7">
      <c r="A1354">
        <v>1353</v>
      </c>
      <c r="B1354">
        <v>10346</v>
      </c>
      <c r="C1354">
        <v>7</v>
      </c>
      <c r="D1354" t="s">
        <v>2299</v>
      </c>
      <c r="E1354" s="469">
        <v>629</v>
      </c>
      <c r="F1354" t="s">
        <v>2182</v>
      </c>
      <c r="G1354">
        <v>70</v>
      </c>
    </row>
    <row r="1355" spans="1:7">
      <c r="A1355">
        <v>1354</v>
      </c>
      <c r="B1355">
        <v>11312</v>
      </c>
      <c r="C1355">
        <v>7</v>
      </c>
      <c r="D1355" t="s">
        <v>2300</v>
      </c>
      <c r="E1355" s="469">
        <v>469</v>
      </c>
      <c r="F1355" t="s">
        <v>2180</v>
      </c>
      <c r="G1355">
        <v>29</v>
      </c>
    </row>
    <row r="1356" spans="1:7">
      <c r="A1356">
        <v>1355</v>
      </c>
      <c r="B1356">
        <v>7396</v>
      </c>
      <c r="C1356">
        <v>7</v>
      </c>
      <c r="D1356" t="s">
        <v>2301</v>
      </c>
      <c r="E1356" s="469">
        <v>759</v>
      </c>
      <c r="F1356" t="s">
        <v>2205</v>
      </c>
      <c r="G1356">
        <v>194</v>
      </c>
    </row>
    <row r="1357" spans="1:7">
      <c r="A1357">
        <v>1356</v>
      </c>
      <c r="B1357">
        <v>10855</v>
      </c>
      <c r="C1357">
        <v>7</v>
      </c>
      <c r="D1357" t="s">
        <v>2302</v>
      </c>
      <c r="E1357" s="469">
        <v>999</v>
      </c>
      <c r="F1357" t="s">
        <v>2186</v>
      </c>
      <c r="G1357">
        <v>48</v>
      </c>
    </row>
    <row r="1358" spans="1:7">
      <c r="A1358">
        <v>1357</v>
      </c>
      <c r="B1358">
        <v>10001</v>
      </c>
      <c r="C1358">
        <v>7</v>
      </c>
      <c r="D1358" t="s">
        <v>2303</v>
      </c>
      <c r="E1358" s="469">
        <v>649</v>
      </c>
      <c r="F1358" t="s">
        <v>2186</v>
      </c>
      <c r="G1358">
        <v>85</v>
      </c>
    </row>
    <row r="1359" spans="1:7">
      <c r="A1359">
        <v>1358</v>
      </c>
      <c r="B1359">
        <v>9478</v>
      </c>
      <c r="C1359">
        <v>7</v>
      </c>
      <c r="D1359" t="s">
        <v>2304</v>
      </c>
      <c r="E1359" s="469">
        <v>1499</v>
      </c>
      <c r="F1359" t="s">
        <v>2191</v>
      </c>
      <c r="G1359">
        <v>107</v>
      </c>
    </row>
    <row r="1360" spans="1:7">
      <c r="A1360">
        <v>1359</v>
      </c>
      <c r="B1360">
        <v>6924</v>
      </c>
      <c r="C1360">
        <v>7</v>
      </c>
      <c r="D1360" t="s">
        <v>2305</v>
      </c>
      <c r="E1360" s="469">
        <v>549</v>
      </c>
      <c r="F1360" t="s">
        <v>2182</v>
      </c>
      <c r="G1360">
        <v>213</v>
      </c>
    </row>
    <row r="1361" spans="1:7">
      <c r="A1361">
        <v>1360</v>
      </c>
      <c r="B1361">
        <v>9632</v>
      </c>
      <c r="C1361">
        <v>7</v>
      </c>
      <c r="D1361" t="s">
        <v>2306</v>
      </c>
      <c r="E1361" s="469">
        <v>699</v>
      </c>
      <c r="F1361" t="s">
        <v>2307</v>
      </c>
      <c r="G1361">
        <v>100</v>
      </c>
    </row>
    <row r="1362" spans="1:7">
      <c r="A1362">
        <v>1361</v>
      </c>
      <c r="B1362">
        <v>10037</v>
      </c>
      <c r="C1362">
        <v>7</v>
      </c>
      <c r="D1362" t="s">
        <v>2308</v>
      </c>
      <c r="E1362" s="469">
        <v>449</v>
      </c>
      <c r="F1362" t="s">
        <v>2211</v>
      </c>
      <c r="G1362">
        <v>83</v>
      </c>
    </row>
    <row r="1363" spans="1:7">
      <c r="A1363">
        <v>1362</v>
      </c>
      <c r="B1363">
        <v>7921</v>
      </c>
      <c r="C1363">
        <v>7</v>
      </c>
      <c r="D1363" t="s">
        <v>2309</v>
      </c>
      <c r="E1363" s="469">
        <v>399</v>
      </c>
      <c r="F1363" t="s">
        <v>2205</v>
      </c>
      <c r="G1363">
        <v>171</v>
      </c>
    </row>
    <row r="1364" spans="1:7">
      <c r="A1364">
        <v>1363</v>
      </c>
      <c r="B1364">
        <v>9083</v>
      </c>
      <c r="C1364">
        <v>7</v>
      </c>
      <c r="D1364" t="s">
        <v>2310</v>
      </c>
      <c r="E1364" s="469">
        <v>799</v>
      </c>
      <c r="F1364" t="s">
        <v>2186</v>
      </c>
      <c r="G1364">
        <v>124</v>
      </c>
    </row>
    <row r="1365" spans="1:7">
      <c r="A1365">
        <v>1364</v>
      </c>
      <c r="B1365">
        <v>10569</v>
      </c>
      <c r="C1365">
        <v>7</v>
      </c>
      <c r="D1365" t="s">
        <v>2311</v>
      </c>
      <c r="E1365" s="469">
        <v>779</v>
      </c>
      <c r="F1365" t="s">
        <v>2186</v>
      </c>
      <c r="G1365">
        <v>61</v>
      </c>
    </row>
    <row r="1366" spans="1:7">
      <c r="A1366">
        <v>1365</v>
      </c>
      <c r="B1366">
        <v>10591</v>
      </c>
      <c r="C1366">
        <v>7</v>
      </c>
      <c r="D1366" t="s">
        <v>2312</v>
      </c>
      <c r="E1366" s="469">
        <v>499</v>
      </c>
      <c r="F1366" t="s">
        <v>2186</v>
      </c>
      <c r="G1366">
        <v>60</v>
      </c>
    </row>
    <row r="1367" spans="1:7">
      <c r="A1367">
        <v>1366</v>
      </c>
      <c r="B1367">
        <v>8890</v>
      </c>
      <c r="C1367">
        <v>7</v>
      </c>
      <c r="D1367" t="s">
        <v>2313</v>
      </c>
      <c r="E1367" s="469">
        <v>999</v>
      </c>
      <c r="F1367" t="s">
        <v>2191</v>
      </c>
      <c r="G1367">
        <v>132</v>
      </c>
    </row>
    <row r="1368" spans="1:7">
      <c r="A1368">
        <v>1367</v>
      </c>
      <c r="B1368">
        <v>8785</v>
      </c>
      <c r="C1368">
        <v>7</v>
      </c>
      <c r="D1368" t="s">
        <v>2314</v>
      </c>
      <c r="E1368" s="469">
        <v>399</v>
      </c>
      <c r="F1368" t="s">
        <v>1093</v>
      </c>
      <c r="G1368">
        <v>136</v>
      </c>
    </row>
    <row r="1369" spans="1:7">
      <c r="A1369">
        <v>1368</v>
      </c>
      <c r="B1369">
        <v>9343</v>
      </c>
      <c r="C1369">
        <v>7</v>
      </c>
      <c r="D1369" t="s">
        <v>2315</v>
      </c>
      <c r="E1369" s="469">
        <v>549</v>
      </c>
      <c r="F1369" t="s">
        <v>2307</v>
      </c>
      <c r="G1369">
        <v>113</v>
      </c>
    </row>
    <row r="1370" spans="1:7">
      <c r="A1370">
        <v>1369</v>
      </c>
      <c r="B1370">
        <v>10469</v>
      </c>
      <c r="C1370">
        <v>7</v>
      </c>
      <c r="D1370" t="s">
        <v>2316</v>
      </c>
      <c r="E1370" s="469">
        <v>539</v>
      </c>
      <c r="F1370" t="s">
        <v>2180</v>
      </c>
      <c r="G1370">
        <v>65</v>
      </c>
    </row>
    <row r="1371" spans="1:7">
      <c r="A1371">
        <v>1370</v>
      </c>
      <c r="B1371">
        <v>7199</v>
      </c>
      <c r="C1371">
        <v>7</v>
      </c>
      <c r="D1371" t="s">
        <v>2317</v>
      </c>
      <c r="E1371" s="469">
        <v>459</v>
      </c>
      <c r="F1371" t="s">
        <v>2180</v>
      </c>
      <c r="G1371">
        <v>202</v>
      </c>
    </row>
    <row r="1372" spans="1:7">
      <c r="A1372">
        <v>1371</v>
      </c>
      <c r="B1372">
        <v>9546</v>
      </c>
      <c r="C1372">
        <v>7</v>
      </c>
      <c r="D1372" t="s">
        <v>2318</v>
      </c>
      <c r="E1372" s="469">
        <v>388</v>
      </c>
      <c r="F1372" t="s">
        <v>2186</v>
      </c>
      <c r="G1372">
        <v>104</v>
      </c>
    </row>
    <row r="1373" spans="1:7">
      <c r="A1373">
        <v>1372</v>
      </c>
      <c r="B1373">
        <v>8625</v>
      </c>
      <c r="C1373">
        <v>7</v>
      </c>
      <c r="D1373" t="s">
        <v>2319</v>
      </c>
      <c r="E1373" s="469">
        <v>1499</v>
      </c>
      <c r="F1373" t="s">
        <v>2191</v>
      </c>
      <c r="G1373">
        <v>142</v>
      </c>
    </row>
    <row r="1374" spans="1:7">
      <c r="A1374">
        <v>1373</v>
      </c>
      <c r="B1374">
        <v>7851</v>
      </c>
      <c r="C1374">
        <v>7</v>
      </c>
      <c r="D1374" t="s">
        <v>2320</v>
      </c>
      <c r="E1374" s="469">
        <v>499</v>
      </c>
      <c r="F1374" t="s">
        <v>2205</v>
      </c>
      <c r="G1374">
        <v>174</v>
      </c>
    </row>
    <row r="1375" spans="1:7">
      <c r="A1375">
        <v>1374</v>
      </c>
      <c r="B1375">
        <v>8653</v>
      </c>
      <c r="C1375">
        <v>7</v>
      </c>
      <c r="D1375" t="s">
        <v>2321</v>
      </c>
      <c r="E1375" s="469">
        <v>599</v>
      </c>
      <c r="F1375" t="s">
        <v>2205</v>
      </c>
      <c r="G1375">
        <v>141</v>
      </c>
    </row>
    <row r="1376" spans="1:7">
      <c r="A1376">
        <v>1375</v>
      </c>
      <c r="B1376">
        <v>7169</v>
      </c>
      <c r="C1376">
        <v>7</v>
      </c>
      <c r="D1376" t="s">
        <v>2322</v>
      </c>
      <c r="E1376" s="469">
        <v>1299</v>
      </c>
      <c r="F1376" t="s">
        <v>2186</v>
      </c>
      <c r="G1376">
        <v>203</v>
      </c>
    </row>
    <row r="1377" spans="1:7">
      <c r="A1377">
        <v>1376</v>
      </c>
      <c r="B1377">
        <v>9364</v>
      </c>
      <c r="C1377">
        <v>7</v>
      </c>
      <c r="D1377" t="s">
        <v>2323</v>
      </c>
      <c r="E1377" s="469">
        <v>1498</v>
      </c>
      <c r="F1377" t="s">
        <v>2191</v>
      </c>
      <c r="G1377">
        <v>112</v>
      </c>
    </row>
    <row r="1378" spans="1:7">
      <c r="A1378">
        <v>1377</v>
      </c>
      <c r="B1378">
        <v>6894</v>
      </c>
      <c r="C1378">
        <v>7</v>
      </c>
      <c r="D1378" t="s">
        <v>2324</v>
      </c>
      <c r="E1378" s="469">
        <v>1099</v>
      </c>
      <c r="F1378" t="s">
        <v>2180</v>
      </c>
      <c r="G1378">
        <v>214</v>
      </c>
    </row>
    <row r="1379" spans="1:7">
      <c r="A1379">
        <v>1378</v>
      </c>
      <c r="B1379">
        <v>10771</v>
      </c>
      <c r="C1379">
        <v>7</v>
      </c>
      <c r="D1379" t="s">
        <v>2325</v>
      </c>
      <c r="E1379" s="469">
        <v>849</v>
      </c>
      <c r="F1379" t="s">
        <v>2180</v>
      </c>
      <c r="G1379">
        <v>52</v>
      </c>
    </row>
    <row r="1380" spans="1:7">
      <c r="A1380">
        <v>1379</v>
      </c>
      <c r="B1380">
        <v>10621</v>
      </c>
      <c r="C1380">
        <v>7</v>
      </c>
      <c r="D1380" t="s">
        <v>2326</v>
      </c>
      <c r="E1380" s="469">
        <v>549</v>
      </c>
      <c r="F1380" t="s">
        <v>2180</v>
      </c>
      <c r="G1380">
        <v>59</v>
      </c>
    </row>
    <row r="1381" spans="1:7">
      <c r="A1381">
        <v>1380</v>
      </c>
      <c r="B1381">
        <v>8912</v>
      </c>
      <c r="C1381">
        <v>7</v>
      </c>
      <c r="D1381" t="s">
        <v>2327</v>
      </c>
      <c r="E1381" s="469">
        <v>539</v>
      </c>
      <c r="F1381" t="s">
        <v>2186</v>
      </c>
      <c r="G1381">
        <v>131</v>
      </c>
    </row>
    <row r="1382" spans="1:7">
      <c r="A1382">
        <v>1381</v>
      </c>
      <c r="B1382">
        <v>9280</v>
      </c>
      <c r="C1382">
        <v>7</v>
      </c>
      <c r="D1382" t="s">
        <v>2328</v>
      </c>
      <c r="E1382" s="469">
        <v>549</v>
      </c>
      <c r="F1382" t="s">
        <v>2180</v>
      </c>
      <c r="G1382">
        <v>116</v>
      </c>
    </row>
    <row r="1383" spans="1:7">
      <c r="A1383">
        <v>1382</v>
      </c>
      <c r="B1383">
        <v>7623</v>
      </c>
      <c r="C1383">
        <v>7</v>
      </c>
      <c r="D1383" t="s">
        <v>2329</v>
      </c>
      <c r="E1383" s="469">
        <v>399</v>
      </c>
      <c r="F1383" t="s">
        <v>2198</v>
      </c>
      <c r="G1383">
        <v>185</v>
      </c>
    </row>
    <row r="1384" spans="1:7">
      <c r="A1384">
        <v>1383</v>
      </c>
      <c r="B1384">
        <v>6707</v>
      </c>
      <c r="C1384">
        <v>7</v>
      </c>
      <c r="D1384" t="s">
        <v>2330</v>
      </c>
      <c r="E1384" s="469">
        <v>349</v>
      </c>
      <c r="F1384" t="s">
        <v>2198</v>
      </c>
      <c r="G1384">
        <v>221</v>
      </c>
    </row>
    <row r="1385" spans="1:7">
      <c r="A1385">
        <v>1384</v>
      </c>
      <c r="B1385">
        <v>7086</v>
      </c>
      <c r="C1385">
        <v>7</v>
      </c>
      <c r="D1385" t="s">
        <v>2331</v>
      </c>
      <c r="E1385" s="469">
        <v>1099</v>
      </c>
      <c r="F1385" t="s">
        <v>2205</v>
      </c>
      <c r="G1385">
        <v>206</v>
      </c>
    </row>
    <row r="1386" spans="1:7">
      <c r="A1386">
        <v>1385</v>
      </c>
      <c r="B1386">
        <v>10902</v>
      </c>
      <c r="C1386">
        <v>7</v>
      </c>
      <c r="D1386" t="s">
        <v>2332</v>
      </c>
      <c r="E1386" s="469">
        <v>899</v>
      </c>
      <c r="F1386" t="s">
        <v>2205</v>
      </c>
      <c r="G1386">
        <v>46</v>
      </c>
    </row>
    <row r="1387" spans="1:7">
      <c r="A1387">
        <v>1386</v>
      </c>
      <c r="B1387">
        <v>7494</v>
      </c>
      <c r="C1387">
        <v>7</v>
      </c>
      <c r="D1387" t="s">
        <v>2333</v>
      </c>
      <c r="E1387" s="469">
        <v>1499</v>
      </c>
      <c r="F1387" t="s">
        <v>2205</v>
      </c>
      <c r="G1387">
        <v>190</v>
      </c>
    </row>
    <row r="1388" spans="1:7">
      <c r="A1388">
        <v>1387</v>
      </c>
      <c r="B1388">
        <v>9586</v>
      </c>
      <c r="C1388">
        <v>7</v>
      </c>
      <c r="D1388" t="s">
        <v>2334</v>
      </c>
      <c r="E1388" s="469">
        <v>1249</v>
      </c>
      <c r="F1388" t="s">
        <v>2186</v>
      </c>
      <c r="G1388">
        <v>102</v>
      </c>
    </row>
    <row r="1389" spans="1:7">
      <c r="A1389">
        <v>1388</v>
      </c>
      <c r="B1389">
        <v>11675</v>
      </c>
      <c r="C1389">
        <v>7</v>
      </c>
      <c r="D1389" t="s">
        <v>2335</v>
      </c>
      <c r="E1389" s="469">
        <v>694</v>
      </c>
      <c r="F1389" t="s">
        <v>2186</v>
      </c>
      <c r="G1389">
        <v>13</v>
      </c>
    </row>
    <row r="1390" spans="1:7">
      <c r="A1390">
        <v>1389</v>
      </c>
      <c r="B1390">
        <v>7522</v>
      </c>
      <c r="C1390">
        <v>7</v>
      </c>
      <c r="D1390" t="s">
        <v>2336</v>
      </c>
      <c r="E1390" s="469">
        <v>1799</v>
      </c>
      <c r="F1390" t="s">
        <v>2191</v>
      </c>
      <c r="G1390">
        <v>189</v>
      </c>
    </row>
    <row r="1391" spans="1:7">
      <c r="A1391">
        <v>1390</v>
      </c>
      <c r="B1391">
        <v>11925</v>
      </c>
      <c r="C1391">
        <v>7</v>
      </c>
      <c r="D1391" t="s">
        <v>2337</v>
      </c>
      <c r="E1391" s="469">
        <v>999</v>
      </c>
      <c r="F1391" t="s">
        <v>2191</v>
      </c>
      <c r="G1391">
        <v>3</v>
      </c>
    </row>
    <row r="1392" spans="1:7">
      <c r="A1392">
        <v>1391</v>
      </c>
      <c r="B1392">
        <v>11898</v>
      </c>
      <c r="C1392">
        <v>7</v>
      </c>
      <c r="D1392" t="s">
        <v>2338</v>
      </c>
      <c r="E1392" s="469">
        <v>549</v>
      </c>
      <c r="F1392" t="s">
        <v>1093</v>
      </c>
      <c r="G1392">
        <v>4</v>
      </c>
    </row>
    <row r="1393" spans="1:7">
      <c r="A1393">
        <v>1392</v>
      </c>
      <c r="B1393">
        <v>9037</v>
      </c>
      <c r="C1393">
        <v>7</v>
      </c>
      <c r="D1393" t="s">
        <v>2339</v>
      </c>
      <c r="E1393" s="469">
        <v>399</v>
      </c>
      <c r="F1393" t="s">
        <v>1093</v>
      </c>
      <c r="G1393">
        <v>126</v>
      </c>
    </row>
    <row r="1394" spans="1:7">
      <c r="A1394">
        <v>1393</v>
      </c>
      <c r="B1394">
        <v>8213</v>
      </c>
      <c r="C1394">
        <v>7</v>
      </c>
      <c r="D1394" t="s">
        <v>2340</v>
      </c>
      <c r="E1394" s="469">
        <v>379</v>
      </c>
      <c r="F1394" t="s">
        <v>2189</v>
      </c>
      <c r="G1394">
        <v>158</v>
      </c>
    </row>
    <row r="1395" spans="1:7">
      <c r="A1395">
        <v>1394</v>
      </c>
      <c r="B1395">
        <v>8400</v>
      </c>
      <c r="C1395">
        <v>7</v>
      </c>
      <c r="D1395" t="s">
        <v>2341</v>
      </c>
      <c r="E1395" s="469">
        <v>449</v>
      </c>
      <c r="F1395" t="s">
        <v>2182</v>
      </c>
      <c r="G1395">
        <v>151</v>
      </c>
    </row>
    <row r="1396" spans="1:7">
      <c r="A1396">
        <v>1395</v>
      </c>
      <c r="B1396">
        <v>10066</v>
      </c>
      <c r="C1396">
        <v>7</v>
      </c>
      <c r="D1396" t="s">
        <v>2342</v>
      </c>
      <c r="E1396" s="469">
        <v>639</v>
      </c>
      <c r="F1396" t="s">
        <v>2211</v>
      </c>
      <c r="G1396">
        <v>82</v>
      </c>
    </row>
    <row r="1397" spans="1:7">
      <c r="A1397">
        <v>1396</v>
      </c>
      <c r="B1397">
        <v>7279</v>
      </c>
      <c r="C1397">
        <v>7</v>
      </c>
      <c r="D1397" t="s">
        <v>2343</v>
      </c>
      <c r="E1397" s="469">
        <v>749</v>
      </c>
      <c r="F1397" t="s">
        <v>2307</v>
      </c>
      <c r="G1397">
        <v>199</v>
      </c>
    </row>
    <row r="1398" spans="1:7">
      <c r="A1398">
        <v>1397</v>
      </c>
      <c r="B1398">
        <v>6214</v>
      </c>
      <c r="C1398">
        <v>7</v>
      </c>
      <c r="D1398" t="s">
        <v>2344</v>
      </c>
      <c r="E1398" s="469">
        <v>599</v>
      </c>
      <c r="F1398" t="s">
        <v>2307</v>
      </c>
      <c r="G1398">
        <v>241</v>
      </c>
    </row>
    <row r="1399" spans="1:7">
      <c r="A1399">
        <v>1398</v>
      </c>
      <c r="B1399">
        <v>7825</v>
      </c>
      <c r="C1399">
        <v>7</v>
      </c>
      <c r="D1399" t="s">
        <v>2345</v>
      </c>
      <c r="E1399" s="469">
        <v>649</v>
      </c>
      <c r="F1399" t="s">
        <v>2307</v>
      </c>
      <c r="G1399">
        <v>175</v>
      </c>
    </row>
    <row r="1400" spans="1:7">
      <c r="A1400">
        <v>1399</v>
      </c>
      <c r="B1400">
        <v>9587</v>
      </c>
      <c r="C1400">
        <v>7</v>
      </c>
      <c r="D1400" t="s">
        <v>2346</v>
      </c>
      <c r="E1400" s="469">
        <v>649</v>
      </c>
      <c r="F1400" t="s">
        <v>2180</v>
      </c>
      <c r="G1400">
        <v>102</v>
      </c>
    </row>
    <row r="1401" spans="1:7">
      <c r="A1401">
        <v>1400</v>
      </c>
      <c r="B1401">
        <v>7852</v>
      </c>
      <c r="C1401">
        <v>7</v>
      </c>
      <c r="D1401" t="s">
        <v>2347</v>
      </c>
      <c r="E1401" s="469">
        <v>649</v>
      </c>
      <c r="F1401" t="s">
        <v>2180</v>
      </c>
      <c r="G1401">
        <v>174</v>
      </c>
    </row>
    <row r="1402" spans="1:7">
      <c r="A1402">
        <v>1401</v>
      </c>
      <c r="B1402">
        <v>8601</v>
      </c>
      <c r="C1402">
        <v>8</v>
      </c>
      <c r="D1402" t="s">
        <v>2348</v>
      </c>
      <c r="E1402" s="469">
        <v>399</v>
      </c>
      <c r="F1402" t="s">
        <v>843</v>
      </c>
      <c r="G1402">
        <v>143</v>
      </c>
    </row>
    <row r="1403" spans="1:7">
      <c r="A1403">
        <v>1402</v>
      </c>
      <c r="B1403">
        <v>10264</v>
      </c>
      <c r="C1403">
        <v>8</v>
      </c>
      <c r="D1403" t="s">
        <v>2349</v>
      </c>
      <c r="E1403" s="469">
        <v>139</v>
      </c>
      <c r="F1403" t="s">
        <v>2350</v>
      </c>
      <c r="G1403">
        <v>73</v>
      </c>
    </row>
    <row r="1404" spans="1:7">
      <c r="A1404">
        <v>1403</v>
      </c>
      <c r="B1404">
        <v>9434</v>
      </c>
      <c r="C1404">
        <v>8</v>
      </c>
      <c r="D1404" t="s">
        <v>2351</v>
      </c>
      <c r="E1404" s="469">
        <v>149</v>
      </c>
      <c r="F1404" t="s">
        <v>2350</v>
      </c>
      <c r="G1404">
        <v>109</v>
      </c>
    </row>
    <row r="1405" spans="1:7">
      <c r="A1405">
        <v>1404</v>
      </c>
      <c r="B1405">
        <v>11855</v>
      </c>
      <c r="C1405">
        <v>8</v>
      </c>
      <c r="D1405" t="s">
        <v>2352</v>
      </c>
      <c r="E1405" s="469">
        <v>549</v>
      </c>
      <c r="F1405" t="s">
        <v>1093</v>
      </c>
      <c r="G1405">
        <v>6</v>
      </c>
    </row>
    <row r="1406" spans="1:7">
      <c r="A1406">
        <v>1405</v>
      </c>
      <c r="B1406">
        <v>9415</v>
      </c>
      <c r="C1406">
        <v>8</v>
      </c>
      <c r="D1406" t="s">
        <v>2353</v>
      </c>
      <c r="E1406" s="469">
        <v>249</v>
      </c>
      <c r="F1406" t="s">
        <v>2354</v>
      </c>
      <c r="G1406">
        <v>110</v>
      </c>
    </row>
    <row r="1407" spans="1:7">
      <c r="A1407">
        <v>1406</v>
      </c>
      <c r="B1407">
        <v>8321</v>
      </c>
      <c r="C1407">
        <v>8</v>
      </c>
      <c r="D1407" t="s">
        <v>2355</v>
      </c>
      <c r="E1407" s="469">
        <v>379</v>
      </c>
      <c r="F1407" t="s">
        <v>2182</v>
      </c>
      <c r="G1407">
        <v>154</v>
      </c>
    </row>
    <row r="1408" spans="1:7">
      <c r="A1408">
        <v>1407</v>
      </c>
      <c r="B1408">
        <v>11498</v>
      </c>
      <c r="C1408">
        <v>8</v>
      </c>
      <c r="D1408" t="s">
        <v>2356</v>
      </c>
      <c r="E1408" s="469">
        <v>679</v>
      </c>
      <c r="F1408" t="s">
        <v>843</v>
      </c>
      <c r="G1408">
        <v>21</v>
      </c>
    </row>
    <row r="1409" spans="1:7">
      <c r="A1409">
        <v>1408</v>
      </c>
      <c r="B1409">
        <v>10732</v>
      </c>
      <c r="C1409">
        <v>8</v>
      </c>
      <c r="D1409" t="s">
        <v>2357</v>
      </c>
      <c r="E1409" s="469">
        <v>199</v>
      </c>
      <c r="F1409" t="s">
        <v>2198</v>
      </c>
      <c r="G1409">
        <v>54</v>
      </c>
    </row>
    <row r="1410" spans="1:7">
      <c r="A1410">
        <v>1409</v>
      </c>
      <c r="B1410">
        <v>10367</v>
      </c>
      <c r="C1410">
        <v>8</v>
      </c>
      <c r="D1410" t="s">
        <v>2358</v>
      </c>
      <c r="E1410" s="469">
        <v>289</v>
      </c>
      <c r="F1410" t="s">
        <v>2198</v>
      </c>
      <c r="G1410">
        <v>69</v>
      </c>
    </row>
    <row r="1411" spans="1:7">
      <c r="A1411">
        <v>1410</v>
      </c>
      <c r="B1411">
        <v>8369</v>
      </c>
      <c r="C1411">
        <v>8</v>
      </c>
      <c r="D1411" t="s">
        <v>2359</v>
      </c>
      <c r="E1411" s="469">
        <v>209</v>
      </c>
      <c r="F1411" t="s">
        <v>2354</v>
      </c>
      <c r="G1411">
        <v>152</v>
      </c>
    </row>
    <row r="1412" spans="1:7">
      <c r="A1412">
        <v>1411</v>
      </c>
      <c r="B1412">
        <v>9525</v>
      </c>
      <c r="C1412">
        <v>8</v>
      </c>
      <c r="D1412" t="s">
        <v>2360</v>
      </c>
      <c r="E1412" s="469">
        <v>379</v>
      </c>
      <c r="F1412" t="s">
        <v>843</v>
      </c>
      <c r="G1412">
        <v>105</v>
      </c>
    </row>
    <row r="1413" spans="1:7">
      <c r="A1413">
        <v>1412</v>
      </c>
      <c r="B1413">
        <v>7138</v>
      </c>
      <c r="C1413">
        <v>8</v>
      </c>
      <c r="D1413" t="s">
        <v>2361</v>
      </c>
      <c r="E1413" s="469">
        <v>399</v>
      </c>
      <c r="F1413" t="s">
        <v>2198</v>
      </c>
      <c r="G1413">
        <v>204</v>
      </c>
    </row>
    <row r="1414" spans="1:7">
      <c r="A1414">
        <v>1413</v>
      </c>
      <c r="B1414">
        <v>11313</v>
      </c>
      <c r="C1414">
        <v>8</v>
      </c>
      <c r="D1414" t="s">
        <v>2362</v>
      </c>
      <c r="E1414" s="469">
        <v>189</v>
      </c>
      <c r="F1414" t="s">
        <v>2198</v>
      </c>
      <c r="G1414">
        <v>29</v>
      </c>
    </row>
    <row r="1415" spans="1:7">
      <c r="A1415">
        <v>1414</v>
      </c>
      <c r="B1415">
        <v>8478</v>
      </c>
      <c r="C1415">
        <v>8</v>
      </c>
      <c r="D1415" t="s">
        <v>2363</v>
      </c>
      <c r="E1415" s="469">
        <v>799</v>
      </c>
      <c r="F1415" t="s">
        <v>1093</v>
      </c>
      <c r="G1415">
        <v>148</v>
      </c>
    </row>
    <row r="1416" spans="1:7">
      <c r="A1416">
        <v>1415</v>
      </c>
      <c r="B1416">
        <v>11061</v>
      </c>
      <c r="C1416">
        <v>8</v>
      </c>
      <c r="D1416" t="s">
        <v>2364</v>
      </c>
      <c r="E1416" s="469">
        <v>149.99</v>
      </c>
      <c r="F1416" t="s">
        <v>2354</v>
      </c>
      <c r="G1416">
        <v>40</v>
      </c>
    </row>
    <row r="1417" spans="1:7">
      <c r="A1417">
        <v>1416</v>
      </c>
      <c r="B1417">
        <v>10999</v>
      </c>
      <c r="C1417">
        <v>8</v>
      </c>
      <c r="D1417" t="s">
        <v>2365</v>
      </c>
      <c r="E1417" s="469">
        <v>139</v>
      </c>
      <c r="F1417" t="s">
        <v>2354</v>
      </c>
      <c r="G1417">
        <v>42</v>
      </c>
    </row>
    <row r="1418" spans="1:7">
      <c r="A1418">
        <v>1417</v>
      </c>
      <c r="B1418">
        <v>10790</v>
      </c>
      <c r="C1418">
        <v>8</v>
      </c>
      <c r="D1418" t="s">
        <v>2366</v>
      </c>
      <c r="E1418" s="469">
        <v>248</v>
      </c>
      <c r="F1418" t="s">
        <v>2198</v>
      </c>
      <c r="G1418">
        <v>51</v>
      </c>
    </row>
    <row r="1419" spans="1:7">
      <c r="A1419">
        <v>1418</v>
      </c>
      <c r="B1419">
        <v>6743</v>
      </c>
      <c r="C1419">
        <v>8</v>
      </c>
      <c r="D1419" t="s">
        <v>2367</v>
      </c>
      <c r="E1419" s="469">
        <v>599</v>
      </c>
      <c r="F1419" t="s">
        <v>2354</v>
      </c>
      <c r="G1419">
        <v>220</v>
      </c>
    </row>
    <row r="1420" spans="1:7">
      <c r="A1420">
        <v>1419</v>
      </c>
      <c r="B1420">
        <v>8786</v>
      </c>
      <c r="C1420">
        <v>8</v>
      </c>
      <c r="D1420" t="s">
        <v>2368</v>
      </c>
      <c r="E1420" s="469">
        <v>333</v>
      </c>
      <c r="F1420" t="s">
        <v>2189</v>
      </c>
      <c r="G1420">
        <v>136</v>
      </c>
    </row>
    <row r="1421" spans="1:7">
      <c r="A1421">
        <v>1420</v>
      </c>
      <c r="B1421">
        <v>6548</v>
      </c>
      <c r="C1421">
        <v>8</v>
      </c>
      <c r="D1421" t="s">
        <v>2369</v>
      </c>
      <c r="E1421" s="469">
        <v>249</v>
      </c>
      <c r="F1421" t="s">
        <v>2198</v>
      </c>
      <c r="G1421">
        <v>227</v>
      </c>
    </row>
    <row r="1422" spans="1:7">
      <c r="A1422">
        <v>1421</v>
      </c>
      <c r="B1422">
        <v>9850</v>
      </c>
      <c r="C1422">
        <v>8</v>
      </c>
      <c r="D1422" t="s">
        <v>2370</v>
      </c>
      <c r="E1422" s="469">
        <v>168</v>
      </c>
      <c r="F1422" t="s">
        <v>2350</v>
      </c>
      <c r="G1422">
        <v>92</v>
      </c>
    </row>
    <row r="1423" spans="1:7">
      <c r="A1423">
        <v>1422</v>
      </c>
      <c r="B1423">
        <v>7331</v>
      </c>
      <c r="C1423">
        <v>8</v>
      </c>
      <c r="D1423" t="s">
        <v>2371</v>
      </c>
      <c r="E1423" s="469">
        <v>299</v>
      </c>
      <c r="F1423" t="s">
        <v>2195</v>
      </c>
      <c r="G1423">
        <v>197</v>
      </c>
    </row>
    <row r="1424" spans="1:7">
      <c r="A1424">
        <v>1423</v>
      </c>
      <c r="B1424">
        <v>10470</v>
      </c>
      <c r="C1424">
        <v>8</v>
      </c>
      <c r="D1424" t="s">
        <v>2372</v>
      </c>
      <c r="E1424" s="469">
        <v>198</v>
      </c>
      <c r="F1424" t="s">
        <v>2205</v>
      </c>
      <c r="G1424">
        <v>65</v>
      </c>
    </row>
    <row r="1425" spans="1:7">
      <c r="A1425">
        <v>1424</v>
      </c>
      <c r="B1425">
        <v>10347</v>
      </c>
      <c r="C1425">
        <v>8</v>
      </c>
      <c r="D1425" t="s">
        <v>2373</v>
      </c>
      <c r="E1425" s="469">
        <v>279</v>
      </c>
      <c r="F1425" t="s">
        <v>2189</v>
      </c>
      <c r="G1425">
        <v>70</v>
      </c>
    </row>
    <row r="1426" spans="1:7">
      <c r="A1426">
        <v>1425</v>
      </c>
      <c r="B1426">
        <v>9281</v>
      </c>
      <c r="C1426">
        <v>8</v>
      </c>
      <c r="D1426" t="s">
        <v>2374</v>
      </c>
      <c r="E1426" s="469">
        <v>343</v>
      </c>
      <c r="F1426" t="s">
        <v>2354</v>
      </c>
      <c r="G1426">
        <v>116</v>
      </c>
    </row>
    <row r="1427" spans="1:7">
      <c r="A1427">
        <v>1426</v>
      </c>
      <c r="B1427">
        <v>11000</v>
      </c>
      <c r="C1427">
        <v>8</v>
      </c>
      <c r="D1427" t="s">
        <v>2375</v>
      </c>
      <c r="E1427" s="469">
        <v>888</v>
      </c>
      <c r="F1427" t="s">
        <v>843</v>
      </c>
      <c r="G1427">
        <v>42</v>
      </c>
    </row>
    <row r="1428" spans="1:7">
      <c r="A1428">
        <v>1427</v>
      </c>
      <c r="B1428">
        <v>9164</v>
      </c>
      <c r="C1428">
        <v>8</v>
      </c>
      <c r="D1428" t="s">
        <v>2376</v>
      </c>
      <c r="E1428" s="469">
        <v>184</v>
      </c>
      <c r="F1428" t="s">
        <v>2350</v>
      </c>
      <c r="G1428">
        <v>120</v>
      </c>
    </row>
    <row r="1429" spans="1:7">
      <c r="A1429">
        <v>1428</v>
      </c>
      <c r="B1429">
        <v>9302</v>
      </c>
      <c r="C1429">
        <v>8</v>
      </c>
      <c r="D1429" t="s">
        <v>2377</v>
      </c>
      <c r="E1429" s="469">
        <v>245</v>
      </c>
      <c r="F1429" t="s">
        <v>2354</v>
      </c>
      <c r="G1429">
        <v>115</v>
      </c>
    </row>
    <row r="1430" spans="1:7">
      <c r="A1430">
        <v>1429</v>
      </c>
      <c r="B1430">
        <v>11521</v>
      </c>
      <c r="C1430">
        <v>8</v>
      </c>
      <c r="D1430" t="s">
        <v>2378</v>
      </c>
      <c r="E1430" s="469">
        <v>159</v>
      </c>
      <c r="F1430" t="s">
        <v>2354</v>
      </c>
      <c r="G1430">
        <v>20</v>
      </c>
    </row>
    <row r="1431" spans="1:7">
      <c r="A1431">
        <v>1430</v>
      </c>
      <c r="B1431">
        <v>9562</v>
      </c>
      <c r="C1431">
        <v>8</v>
      </c>
      <c r="D1431" t="s">
        <v>2379</v>
      </c>
      <c r="E1431" s="469">
        <v>379</v>
      </c>
      <c r="F1431" t="s">
        <v>2354</v>
      </c>
      <c r="G1431">
        <v>103</v>
      </c>
    </row>
    <row r="1432" spans="1:7">
      <c r="A1432">
        <v>1431</v>
      </c>
      <c r="B1432">
        <v>11422</v>
      </c>
      <c r="C1432">
        <v>8</v>
      </c>
      <c r="D1432" t="s">
        <v>2380</v>
      </c>
      <c r="E1432" s="469">
        <v>1099</v>
      </c>
      <c r="F1432" t="s">
        <v>843</v>
      </c>
      <c r="G1432">
        <v>24</v>
      </c>
    </row>
    <row r="1433" spans="1:7">
      <c r="A1433">
        <v>1432</v>
      </c>
      <c r="B1433">
        <v>10698</v>
      </c>
      <c r="C1433">
        <v>8</v>
      </c>
      <c r="D1433" t="s">
        <v>2381</v>
      </c>
      <c r="E1433" s="469">
        <v>379</v>
      </c>
      <c r="F1433" t="s">
        <v>843</v>
      </c>
      <c r="G1433">
        <v>55</v>
      </c>
    </row>
    <row r="1434" spans="1:7">
      <c r="A1434">
        <v>1433</v>
      </c>
      <c r="B1434">
        <v>11499</v>
      </c>
      <c r="C1434">
        <v>8</v>
      </c>
      <c r="D1434" t="s">
        <v>2382</v>
      </c>
      <c r="E1434" s="469">
        <v>266</v>
      </c>
      <c r="F1434" t="s">
        <v>2205</v>
      </c>
      <c r="G1434">
        <v>21</v>
      </c>
    </row>
    <row r="1435" spans="1:7">
      <c r="A1435">
        <v>1434</v>
      </c>
      <c r="B1435">
        <v>10402</v>
      </c>
      <c r="C1435">
        <v>8</v>
      </c>
      <c r="D1435" t="s">
        <v>2383</v>
      </c>
      <c r="E1435" s="469">
        <v>279</v>
      </c>
      <c r="F1435" t="s">
        <v>2211</v>
      </c>
      <c r="G1435">
        <v>68</v>
      </c>
    </row>
    <row r="1436" spans="1:7">
      <c r="A1436">
        <v>1435</v>
      </c>
      <c r="B1436">
        <v>8439</v>
      </c>
      <c r="C1436">
        <v>8</v>
      </c>
      <c r="D1436" t="s">
        <v>2384</v>
      </c>
      <c r="E1436" s="469">
        <v>499</v>
      </c>
      <c r="F1436" t="s">
        <v>2182</v>
      </c>
      <c r="G1436">
        <v>150</v>
      </c>
    </row>
    <row r="1437" spans="1:7">
      <c r="A1437">
        <v>1436</v>
      </c>
      <c r="B1437">
        <v>9660</v>
      </c>
      <c r="C1437">
        <v>8</v>
      </c>
      <c r="D1437" t="s">
        <v>2385</v>
      </c>
      <c r="E1437" s="469">
        <v>257</v>
      </c>
      <c r="F1437" t="s">
        <v>2198</v>
      </c>
      <c r="G1437">
        <v>99</v>
      </c>
    </row>
    <row r="1438" spans="1:7">
      <c r="A1438">
        <v>1437</v>
      </c>
      <c r="B1438">
        <v>8322</v>
      </c>
      <c r="C1438">
        <v>8</v>
      </c>
      <c r="D1438" t="s">
        <v>2386</v>
      </c>
      <c r="E1438" s="469">
        <v>899</v>
      </c>
      <c r="F1438" t="s">
        <v>843</v>
      </c>
      <c r="G1438">
        <v>154</v>
      </c>
    </row>
    <row r="1439" spans="1:7">
      <c r="A1439">
        <v>1438</v>
      </c>
      <c r="B1439">
        <v>11624</v>
      </c>
      <c r="C1439">
        <v>8</v>
      </c>
      <c r="D1439" t="s">
        <v>2387</v>
      </c>
      <c r="E1439" s="469">
        <v>149</v>
      </c>
      <c r="F1439" t="s">
        <v>2354</v>
      </c>
      <c r="G1439">
        <v>15</v>
      </c>
    </row>
    <row r="1440" spans="1:7">
      <c r="A1440">
        <v>1439</v>
      </c>
      <c r="B1440">
        <v>9193</v>
      </c>
      <c r="C1440">
        <v>8</v>
      </c>
      <c r="D1440" t="s">
        <v>2388</v>
      </c>
      <c r="E1440" s="469">
        <v>279</v>
      </c>
      <c r="F1440" t="s">
        <v>2180</v>
      </c>
      <c r="G1440">
        <v>119</v>
      </c>
    </row>
    <row r="1441" spans="1:7">
      <c r="A1441">
        <v>1440</v>
      </c>
      <c r="B1441">
        <v>7349</v>
      </c>
      <c r="C1441">
        <v>8</v>
      </c>
      <c r="D1441" t="s">
        <v>2389</v>
      </c>
      <c r="E1441" s="469">
        <v>333</v>
      </c>
      <c r="F1441" t="s">
        <v>2198</v>
      </c>
      <c r="G1441">
        <v>196</v>
      </c>
    </row>
    <row r="1442" spans="1:7">
      <c r="A1442">
        <v>1441</v>
      </c>
      <c r="B1442">
        <v>8865</v>
      </c>
      <c r="C1442">
        <v>8</v>
      </c>
      <c r="D1442" t="s">
        <v>2390</v>
      </c>
      <c r="E1442" s="469">
        <v>159</v>
      </c>
      <c r="F1442" t="s">
        <v>2195</v>
      </c>
      <c r="G1442">
        <v>133</v>
      </c>
    </row>
    <row r="1443" spans="1:7">
      <c r="A1443">
        <v>1442</v>
      </c>
      <c r="B1443">
        <v>9344</v>
      </c>
      <c r="C1443">
        <v>8</v>
      </c>
      <c r="D1443" t="s">
        <v>2391</v>
      </c>
      <c r="E1443" s="469">
        <v>389</v>
      </c>
      <c r="F1443" t="s">
        <v>2182</v>
      </c>
      <c r="G1443">
        <v>113</v>
      </c>
    </row>
    <row r="1444" spans="1:7">
      <c r="A1444">
        <v>1443</v>
      </c>
      <c r="B1444">
        <v>10184</v>
      </c>
      <c r="C1444">
        <v>8</v>
      </c>
      <c r="D1444" t="s">
        <v>2392</v>
      </c>
      <c r="E1444" s="469">
        <v>449</v>
      </c>
      <c r="F1444" t="s">
        <v>2393</v>
      </c>
      <c r="G1444">
        <v>77</v>
      </c>
    </row>
    <row r="1445" spans="1:7">
      <c r="A1445">
        <v>1444</v>
      </c>
      <c r="B1445">
        <v>9038</v>
      </c>
      <c r="C1445">
        <v>8</v>
      </c>
      <c r="D1445" t="s">
        <v>2394</v>
      </c>
      <c r="E1445" s="469">
        <v>649</v>
      </c>
      <c r="F1445" t="s">
        <v>2186</v>
      </c>
      <c r="G1445">
        <v>126</v>
      </c>
    </row>
    <row r="1446" spans="1:7">
      <c r="A1446">
        <v>1445</v>
      </c>
      <c r="B1446">
        <v>10471</v>
      </c>
      <c r="C1446">
        <v>8</v>
      </c>
      <c r="D1446" t="s">
        <v>2395</v>
      </c>
      <c r="E1446" s="469">
        <v>549</v>
      </c>
      <c r="F1446" t="s">
        <v>843</v>
      </c>
      <c r="G1446">
        <v>65</v>
      </c>
    </row>
    <row r="1447" spans="1:7">
      <c r="A1447">
        <v>1446</v>
      </c>
      <c r="B1447">
        <v>6385</v>
      </c>
      <c r="C1447">
        <v>8</v>
      </c>
      <c r="D1447" t="s">
        <v>2396</v>
      </c>
      <c r="E1447" s="469">
        <v>129</v>
      </c>
      <c r="F1447" t="s">
        <v>2354</v>
      </c>
      <c r="G1447">
        <v>234</v>
      </c>
    </row>
    <row r="1448" spans="1:7">
      <c r="A1448">
        <v>1447</v>
      </c>
      <c r="B1448">
        <v>7040</v>
      </c>
      <c r="C1448">
        <v>8</v>
      </c>
      <c r="D1448" t="s">
        <v>2397</v>
      </c>
      <c r="E1448" s="469">
        <v>199</v>
      </c>
      <c r="F1448" t="s">
        <v>2354</v>
      </c>
      <c r="G1448">
        <v>208</v>
      </c>
    </row>
    <row r="1449" spans="1:7">
      <c r="A1449">
        <v>1448</v>
      </c>
      <c r="B1449">
        <v>8346</v>
      </c>
      <c r="C1449">
        <v>8</v>
      </c>
      <c r="D1449" t="s">
        <v>2398</v>
      </c>
      <c r="E1449" s="469">
        <v>379</v>
      </c>
      <c r="F1449" t="s">
        <v>2186</v>
      </c>
      <c r="G1449">
        <v>153</v>
      </c>
    </row>
    <row r="1450" spans="1:7">
      <c r="A1450">
        <v>1449</v>
      </c>
      <c r="B1450">
        <v>8654</v>
      </c>
      <c r="C1450">
        <v>8</v>
      </c>
      <c r="D1450" t="s">
        <v>2399</v>
      </c>
      <c r="E1450" s="469">
        <v>229</v>
      </c>
      <c r="F1450" t="s">
        <v>2400</v>
      </c>
      <c r="G1450">
        <v>141</v>
      </c>
    </row>
    <row r="1451" spans="1:7">
      <c r="A1451">
        <v>1450</v>
      </c>
      <c r="B1451">
        <v>8266</v>
      </c>
      <c r="C1451">
        <v>8</v>
      </c>
      <c r="D1451" t="s">
        <v>2401</v>
      </c>
      <c r="E1451" s="469">
        <v>549</v>
      </c>
      <c r="F1451" t="s">
        <v>843</v>
      </c>
      <c r="G1451">
        <v>156</v>
      </c>
    </row>
    <row r="1452" spans="1:7">
      <c r="A1452">
        <v>1451</v>
      </c>
      <c r="B1452">
        <v>10831</v>
      </c>
      <c r="C1452">
        <v>8</v>
      </c>
      <c r="D1452" t="s">
        <v>2402</v>
      </c>
      <c r="E1452" s="469">
        <v>248.95</v>
      </c>
      <c r="F1452" t="s">
        <v>2198</v>
      </c>
      <c r="G1452">
        <v>49</v>
      </c>
    </row>
    <row r="1453" spans="1:7">
      <c r="A1453">
        <v>1452</v>
      </c>
      <c r="B1453">
        <v>7015</v>
      </c>
      <c r="C1453">
        <v>8</v>
      </c>
      <c r="D1453" t="s">
        <v>2403</v>
      </c>
      <c r="E1453" s="469">
        <v>199</v>
      </c>
      <c r="F1453" t="s">
        <v>2354</v>
      </c>
      <c r="G1453">
        <v>209</v>
      </c>
    </row>
    <row r="1454" spans="1:7">
      <c r="A1454">
        <v>1453</v>
      </c>
      <c r="B1454">
        <v>10832</v>
      </c>
      <c r="C1454">
        <v>8</v>
      </c>
      <c r="D1454" t="s">
        <v>2404</v>
      </c>
      <c r="E1454" s="469">
        <v>518</v>
      </c>
      <c r="F1454" t="s">
        <v>2186</v>
      </c>
      <c r="G1454">
        <v>49</v>
      </c>
    </row>
    <row r="1455" spans="1:7">
      <c r="A1455">
        <v>1454</v>
      </c>
      <c r="B1455">
        <v>6172</v>
      </c>
      <c r="C1455">
        <v>8</v>
      </c>
      <c r="D1455" t="s">
        <v>2405</v>
      </c>
      <c r="E1455" s="469">
        <v>309</v>
      </c>
      <c r="F1455" t="s">
        <v>2189</v>
      </c>
      <c r="G1455">
        <v>243</v>
      </c>
    </row>
    <row r="1456" spans="1:7">
      <c r="A1456">
        <v>1455</v>
      </c>
      <c r="B1456">
        <v>7922</v>
      </c>
      <c r="C1456">
        <v>8</v>
      </c>
      <c r="D1456" t="s">
        <v>2406</v>
      </c>
      <c r="E1456" s="469">
        <v>119</v>
      </c>
      <c r="F1456" t="s">
        <v>2354</v>
      </c>
      <c r="G1456">
        <v>171</v>
      </c>
    </row>
    <row r="1457" spans="1:7">
      <c r="A1457">
        <v>1456</v>
      </c>
      <c r="B1457">
        <v>10318</v>
      </c>
      <c r="C1457">
        <v>8</v>
      </c>
      <c r="D1457" t="s">
        <v>2407</v>
      </c>
      <c r="E1457" s="469">
        <v>428</v>
      </c>
      <c r="F1457" t="s">
        <v>2182</v>
      </c>
      <c r="G1457">
        <v>71</v>
      </c>
    </row>
    <row r="1458" spans="1:7">
      <c r="A1458">
        <v>1457</v>
      </c>
      <c r="B1458">
        <v>9606</v>
      </c>
      <c r="C1458">
        <v>8</v>
      </c>
      <c r="D1458" t="s">
        <v>2408</v>
      </c>
      <c r="E1458" s="469">
        <v>329</v>
      </c>
      <c r="F1458" t="s">
        <v>2211</v>
      </c>
      <c r="G1458">
        <v>101</v>
      </c>
    </row>
    <row r="1459" spans="1:7">
      <c r="A1459">
        <v>1458</v>
      </c>
      <c r="B1459">
        <v>10203</v>
      </c>
      <c r="C1459">
        <v>8</v>
      </c>
      <c r="D1459" t="s">
        <v>2409</v>
      </c>
      <c r="E1459" s="469">
        <v>349.95</v>
      </c>
      <c r="F1459" t="s">
        <v>2354</v>
      </c>
      <c r="G1459">
        <v>76</v>
      </c>
    </row>
    <row r="1460" spans="1:7">
      <c r="A1460">
        <v>1459</v>
      </c>
      <c r="B1460">
        <v>9661</v>
      </c>
      <c r="C1460">
        <v>8</v>
      </c>
      <c r="D1460" t="s">
        <v>2410</v>
      </c>
      <c r="E1460" s="469">
        <v>399</v>
      </c>
      <c r="F1460" t="s">
        <v>2180</v>
      </c>
      <c r="G1460">
        <v>99</v>
      </c>
    </row>
    <row r="1461" spans="1:7">
      <c r="A1461">
        <v>1460</v>
      </c>
      <c r="B1461">
        <v>11248</v>
      </c>
      <c r="C1461">
        <v>8</v>
      </c>
      <c r="D1461" t="s">
        <v>2411</v>
      </c>
      <c r="E1461" s="469">
        <v>359</v>
      </c>
      <c r="F1461" t="s">
        <v>2189</v>
      </c>
      <c r="G1461">
        <v>32</v>
      </c>
    </row>
    <row r="1462" spans="1:7">
      <c r="A1462">
        <v>1461</v>
      </c>
      <c r="B1462">
        <v>6173</v>
      </c>
      <c r="C1462">
        <v>8</v>
      </c>
      <c r="D1462" t="s">
        <v>2412</v>
      </c>
      <c r="E1462" s="469">
        <v>1189</v>
      </c>
      <c r="F1462" t="s">
        <v>843</v>
      </c>
      <c r="G1462">
        <v>243</v>
      </c>
    </row>
    <row r="1463" spans="1:7">
      <c r="A1463">
        <v>1462</v>
      </c>
      <c r="B1463">
        <v>10265</v>
      </c>
      <c r="C1463">
        <v>8</v>
      </c>
      <c r="D1463" t="s">
        <v>2413</v>
      </c>
      <c r="E1463" s="469">
        <v>569</v>
      </c>
      <c r="F1463" t="s">
        <v>1093</v>
      </c>
      <c r="G1463">
        <v>73</v>
      </c>
    </row>
    <row r="1464" spans="1:7">
      <c r="A1464">
        <v>1463</v>
      </c>
      <c r="B1464">
        <v>10403</v>
      </c>
      <c r="C1464">
        <v>8</v>
      </c>
      <c r="D1464" t="s">
        <v>2414</v>
      </c>
      <c r="E1464" s="469">
        <v>599</v>
      </c>
      <c r="F1464" t="s">
        <v>1093</v>
      </c>
      <c r="G1464">
        <v>68</v>
      </c>
    </row>
    <row r="1465" spans="1:7">
      <c r="A1465">
        <v>1464</v>
      </c>
      <c r="B1465">
        <v>7548</v>
      </c>
      <c r="C1465">
        <v>8</v>
      </c>
      <c r="D1465" t="s">
        <v>2415</v>
      </c>
      <c r="E1465" s="469">
        <v>399</v>
      </c>
      <c r="F1465" t="s">
        <v>1093</v>
      </c>
      <c r="G1465">
        <v>188</v>
      </c>
    </row>
    <row r="1466" spans="1:7">
      <c r="A1466">
        <v>1465</v>
      </c>
      <c r="B1466">
        <v>7624</v>
      </c>
      <c r="C1466">
        <v>8</v>
      </c>
      <c r="D1466" t="s">
        <v>2416</v>
      </c>
      <c r="E1466" s="469">
        <v>189</v>
      </c>
      <c r="F1466" t="s">
        <v>2205</v>
      </c>
      <c r="G1466">
        <v>185</v>
      </c>
    </row>
    <row r="1467" spans="1:7">
      <c r="A1467">
        <v>1466</v>
      </c>
      <c r="B1467">
        <v>8291</v>
      </c>
      <c r="C1467">
        <v>8</v>
      </c>
      <c r="D1467" t="s">
        <v>2417</v>
      </c>
      <c r="E1467" s="469">
        <v>333</v>
      </c>
      <c r="F1467" t="s">
        <v>2189</v>
      </c>
      <c r="G1467">
        <v>155</v>
      </c>
    </row>
    <row r="1468" spans="1:7">
      <c r="A1468">
        <v>1467</v>
      </c>
      <c r="B1468">
        <v>9563</v>
      </c>
      <c r="C1468">
        <v>8</v>
      </c>
      <c r="D1468" t="s">
        <v>2418</v>
      </c>
      <c r="E1468" s="469">
        <v>349</v>
      </c>
      <c r="F1468" t="s">
        <v>2393</v>
      </c>
      <c r="G1468">
        <v>103</v>
      </c>
    </row>
    <row r="1469" spans="1:7">
      <c r="A1469">
        <v>1468</v>
      </c>
      <c r="B1469">
        <v>6386</v>
      </c>
      <c r="C1469">
        <v>8</v>
      </c>
      <c r="D1469" t="s">
        <v>2419</v>
      </c>
      <c r="E1469" s="469">
        <v>599</v>
      </c>
      <c r="F1469" t="s">
        <v>2182</v>
      </c>
      <c r="G1469">
        <v>234</v>
      </c>
    </row>
    <row r="1470" spans="1:7">
      <c r="A1470">
        <v>1469</v>
      </c>
      <c r="B1470">
        <v>7139</v>
      </c>
      <c r="C1470">
        <v>8</v>
      </c>
      <c r="D1470" t="s">
        <v>2420</v>
      </c>
      <c r="E1470" s="469">
        <v>199</v>
      </c>
      <c r="F1470" t="s">
        <v>2211</v>
      </c>
      <c r="G1470">
        <v>204</v>
      </c>
    </row>
    <row r="1471" spans="1:7">
      <c r="A1471">
        <v>1470</v>
      </c>
      <c r="B1471">
        <v>7140</v>
      </c>
      <c r="C1471">
        <v>8</v>
      </c>
      <c r="D1471" t="s">
        <v>2421</v>
      </c>
      <c r="E1471" s="469">
        <v>299</v>
      </c>
      <c r="F1471" t="s">
        <v>2198</v>
      </c>
      <c r="G1471">
        <v>204</v>
      </c>
    </row>
    <row r="1472" spans="1:7">
      <c r="A1472">
        <v>1471</v>
      </c>
      <c r="B1472">
        <v>11249</v>
      </c>
      <c r="C1472">
        <v>8</v>
      </c>
      <c r="D1472" t="s">
        <v>2422</v>
      </c>
      <c r="E1472" s="469">
        <v>339.99</v>
      </c>
      <c r="F1472" t="s">
        <v>2189</v>
      </c>
      <c r="G1472">
        <v>32</v>
      </c>
    </row>
    <row r="1473" spans="1:7">
      <c r="A1473">
        <v>1472</v>
      </c>
      <c r="B1473">
        <v>11829</v>
      </c>
      <c r="C1473">
        <v>8</v>
      </c>
      <c r="D1473" t="s">
        <v>2423</v>
      </c>
      <c r="E1473" s="469">
        <v>469</v>
      </c>
      <c r="F1473" t="s">
        <v>2182</v>
      </c>
      <c r="G1473">
        <v>7</v>
      </c>
    </row>
    <row r="1474" spans="1:7">
      <c r="A1474">
        <v>1473</v>
      </c>
      <c r="B1474">
        <v>10368</v>
      </c>
      <c r="C1474">
        <v>8</v>
      </c>
      <c r="D1474" t="s">
        <v>2424</v>
      </c>
      <c r="E1474" s="469">
        <v>639</v>
      </c>
      <c r="F1474" t="s">
        <v>2182</v>
      </c>
      <c r="G1474">
        <v>69</v>
      </c>
    </row>
    <row r="1475" spans="1:7">
      <c r="A1475">
        <v>1474</v>
      </c>
      <c r="B1475">
        <v>7397</v>
      </c>
      <c r="C1475">
        <v>8</v>
      </c>
      <c r="D1475" t="s">
        <v>2425</v>
      </c>
      <c r="E1475" s="469">
        <v>569</v>
      </c>
      <c r="F1475" t="s">
        <v>2186</v>
      </c>
      <c r="G1475">
        <v>194</v>
      </c>
    </row>
    <row r="1476" spans="1:7">
      <c r="A1476">
        <v>1475</v>
      </c>
      <c r="B1476">
        <v>8987</v>
      </c>
      <c r="C1476">
        <v>8</v>
      </c>
      <c r="D1476" t="s">
        <v>2426</v>
      </c>
      <c r="E1476" s="469">
        <v>644</v>
      </c>
      <c r="F1476" t="s">
        <v>2182</v>
      </c>
      <c r="G1476">
        <v>128</v>
      </c>
    </row>
    <row r="1477" spans="1:7">
      <c r="A1477">
        <v>1476</v>
      </c>
      <c r="B1477">
        <v>6034</v>
      </c>
      <c r="C1477">
        <v>8</v>
      </c>
      <c r="D1477" t="s">
        <v>2427</v>
      </c>
      <c r="E1477" s="469">
        <v>259</v>
      </c>
      <c r="F1477" t="s">
        <v>2211</v>
      </c>
      <c r="G1477">
        <v>249</v>
      </c>
    </row>
    <row r="1478" spans="1:7">
      <c r="A1478">
        <v>1477</v>
      </c>
      <c r="B1478">
        <v>10348</v>
      </c>
      <c r="C1478">
        <v>8</v>
      </c>
      <c r="D1478" t="s">
        <v>2428</v>
      </c>
      <c r="E1478" s="469">
        <v>438</v>
      </c>
      <c r="F1478" t="s">
        <v>1093</v>
      </c>
      <c r="G1478">
        <v>70</v>
      </c>
    </row>
    <row r="1479" spans="1:7">
      <c r="A1479">
        <v>1478</v>
      </c>
      <c r="B1479">
        <v>6954</v>
      </c>
      <c r="C1479">
        <v>8</v>
      </c>
      <c r="D1479" t="s">
        <v>2429</v>
      </c>
      <c r="E1479" s="469">
        <v>369</v>
      </c>
      <c r="F1479" t="s">
        <v>2211</v>
      </c>
      <c r="G1479">
        <v>211</v>
      </c>
    </row>
    <row r="1480" spans="1:7">
      <c r="A1480">
        <v>1479</v>
      </c>
      <c r="B1480">
        <v>10495</v>
      </c>
      <c r="C1480">
        <v>8</v>
      </c>
      <c r="D1480" t="s">
        <v>2430</v>
      </c>
      <c r="E1480" s="469">
        <v>218</v>
      </c>
      <c r="F1480" t="s">
        <v>2198</v>
      </c>
      <c r="G1480">
        <v>64</v>
      </c>
    </row>
    <row r="1481" spans="1:7">
      <c r="A1481">
        <v>1480</v>
      </c>
      <c r="B1481">
        <v>10903</v>
      </c>
      <c r="C1481">
        <v>8</v>
      </c>
      <c r="D1481" t="s">
        <v>2431</v>
      </c>
      <c r="E1481" s="469">
        <v>369</v>
      </c>
      <c r="F1481" t="s">
        <v>2205</v>
      </c>
      <c r="G1481">
        <v>46</v>
      </c>
    </row>
    <row r="1482" spans="1:7">
      <c r="A1482">
        <v>1481</v>
      </c>
      <c r="B1482">
        <v>9225</v>
      </c>
      <c r="C1482">
        <v>8</v>
      </c>
      <c r="D1482" t="s">
        <v>2432</v>
      </c>
      <c r="E1482" s="469">
        <v>629</v>
      </c>
      <c r="F1482" t="s">
        <v>843</v>
      </c>
      <c r="G1482">
        <v>118</v>
      </c>
    </row>
    <row r="1483" spans="1:7">
      <c r="A1483">
        <v>1482</v>
      </c>
      <c r="B1483">
        <v>6794</v>
      </c>
      <c r="C1483">
        <v>8</v>
      </c>
      <c r="D1483" t="s">
        <v>2433</v>
      </c>
      <c r="E1483" s="469">
        <v>229</v>
      </c>
      <c r="F1483" t="s">
        <v>2350</v>
      </c>
      <c r="G1483">
        <v>218</v>
      </c>
    </row>
    <row r="1484" spans="1:7">
      <c r="A1484">
        <v>1483</v>
      </c>
      <c r="B1484">
        <v>6060</v>
      </c>
      <c r="C1484">
        <v>8</v>
      </c>
      <c r="D1484" t="s">
        <v>2434</v>
      </c>
      <c r="E1484" s="469">
        <v>309.99</v>
      </c>
      <c r="F1484" t="s">
        <v>2354</v>
      </c>
      <c r="G1484">
        <v>248</v>
      </c>
    </row>
    <row r="1485" spans="1:7">
      <c r="A1485">
        <v>1484</v>
      </c>
      <c r="B1485">
        <v>8461</v>
      </c>
      <c r="C1485">
        <v>8</v>
      </c>
      <c r="D1485" t="s">
        <v>2435</v>
      </c>
      <c r="E1485" s="469">
        <v>789</v>
      </c>
      <c r="F1485" t="s">
        <v>2182</v>
      </c>
      <c r="G1485">
        <v>149</v>
      </c>
    </row>
    <row r="1486" spans="1:7">
      <c r="A1486">
        <v>1485</v>
      </c>
      <c r="B1486">
        <v>6510</v>
      </c>
      <c r="C1486">
        <v>8</v>
      </c>
      <c r="D1486" t="s">
        <v>2436</v>
      </c>
      <c r="E1486" s="469">
        <v>379</v>
      </c>
      <c r="F1486" t="s">
        <v>2180</v>
      </c>
      <c r="G1486">
        <v>229</v>
      </c>
    </row>
    <row r="1487" spans="1:7">
      <c r="A1487">
        <v>1486</v>
      </c>
      <c r="B1487">
        <v>7853</v>
      </c>
      <c r="C1487">
        <v>8</v>
      </c>
      <c r="D1487" t="s">
        <v>2437</v>
      </c>
      <c r="E1487" s="469">
        <v>352</v>
      </c>
      <c r="F1487" t="s">
        <v>2198</v>
      </c>
      <c r="G1487">
        <v>174</v>
      </c>
    </row>
    <row r="1488" spans="1:7">
      <c r="A1488">
        <v>1487</v>
      </c>
      <c r="B1488">
        <v>11522</v>
      </c>
      <c r="C1488">
        <v>8</v>
      </c>
      <c r="D1488" t="s">
        <v>2438</v>
      </c>
      <c r="E1488" s="469">
        <v>1599</v>
      </c>
      <c r="F1488" t="s">
        <v>843</v>
      </c>
      <c r="G1488">
        <v>20</v>
      </c>
    </row>
    <row r="1489" spans="1:7">
      <c r="A1489">
        <v>1488</v>
      </c>
      <c r="B1489">
        <v>7350</v>
      </c>
      <c r="C1489">
        <v>8</v>
      </c>
      <c r="D1489" t="s">
        <v>2439</v>
      </c>
      <c r="E1489" s="469">
        <v>299</v>
      </c>
      <c r="F1489" t="s">
        <v>2205</v>
      </c>
      <c r="G1489">
        <v>196</v>
      </c>
    </row>
    <row r="1490" spans="1:7">
      <c r="A1490">
        <v>1489</v>
      </c>
      <c r="B1490">
        <v>7991</v>
      </c>
      <c r="C1490">
        <v>8</v>
      </c>
      <c r="D1490" t="s">
        <v>2440</v>
      </c>
      <c r="E1490" s="469">
        <v>436</v>
      </c>
      <c r="F1490" t="s">
        <v>2186</v>
      </c>
      <c r="G1490">
        <v>168</v>
      </c>
    </row>
    <row r="1491" spans="1:7">
      <c r="A1491">
        <v>1490</v>
      </c>
      <c r="B1491">
        <v>7523</v>
      </c>
      <c r="C1491">
        <v>8</v>
      </c>
      <c r="D1491" t="s">
        <v>2441</v>
      </c>
      <c r="E1491" s="469">
        <v>459</v>
      </c>
      <c r="F1491" t="s">
        <v>2186</v>
      </c>
      <c r="G1491">
        <v>189</v>
      </c>
    </row>
    <row r="1492" spans="1:7">
      <c r="A1492">
        <v>1491</v>
      </c>
      <c r="B1492">
        <v>8479</v>
      </c>
      <c r="C1492">
        <v>8</v>
      </c>
      <c r="D1492" t="s">
        <v>2442</v>
      </c>
      <c r="E1492" s="469">
        <v>983</v>
      </c>
      <c r="F1492" t="s">
        <v>1093</v>
      </c>
      <c r="G1492">
        <v>148</v>
      </c>
    </row>
    <row r="1493" spans="1:7">
      <c r="A1493">
        <v>1492</v>
      </c>
      <c r="B1493">
        <v>10496</v>
      </c>
      <c r="C1493">
        <v>8</v>
      </c>
      <c r="D1493" t="s">
        <v>2443</v>
      </c>
      <c r="E1493" s="469">
        <v>349</v>
      </c>
      <c r="F1493" t="s">
        <v>2189</v>
      </c>
      <c r="G1493">
        <v>64</v>
      </c>
    </row>
    <row r="1494" spans="1:7">
      <c r="A1494">
        <v>1493</v>
      </c>
      <c r="B1494">
        <v>10266</v>
      </c>
      <c r="C1494">
        <v>8</v>
      </c>
      <c r="D1494" t="s">
        <v>2444</v>
      </c>
      <c r="E1494" s="469">
        <v>219</v>
      </c>
      <c r="F1494" t="s">
        <v>2445</v>
      </c>
      <c r="G1494">
        <v>73</v>
      </c>
    </row>
    <row r="1495" spans="1:7">
      <c r="A1495">
        <v>1494</v>
      </c>
      <c r="B1495">
        <v>10638</v>
      </c>
      <c r="C1495">
        <v>8</v>
      </c>
      <c r="D1495" t="s">
        <v>2446</v>
      </c>
      <c r="E1495" s="469">
        <v>296</v>
      </c>
      <c r="F1495" t="s">
        <v>2205</v>
      </c>
      <c r="G1495">
        <v>58</v>
      </c>
    </row>
    <row r="1496" spans="1:7">
      <c r="A1496">
        <v>1495</v>
      </c>
      <c r="B1496">
        <v>8866</v>
      </c>
      <c r="C1496">
        <v>8</v>
      </c>
      <c r="D1496" t="s">
        <v>2447</v>
      </c>
      <c r="E1496" s="469">
        <v>1319</v>
      </c>
      <c r="F1496" t="s">
        <v>2448</v>
      </c>
      <c r="G1496">
        <v>133</v>
      </c>
    </row>
    <row r="1497" spans="1:7">
      <c r="A1497">
        <v>1496</v>
      </c>
      <c r="B1497">
        <v>10220</v>
      </c>
      <c r="C1497">
        <v>8</v>
      </c>
      <c r="D1497" t="s">
        <v>2449</v>
      </c>
      <c r="E1497" s="469">
        <v>828</v>
      </c>
      <c r="F1497" t="s">
        <v>2448</v>
      </c>
      <c r="G1497">
        <v>75</v>
      </c>
    </row>
    <row r="1498" spans="1:7">
      <c r="A1498">
        <v>1497</v>
      </c>
      <c r="B1498">
        <v>8787</v>
      </c>
      <c r="C1498">
        <v>8</v>
      </c>
      <c r="D1498" t="s">
        <v>2450</v>
      </c>
      <c r="E1498" s="469">
        <v>309</v>
      </c>
      <c r="F1498" t="s">
        <v>2189</v>
      </c>
      <c r="G1498">
        <v>136</v>
      </c>
    </row>
    <row r="1499" spans="1:7">
      <c r="A1499">
        <v>1498</v>
      </c>
      <c r="B1499">
        <v>7111</v>
      </c>
      <c r="C1499">
        <v>8</v>
      </c>
      <c r="D1499" t="s">
        <v>2451</v>
      </c>
      <c r="E1499" s="469">
        <v>189</v>
      </c>
      <c r="F1499" t="s">
        <v>2400</v>
      </c>
      <c r="G1499">
        <v>205</v>
      </c>
    </row>
    <row r="1500" spans="1:7">
      <c r="A1500">
        <v>1499</v>
      </c>
      <c r="B1500">
        <v>11357</v>
      </c>
      <c r="C1500">
        <v>8</v>
      </c>
      <c r="D1500" t="s">
        <v>2452</v>
      </c>
      <c r="E1500" s="469">
        <v>469</v>
      </c>
      <c r="F1500" t="s">
        <v>2182</v>
      </c>
      <c r="G1500">
        <v>27</v>
      </c>
    </row>
    <row r="1501" spans="1:7">
      <c r="A1501">
        <v>1500</v>
      </c>
      <c r="B1501">
        <v>10404</v>
      </c>
      <c r="C1501">
        <v>8</v>
      </c>
      <c r="D1501" t="s">
        <v>2453</v>
      </c>
      <c r="E1501" s="469">
        <v>159</v>
      </c>
      <c r="F1501" t="s">
        <v>2211</v>
      </c>
      <c r="G1501">
        <v>68</v>
      </c>
    </row>
    <row r="1502" spans="1:7">
      <c r="A1502">
        <v>1501</v>
      </c>
      <c r="B1502">
        <v>6083</v>
      </c>
      <c r="C1502">
        <v>8</v>
      </c>
      <c r="D1502" t="s">
        <v>2454</v>
      </c>
      <c r="E1502" s="469">
        <v>429</v>
      </c>
      <c r="F1502" t="s">
        <v>843</v>
      </c>
      <c r="G1502">
        <v>247</v>
      </c>
    </row>
    <row r="1503" spans="1:7">
      <c r="A1503">
        <v>1502</v>
      </c>
      <c r="B1503">
        <v>9526</v>
      </c>
      <c r="C1503">
        <v>8</v>
      </c>
      <c r="D1503" t="s">
        <v>2455</v>
      </c>
      <c r="E1503" s="469">
        <v>109</v>
      </c>
      <c r="F1503" t="s">
        <v>2456</v>
      </c>
      <c r="G1503">
        <v>105</v>
      </c>
    </row>
    <row r="1504" spans="1:7">
      <c r="A1504">
        <v>1503</v>
      </c>
      <c r="B1504">
        <v>7427</v>
      </c>
      <c r="C1504">
        <v>8</v>
      </c>
      <c r="D1504" t="s">
        <v>2457</v>
      </c>
      <c r="E1504" s="469">
        <v>449</v>
      </c>
      <c r="F1504" t="s">
        <v>2393</v>
      </c>
      <c r="G1504">
        <v>193</v>
      </c>
    </row>
    <row r="1505" spans="1:7">
      <c r="A1505">
        <v>1504</v>
      </c>
      <c r="B1505">
        <v>7200</v>
      </c>
      <c r="C1505">
        <v>8</v>
      </c>
      <c r="D1505" t="s">
        <v>2458</v>
      </c>
      <c r="E1505" s="469">
        <v>499</v>
      </c>
      <c r="F1505" t="s">
        <v>2393</v>
      </c>
      <c r="G1505">
        <v>202</v>
      </c>
    </row>
    <row r="1506" spans="1:7">
      <c r="A1506">
        <v>1505</v>
      </c>
      <c r="B1506">
        <v>10883</v>
      </c>
      <c r="C1506">
        <v>8</v>
      </c>
      <c r="D1506" t="s">
        <v>2459</v>
      </c>
      <c r="E1506" s="469">
        <v>210</v>
      </c>
      <c r="F1506" t="s">
        <v>2354</v>
      </c>
      <c r="G1506">
        <v>47</v>
      </c>
    </row>
    <row r="1507" spans="1:7">
      <c r="A1507">
        <v>1506</v>
      </c>
      <c r="B1507">
        <v>7141</v>
      </c>
      <c r="C1507">
        <v>8</v>
      </c>
      <c r="D1507" t="s">
        <v>2460</v>
      </c>
      <c r="E1507" s="469">
        <v>769</v>
      </c>
      <c r="F1507" t="s">
        <v>2186</v>
      </c>
      <c r="G1507">
        <v>204</v>
      </c>
    </row>
    <row r="1508" spans="1:7">
      <c r="A1508">
        <v>1507</v>
      </c>
      <c r="B1508">
        <v>9103</v>
      </c>
      <c r="C1508">
        <v>8</v>
      </c>
      <c r="D1508" t="s">
        <v>2461</v>
      </c>
      <c r="E1508" s="469">
        <v>364</v>
      </c>
      <c r="F1508" t="s">
        <v>2354</v>
      </c>
      <c r="G1508">
        <v>123</v>
      </c>
    </row>
    <row r="1509" spans="1:7">
      <c r="A1509">
        <v>1508</v>
      </c>
      <c r="B1509">
        <v>8761</v>
      </c>
      <c r="C1509">
        <v>8</v>
      </c>
      <c r="D1509" t="s">
        <v>2462</v>
      </c>
      <c r="E1509" s="469">
        <v>449</v>
      </c>
      <c r="F1509" t="s">
        <v>2182</v>
      </c>
      <c r="G1509">
        <v>137</v>
      </c>
    </row>
    <row r="1510" spans="1:7">
      <c r="A1510">
        <v>1509</v>
      </c>
      <c r="B1510">
        <v>11548</v>
      </c>
      <c r="C1510">
        <v>8</v>
      </c>
      <c r="D1510" t="s">
        <v>2463</v>
      </c>
      <c r="E1510" s="469">
        <v>629</v>
      </c>
      <c r="F1510" t="s">
        <v>2182</v>
      </c>
      <c r="G1510">
        <v>19</v>
      </c>
    </row>
    <row r="1511" spans="1:7">
      <c r="A1511">
        <v>1510</v>
      </c>
      <c r="B1511">
        <v>9920</v>
      </c>
      <c r="C1511">
        <v>8</v>
      </c>
      <c r="D1511" t="s">
        <v>2464</v>
      </c>
      <c r="E1511" s="469">
        <v>314.95</v>
      </c>
      <c r="F1511" t="s">
        <v>2180</v>
      </c>
      <c r="G1511">
        <v>89</v>
      </c>
    </row>
    <row r="1512" spans="1:7">
      <c r="A1512">
        <v>1511</v>
      </c>
      <c r="B1512">
        <v>7652</v>
      </c>
      <c r="C1512">
        <v>8</v>
      </c>
      <c r="D1512" t="s">
        <v>2465</v>
      </c>
      <c r="E1512" s="469">
        <v>279</v>
      </c>
      <c r="F1512" t="s">
        <v>2466</v>
      </c>
      <c r="G1512">
        <v>183</v>
      </c>
    </row>
    <row r="1513" spans="1:7">
      <c r="A1513">
        <v>1512</v>
      </c>
      <c r="B1513">
        <v>10140</v>
      </c>
      <c r="C1513">
        <v>8</v>
      </c>
      <c r="D1513" t="s">
        <v>2467</v>
      </c>
      <c r="E1513" s="469">
        <v>429</v>
      </c>
      <c r="F1513" t="s">
        <v>2393</v>
      </c>
      <c r="G1513">
        <v>79</v>
      </c>
    </row>
    <row r="1514" spans="1:7">
      <c r="A1514">
        <v>1513</v>
      </c>
      <c r="B1514">
        <v>6489</v>
      </c>
      <c r="C1514">
        <v>8</v>
      </c>
      <c r="D1514" t="s">
        <v>2468</v>
      </c>
      <c r="E1514" s="469">
        <v>429</v>
      </c>
      <c r="F1514" t="s">
        <v>2182</v>
      </c>
      <c r="G1514">
        <v>230</v>
      </c>
    </row>
    <row r="1515" spans="1:7">
      <c r="A1515">
        <v>1514</v>
      </c>
      <c r="B1515">
        <v>7811</v>
      </c>
      <c r="C1515">
        <v>8</v>
      </c>
      <c r="D1515" t="s">
        <v>2469</v>
      </c>
      <c r="E1515" s="469">
        <v>599</v>
      </c>
      <c r="F1515" t="s">
        <v>2205</v>
      </c>
      <c r="G1515">
        <v>176</v>
      </c>
    </row>
    <row r="1516" spans="1:7">
      <c r="A1516">
        <v>1515</v>
      </c>
      <c r="B1516">
        <v>8626</v>
      </c>
      <c r="C1516">
        <v>8</v>
      </c>
      <c r="D1516" t="s">
        <v>2470</v>
      </c>
      <c r="E1516" s="469">
        <v>719</v>
      </c>
      <c r="F1516" t="s">
        <v>2186</v>
      </c>
      <c r="G1516">
        <v>142</v>
      </c>
    </row>
    <row r="1517" spans="1:7">
      <c r="A1517">
        <v>1516</v>
      </c>
      <c r="B1517">
        <v>8498</v>
      </c>
      <c r="C1517">
        <v>8</v>
      </c>
      <c r="D1517" t="s">
        <v>2471</v>
      </c>
      <c r="E1517" s="469">
        <v>550</v>
      </c>
      <c r="F1517" t="s">
        <v>2186</v>
      </c>
      <c r="G1517">
        <v>147</v>
      </c>
    </row>
    <row r="1518" spans="1:7">
      <c r="A1518">
        <v>1517</v>
      </c>
      <c r="B1518">
        <v>7454</v>
      </c>
      <c r="C1518">
        <v>8</v>
      </c>
      <c r="D1518" t="s">
        <v>2472</v>
      </c>
      <c r="E1518" s="469">
        <v>899</v>
      </c>
      <c r="F1518" t="s">
        <v>2186</v>
      </c>
      <c r="G1518">
        <v>192</v>
      </c>
    </row>
    <row r="1519" spans="1:7">
      <c r="A1519">
        <v>1518</v>
      </c>
      <c r="B1519">
        <v>7757</v>
      </c>
      <c r="C1519">
        <v>8</v>
      </c>
      <c r="D1519" t="s">
        <v>2473</v>
      </c>
      <c r="E1519" s="469">
        <v>359</v>
      </c>
      <c r="F1519" t="s">
        <v>2466</v>
      </c>
      <c r="G1519">
        <v>179</v>
      </c>
    </row>
    <row r="1520" spans="1:7">
      <c r="A1520">
        <v>1519</v>
      </c>
      <c r="B1520">
        <v>6174</v>
      </c>
      <c r="C1520">
        <v>8</v>
      </c>
      <c r="D1520" t="s">
        <v>2474</v>
      </c>
      <c r="E1520" s="469">
        <v>109</v>
      </c>
      <c r="F1520" t="s">
        <v>2456</v>
      </c>
      <c r="G1520">
        <v>243</v>
      </c>
    </row>
    <row r="1521" spans="1:7">
      <c r="A1521">
        <v>1520</v>
      </c>
      <c r="B1521">
        <v>7992</v>
      </c>
      <c r="C1521">
        <v>8</v>
      </c>
      <c r="D1521" t="s">
        <v>2475</v>
      </c>
      <c r="E1521" s="469">
        <v>299</v>
      </c>
      <c r="F1521" t="s">
        <v>2191</v>
      </c>
      <c r="G1521">
        <v>168</v>
      </c>
    </row>
    <row r="1522" spans="1:7">
      <c r="A1522">
        <v>1521</v>
      </c>
      <c r="B1522">
        <v>11149</v>
      </c>
      <c r="C1522">
        <v>8</v>
      </c>
      <c r="D1522" t="s">
        <v>2476</v>
      </c>
      <c r="E1522" s="469">
        <v>399</v>
      </c>
      <c r="F1522" t="s">
        <v>2354</v>
      </c>
      <c r="G1522">
        <v>36</v>
      </c>
    </row>
    <row r="1523" spans="1:7">
      <c r="A1523">
        <v>1522</v>
      </c>
      <c r="B1523">
        <v>9501</v>
      </c>
      <c r="C1523">
        <v>8</v>
      </c>
      <c r="D1523" t="s">
        <v>2477</v>
      </c>
      <c r="E1523" s="469">
        <v>648</v>
      </c>
      <c r="F1523" t="s">
        <v>2182</v>
      </c>
      <c r="G1523">
        <v>106</v>
      </c>
    </row>
    <row r="1524" spans="1:7">
      <c r="A1524">
        <v>1523</v>
      </c>
      <c r="B1524">
        <v>7789</v>
      </c>
      <c r="C1524">
        <v>8</v>
      </c>
      <c r="D1524" t="s">
        <v>2478</v>
      </c>
      <c r="E1524" s="469">
        <v>679</v>
      </c>
      <c r="F1524" t="s">
        <v>2182</v>
      </c>
      <c r="G1524">
        <v>177</v>
      </c>
    </row>
    <row r="1525" spans="1:7">
      <c r="A1525">
        <v>1524</v>
      </c>
      <c r="B1525">
        <v>6084</v>
      </c>
      <c r="C1525">
        <v>8</v>
      </c>
      <c r="D1525" t="s">
        <v>2479</v>
      </c>
      <c r="E1525" s="469">
        <v>569</v>
      </c>
      <c r="F1525" t="s">
        <v>2182</v>
      </c>
      <c r="G1525">
        <v>247</v>
      </c>
    </row>
    <row r="1526" spans="1:7">
      <c r="A1526">
        <v>1525</v>
      </c>
      <c r="B1526">
        <v>8214</v>
      </c>
      <c r="C1526">
        <v>8</v>
      </c>
      <c r="D1526" t="s">
        <v>2480</v>
      </c>
      <c r="E1526" s="469">
        <v>159</v>
      </c>
      <c r="F1526" t="s">
        <v>2211</v>
      </c>
      <c r="G1526">
        <v>158</v>
      </c>
    </row>
    <row r="1527" spans="1:7">
      <c r="A1527">
        <v>1526</v>
      </c>
      <c r="B1527">
        <v>11132</v>
      </c>
      <c r="C1527">
        <v>8</v>
      </c>
      <c r="D1527" t="s">
        <v>2481</v>
      </c>
      <c r="E1527" s="469">
        <v>249</v>
      </c>
      <c r="F1527" t="s">
        <v>2211</v>
      </c>
      <c r="G1527">
        <v>37</v>
      </c>
    </row>
    <row r="1528" spans="1:7">
      <c r="A1528">
        <v>1527</v>
      </c>
      <c r="B1528">
        <v>10002</v>
      </c>
      <c r="C1528">
        <v>8</v>
      </c>
      <c r="D1528" t="s">
        <v>2482</v>
      </c>
      <c r="E1528" s="469">
        <v>555</v>
      </c>
      <c r="F1528" t="s">
        <v>2186</v>
      </c>
      <c r="G1528">
        <v>85</v>
      </c>
    </row>
    <row r="1529" spans="1:7">
      <c r="A1529">
        <v>1528</v>
      </c>
      <c r="B1529">
        <v>9060</v>
      </c>
      <c r="C1529">
        <v>8</v>
      </c>
      <c r="D1529" t="s">
        <v>2483</v>
      </c>
      <c r="E1529" s="469">
        <v>239</v>
      </c>
      <c r="F1529" t="s">
        <v>2484</v>
      </c>
      <c r="G1529">
        <v>125</v>
      </c>
    </row>
    <row r="1530" spans="1:7">
      <c r="A1530">
        <v>1529</v>
      </c>
      <c r="B1530">
        <v>8524</v>
      </c>
      <c r="C1530">
        <v>8</v>
      </c>
      <c r="D1530" t="s">
        <v>2485</v>
      </c>
      <c r="E1530" s="469">
        <v>269</v>
      </c>
      <c r="F1530" t="s">
        <v>2211</v>
      </c>
      <c r="G1530">
        <v>146</v>
      </c>
    </row>
    <row r="1531" spans="1:7">
      <c r="A1531">
        <v>1530</v>
      </c>
      <c r="B1531">
        <v>11272</v>
      </c>
      <c r="C1531">
        <v>8</v>
      </c>
      <c r="D1531" t="s">
        <v>2486</v>
      </c>
      <c r="E1531" s="469">
        <v>569</v>
      </c>
      <c r="F1531" t="s">
        <v>2180</v>
      </c>
      <c r="G1531">
        <v>31</v>
      </c>
    </row>
    <row r="1532" spans="1:7">
      <c r="A1532">
        <v>1531</v>
      </c>
      <c r="B1532">
        <v>9226</v>
      </c>
      <c r="C1532">
        <v>8</v>
      </c>
      <c r="D1532" t="s">
        <v>2487</v>
      </c>
      <c r="E1532" s="469">
        <v>418.9</v>
      </c>
      <c r="F1532" t="s">
        <v>2198</v>
      </c>
      <c r="G1532">
        <v>118</v>
      </c>
    </row>
    <row r="1533" spans="1:7">
      <c r="A1533">
        <v>1532</v>
      </c>
      <c r="B1533">
        <v>8267</v>
      </c>
      <c r="C1533">
        <v>8</v>
      </c>
      <c r="D1533" t="s">
        <v>2488</v>
      </c>
      <c r="E1533" s="469">
        <v>1429</v>
      </c>
      <c r="F1533" t="s">
        <v>2448</v>
      </c>
      <c r="G1533">
        <v>156</v>
      </c>
    </row>
    <row r="1534" spans="1:7">
      <c r="A1534">
        <v>1533</v>
      </c>
      <c r="B1534">
        <v>9039</v>
      </c>
      <c r="C1534">
        <v>8</v>
      </c>
      <c r="D1534" t="s">
        <v>2489</v>
      </c>
      <c r="E1534" s="469">
        <v>824</v>
      </c>
      <c r="F1534" t="s">
        <v>2186</v>
      </c>
      <c r="G1534">
        <v>126</v>
      </c>
    </row>
    <row r="1535" spans="1:7">
      <c r="A1535">
        <v>1534</v>
      </c>
      <c r="B1535">
        <v>9921</v>
      </c>
      <c r="C1535">
        <v>8</v>
      </c>
      <c r="D1535" t="s">
        <v>2490</v>
      </c>
      <c r="E1535" s="469">
        <v>349</v>
      </c>
      <c r="F1535" t="s">
        <v>2393</v>
      </c>
      <c r="G1535">
        <v>89</v>
      </c>
    </row>
    <row r="1536" spans="1:7">
      <c r="A1536">
        <v>1535</v>
      </c>
      <c r="B1536">
        <v>9803</v>
      </c>
      <c r="C1536">
        <v>8</v>
      </c>
      <c r="D1536" t="s">
        <v>2491</v>
      </c>
      <c r="E1536" s="469">
        <v>349</v>
      </c>
      <c r="F1536" t="s">
        <v>2354</v>
      </c>
      <c r="G1536">
        <v>94</v>
      </c>
    </row>
    <row r="1537" spans="1:7">
      <c r="A1537">
        <v>1536</v>
      </c>
      <c r="B1537">
        <v>6576</v>
      </c>
      <c r="C1537">
        <v>8</v>
      </c>
      <c r="D1537" t="s">
        <v>2492</v>
      </c>
      <c r="E1537" s="469">
        <v>349</v>
      </c>
      <c r="F1537" t="s">
        <v>2445</v>
      </c>
      <c r="G1537">
        <v>226</v>
      </c>
    </row>
    <row r="1538" spans="1:7">
      <c r="A1538">
        <v>1537</v>
      </c>
      <c r="B1538">
        <v>11625</v>
      </c>
      <c r="C1538">
        <v>8</v>
      </c>
      <c r="D1538" t="s">
        <v>2493</v>
      </c>
      <c r="E1538" s="469">
        <v>449</v>
      </c>
      <c r="F1538" t="s">
        <v>2182</v>
      </c>
      <c r="G1538">
        <v>15</v>
      </c>
    </row>
    <row r="1539" spans="1:7">
      <c r="A1539">
        <v>1538</v>
      </c>
      <c r="B1539">
        <v>10921</v>
      </c>
      <c r="C1539">
        <v>8</v>
      </c>
      <c r="D1539" t="s">
        <v>2494</v>
      </c>
      <c r="E1539" s="469">
        <v>300</v>
      </c>
      <c r="F1539" t="s">
        <v>2211</v>
      </c>
      <c r="G1539">
        <v>45</v>
      </c>
    </row>
    <row r="1540" spans="1:7">
      <c r="A1540">
        <v>1539</v>
      </c>
      <c r="B1540">
        <v>10791</v>
      </c>
      <c r="C1540">
        <v>8</v>
      </c>
      <c r="D1540" t="s">
        <v>2495</v>
      </c>
      <c r="E1540" s="469">
        <v>299</v>
      </c>
      <c r="F1540" t="s">
        <v>2180</v>
      </c>
      <c r="G1540">
        <v>51</v>
      </c>
    </row>
    <row r="1541" spans="1:7">
      <c r="A1541">
        <v>1540</v>
      </c>
      <c r="B1541">
        <v>6140</v>
      </c>
      <c r="C1541">
        <v>8</v>
      </c>
      <c r="D1541" t="s">
        <v>2496</v>
      </c>
      <c r="E1541" s="469">
        <v>349</v>
      </c>
      <c r="F1541" t="s">
        <v>2180</v>
      </c>
      <c r="G1541">
        <v>245</v>
      </c>
    </row>
    <row r="1542" spans="1:7">
      <c r="A1542">
        <v>1541</v>
      </c>
      <c r="B1542">
        <v>9502</v>
      </c>
      <c r="C1542">
        <v>8</v>
      </c>
      <c r="D1542" t="s">
        <v>2497</v>
      </c>
      <c r="E1542" s="469">
        <v>249</v>
      </c>
      <c r="F1542" t="s">
        <v>2198</v>
      </c>
      <c r="G1542">
        <v>106</v>
      </c>
    </row>
    <row r="1543" spans="1:7">
      <c r="A1543">
        <v>1542</v>
      </c>
      <c r="B1543">
        <v>9227</v>
      </c>
      <c r="C1543">
        <v>8</v>
      </c>
      <c r="D1543" t="s">
        <v>2498</v>
      </c>
      <c r="E1543" s="469">
        <v>399</v>
      </c>
      <c r="F1543" t="s">
        <v>2198</v>
      </c>
      <c r="G1543">
        <v>118</v>
      </c>
    </row>
    <row r="1544" spans="1:7">
      <c r="A1544">
        <v>1543</v>
      </c>
      <c r="B1544">
        <v>8627</v>
      </c>
      <c r="C1544">
        <v>8</v>
      </c>
      <c r="D1544" t="s">
        <v>2499</v>
      </c>
      <c r="E1544" s="469">
        <v>1119</v>
      </c>
      <c r="F1544" t="s">
        <v>2448</v>
      </c>
      <c r="G1544">
        <v>142</v>
      </c>
    </row>
    <row r="1545" spans="1:7">
      <c r="A1545">
        <v>1544</v>
      </c>
      <c r="B1545">
        <v>11476</v>
      </c>
      <c r="C1545">
        <v>8</v>
      </c>
      <c r="D1545" t="s">
        <v>2500</v>
      </c>
      <c r="E1545" s="469">
        <v>828</v>
      </c>
      <c r="F1545" t="s">
        <v>2448</v>
      </c>
      <c r="G1545">
        <v>22</v>
      </c>
    </row>
    <row r="1546" spans="1:7">
      <c r="A1546">
        <v>1545</v>
      </c>
      <c r="B1546">
        <v>9012</v>
      </c>
      <c r="C1546">
        <v>8</v>
      </c>
      <c r="D1546" t="s">
        <v>2501</v>
      </c>
      <c r="E1546" s="469">
        <v>799</v>
      </c>
      <c r="F1546" t="s">
        <v>2448</v>
      </c>
      <c r="G1546">
        <v>127</v>
      </c>
    </row>
    <row r="1547" spans="1:7">
      <c r="A1547">
        <v>1546</v>
      </c>
      <c r="B1547">
        <v>11174</v>
      </c>
      <c r="C1547">
        <v>8</v>
      </c>
      <c r="D1547" t="s">
        <v>2502</v>
      </c>
      <c r="E1547" s="469">
        <v>889</v>
      </c>
      <c r="F1547" t="s">
        <v>2186</v>
      </c>
      <c r="G1547">
        <v>35</v>
      </c>
    </row>
    <row r="1548" spans="1:7">
      <c r="A1548">
        <v>1547</v>
      </c>
      <c r="B1548">
        <v>10162</v>
      </c>
      <c r="C1548">
        <v>8</v>
      </c>
      <c r="D1548" t="s">
        <v>2503</v>
      </c>
      <c r="E1548" s="469">
        <v>504</v>
      </c>
      <c r="F1548" t="s">
        <v>2186</v>
      </c>
      <c r="G1548">
        <v>78</v>
      </c>
    </row>
    <row r="1549" spans="1:7">
      <c r="A1549">
        <v>1548</v>
      </c>
      <c r="B1549">
        <v>10792</v>
      </c>
      <c r="C1549">
        <v>8</v>
      </c>
      <c r="D1549" t="s">
        <v>2504</v>
      </c>
      <c r="E1549" s="469">
        <v>919</v>
      </c>
      <c r="F1549" t="s">
        <v>843</v>
      </c>
      <c r="G1549">
        <v>51</v>
      </c>
    </row>
    <row r="1550" spans="1:7">
      <c r="A1550">
        <v>1549</v>
      </c>
      <c r="B1550">
        <v>8347</v>
      </c>
      <c r="C1550">
        <v>8</v>
      </c>
      <c r="D1550" t="s">
        <v>2505</v>
      </c>
      <c r="E1550" s="469">
        <v>1099</v>
      </c>
      <c r="F1550" t="s">
        <v>843</v>
      </c>
      <c r="G1550">
        <v>153</v>
      </c>
    </row>
    <row r="1551" spans="1:7">
      <c r="A1551">
        <v>1550</v>
      </c>
      <c r="B1551">
        <v>6549</v>
      </c>
      <c r="C1551">
        <v>8</v>
      </c>
      <c r="D1551" t="s">
        <v>2506</v>
      </c>
      <c r="E1551" s="469">
        <v>489</v>
      </c>
      <c r="F1551" t="s">
        <v>843</v>
      </c>
      <c r="G1551">
        <v>227</v>
      </c>
    </row>
    <row r="1552" spans="1:7">
      <c r="A1552">
        <v>1551</v>
      </c>
      <c r="B1552">
        <v>10319</v>
      </c>
      <c r="C1552">
        <v>8</v>
      </c>
      <c r="D1552" t="s">
        <v>2507</v>
      </c>
      <c r="E1552" s="469">
        <v>299</v>
      </c>
      <c r="F1552" t="s">
        <v>2393</v>
      </c>
      <c r="G1552">
        <v>71</v>
      </c>
    </row>
    <row r="1553" spans="1:7">
      <c r="A1553">
        <v>1552</v>
      </c>
      <c r="B1553">
        <v>7871</v>
      </c>
      <c r="C1553">
        <v>8</v>
      </c>
      <c r="D1553" t="s">
        <v>2508</v>
      </c>
      <c r="E1553" s="469">
        <v>349</v>
      </c>
      <c r="F1553" t="s">
        <v>2393</v>
      </c>
      <c r="G1553">
        <v>173</v>
      </c>
    </row>
    <row r="1554" spans="1:7">
      <c r="A1554">
        <v>1553</v>
      </c>
      <c r="B1554">
        <v>7524</v>
      </c>
      <c r="C1554">
        <v>8</v>
      </c>
      <c r="D1554" t="s">
        <v>2509</v>
      </c>
      <c r="E1554" s="469">
        <v>1049</v>
      </c>
      <c r="F1554" t="s">
        <v>2393</v>
      </c>
      <c r="G1554">
        <v>189</v>
      </c>
    </row>
    <row r="1555" spans="1:7">
      <c r="A1555">
        <v>1554</v>
      </c>
      <c r="B1555">
        <v>8813</v>
      </c>
      <c r="C1555">
        <v>8</v>
      </c>
      <c r="D1555" t="s">
        <v>2510</v>
      </c>
      <c r="E1555" s="469">
        <v>399</v>
      </c>
      <c r="F1555" t="s">
        <v>2393</v>
      </c>
      <c r="G1555">
        <v>135</v>
      </c>
    </row>
    <row r="1556" spans="1:7">
      <c r="A1556">
        <v>1555</v>
      </c>
      <c r="B1556">
        <v>7600</v>
      </c>
      <c r="C1556">
        <v>8</v>
      </c>
      <c r="D1556" t="s">
        <v>2511</v>
      </c>
      <c r="E1556" s="469">
        <v>1699</v>
      </c>
      <c r="F1556" t="s">
        <v>1093</v>
      </c>
      <c r="G1556">
        <v>186</v>
      </c>
    </row>
    <row r="1557" spans="1:7">
      <c r="A1557">
        <v>1556</v>
      </c>
      <c r="B1557">
        <v>7758</v>
      </c>
      <c r="C1557">
        <v>8</v>
      </c>
      <c r="D1557" t="s">
        <v>2512</v>
      </c>
      <c r="E1557" s="469">
        <v>449</v>
      </c>
      <c r="F1557" t="s">
        <v>1093</v>
      </c>
      <c r="G1557">
        <v>179</v>
      </c>
    </row>
    <row r="1558" spans="1:7">
      <c r="A1558">
        <v>1557</v>
      </c>
      <c r="B1558">
        <v>10733</v>
      </c>
      <c r="C1558">
        <v>8</v>
      </c>
      <c r="D1558" t="s">
        <v>2513</v>
      </c>
      <c r="E1558" s="469">
        <v>749</v>
      </c>
      <c r="F1558" t="s">
        <v>2400</v>
      </c>
      <c r="G1558">
        <v>54</v>
      </c>
    </row>
    <row r="1559" spans="1:7">
      <c r="A1559">
        <v>1558</v>
      </c>
      <c r="B1559">
        <v>8245</v>
      </c>
      <c r="C1559">
        <v>8</v>
      </c>
      <c r="D1559" t="s">
        <v>2514</v>
      </c>
      <c r="E1559" s="469">
        <v>379</v>
      </c>
      <c r="F1559" t="s">
        <v>2515</v>
      </c>
      <c r="G1559">
        <v>157</v>
      </c>
    </row>
    <row r="1560" spans="1:7">
      <c r="A1560">
        <v>1559</v>
      </c>
      <c r="B1560">
        <v>10221</v>
      </c>
      <c r="C1560">
        <v>8</v>
      </c>
      <c r="D1560" t="s">
        <v>2516</v>
      </c>
      <c r="E1560" s="469">
        <v>469</v>
      </c>
      <c r="F1560" t="s">
        <v>2182</v>
      </c>
      <c r="G1560">
        <v>75</v>
      </c>
    </row>
    <row r="1561" spans="1:7">
      <c r="A1561">
        <v>1560</v>
      </c>
      <c r="B1561">
        <v>8480</v>
      </c>
      <c r="C1561">
        <v>8</v>
      </c>
      <c r="D1561" t="s">
        <v>2517</v>
      </c>
      <c r="E1561" s="469">
        <v>189</v>
      </c>
      <c r="F1561" t="s">
        <v>2211</v>
      </c>
      <c r="G1561">
        <v>148</v>
      </c>
    </row>
    <row r="1562" spans="1:7">
      <c r="A1562">
        <v>1561</v>
      </c>
      <c r="B1562">
        <v>6607</v>
      </c>
      <c r="C1562">
        <v>8</v>
      </c>
      <c r="D1562" t="s">
        <v>2518</v>
      </c>
      <c r="E1562" s="469">
        <v>262</v>
      </c>
      <c r="F1562" t="s">
        <v>2211</v>
      </c>
      <c r="G1562">
        <v>225</v>
      </c>
    </row>
    <row r="1563" spans="1:7">
      <c r="A1563">
        <v>1562</v>
      </c>
      <c r="B1563">
        <v>7112</v>
      </c>
      <c r="C1563">
        <v>8</v>
      </c>
      <c r="D1563" t="s">
        <v>2519</v>
      </c>
      <c r="E1563" s="469">
        <v>279</v>
      </c>
      <c r="F1563" t="s">
        <v>2180</v>
      </c>
      <c r="G1563">
        <v>205</v>
      </c>
    </row>
    <row r="1564" spans="1:7">
      <c r="A1564">
        <v>1563</v>
      </c>
      <c r="B1564">
        <v>6463</v>
      </c>
      <c r="C1564">
        <v>8</v>
      </c>
      <c r="D1564" t="s">
        <v>2520</v>
      </c>
      <c r="E1564" s="469">
        <v>999</v>
      </c>
      <c r="F1564" t="s">
        <v>843</v>
      </c>
      <c r="G1564">
        <v>231</v>
      </c>
    </row>
    <row r="1565" spans="1:7">
      <c r="A1565">
        <v>1564</v>
      </c>
      <c r="B1565">
        <v>9720</v>
      </c>
      <c r="C1565">
        <v>8</v>
      </c>
      <c r="D1565" t="s">
        <v>2521</v>
      </c>
      <c r="E1565" s="469">
        <v>329</v>
      </c>
      <c r="F1565" t="s">
        <v>2393</v>
      </c>
      <c r="G1565">
        <v>97</v>
      </c>
    </row>
    <row r="1566" spans="1:7">
      <c r="A1566">
        <v>1565</v>
      </c>
      <c r="B1566">
        <v>7016</v>
      </c>
      <c r="C1566">
        <v>8</v>
      </c>
      <c r="D1566" t="s">
        <v>2522</v>
      </c>
      <c r="E1566" s="469">
        <v>579</v>
      </c>
      <c r="F1566" t="s">
        <v>2182</v>
      </c>
      <c r="G1566">
        <v>209</v>
      </c>
    </row>
    <row r="1567" spans="1:7">
      <c r="A1567">
        <v>1566</v>
      </c>
      <c r="B1567">
        <v>9922</v>
      </c>
      <c r="C1567">
        <v>8</v>
      </c>
      <c r="D1567" t="s">
        <v>2523</v>
      </c>
      <c r="E1567" s="469">
        <v>289</v>
      </c>
      <c r="F1567" t="s">
        <v>2211</v>
      </c>
      <c r="G1567">
        <v>89</v>
      </c>
    </row>
    <row r="1568" spans="1:7">
      <c r="A1568">
        <v>1567</v>
      </c>
      <c r="B1568">
        <v>8215</v>
      </c>
      <c r="C1568">
        <v>8</v>
      </c>
      <c r="D1568" t="s">
        <v>2524</v>
      </c>
      <c r="E1568" s="469">
        <v>399</v>
      </c>
      <c r="F1568" t="s">
        <v>2180</v>
      </c>
      <c r="G1568">
        <v>158</v>
      </c>
    </row>
    <row r="1569" spans="1:7">
      <c r="A1569">
        <v>1568</v>
      </c>
      <c r="B1569">
        <v>10675</v>
      </c>
      <c r="C1569">
        <v>8</v>
      </c>
      <c r="D1569" t="s">
        <v>2525</v>
      </c>
      <c r="E1569" s="469">
        <v>599</v>
      </c>
      <c r="F1569" t="s">
        <v>2205</v>
      </c>
      <c r="G1569">
        <v>56</v>
      </c>
    </row>
    <row r="1570" spans="1:7">
      <c r="A1570">
        <v>1569</v>
      </c>
      <c r="B1570">
        <v>11382</v>
      </c>
      <c r="C1570">
        <v>8</v>
      </c>
      <c r="D1570" t="s">
        <v>2526</v>
      </c>
      <c r="E1570" s="469">
        <v>529</v>
      </c>
      <c r="F1570" t="s">
        <v>2186</v>
      </c>
      <c r="G1570">
        <v>26</v>
      </c>
    </row>
    <row r="1571" spans="1:7">
      <c r="A1571">
        <v>1570</v>
      </c>
      <c r="B1571">
        <v>8628</v>
      </c>
      <c r="C1571">
        <v>8</v>
      </c>
      <c r="D1571" t="s">
        <v>2527</v>
      </c>
      <c r="E1571" s="469">
        <v>199</v>
      </c>
      <c r="F1571" t="s">
        <v>2466</v>
      </c>
      <c r="G1571">
        <v>142</v>
      </c>
    </row>
    <row r="1572" spans="1:7">
      <c r="A1572">
        <v>1571</v>
      </c>
      <c r="B1572">
        <v>8323</v>
      </c>
      <c r="C1572">
        <v>8</v>
      </c>
      <c r="D1572" t="s">
        <v>2528</v>
      </c>
      <c r="E1572" s="469">
        <v>679</v>
      </c>
      <c r="F1572" t="s">
        <v>2529</v>
      </c>
      <c r="G1572">
        <v>154</v>
      </c>
    </row>
    <row r="1573" spans="1:7">
      <c r="A1573">
        <v>1572</v>
      </c>
      <c r="B1573">
        <v>11899</v>
      </c>
      <c r="C1573">
        <v>8</v>
      </c>
      <c r="D1573" t="s">
        <v>2530</v>
      </c>
      <c r="E1573" s="469">
        <v>1149</v>
      </c>
      <c r="F1573" t="s">
        <v>1093</v>
      </c>
      <c r="G1573">
        <v>4</v>
      </c>
    </row>
    <row r="1574" spans="1:7">
      <c r="A1574">
        <v>1573</v>
      </c>
      <c r="B1574">
        <v>9040</v>
      </c>
      <c r="C1574">
        <v>8</v>
      </c>
      <c r="D1574" t="s">
        <v>2531</v>
      </c>
      <c r="E1574" s="469">
        <v>319</v>
      </c>
      <c r="F1574" t="s">
        <v>2354</v>
      </c>
      <c r="G1574">
        <v>126</v>
      </c>
    </row>
    <row r="1575" spans="1:7">
      <c r="A1575">
        <v>1574</v>
      </c>
      <c r="B1575">
        <v>10369</v>
      </c>
      <c r="C1575">
        <v>8</v>
      </c>
      <c r="D1575" t="s">
        <v>2532</v>
      </c>
      <c r="E1575" s="469">
        <v>449</v>
      </c>
      <c r="F1575" t="s">
        <v>2515</v>
      </c>
      <c r="G1575">
        <v>69</v>
      </c>
    </row>
    <row r="1576" spans="1:7">
      <c r="A1576">
        <v>1575</v>
      </c>
      <c r="B1576">
        <v>9923</v>
      </c>
      <c r="C1576">
        <v>8</v>
      </c>
      <c r="D1576" t="s">
        <v>2533</v>
      </c>
      <c r="E1576" s="469">
        <v>482.57</v>
      </c>
      <c r="F1576" t="s">
        <v>2182</v>
      </c>
      <c r="G1576">
        <v>89</v>
      </c>
    </row>
    <row r="1577" spans="1:7">
      <c r="A1577">
        <v>1576</v>
      </c>
      <c r="B1577">
        <v>8268</v>
      </c>
      <c r="C1577">
        <v>8</v>
      </c>
      <c r="D1577" t="s">
        <v>2534</v>
      </c>
      <c r="E1577" s="469">
        <v>479</v>
      </c>
      <c r="F1577" t="s">
        <v>2182</v>
      </c>
      <c r="G1577">
        <v>156</v>
      </c>
    </row>
    <row r="1578" spans="1:7">
      <c r="A1578">
        <v>1577</v>
      </c>
      <c r="B1578">
        <v>10772</v>
      </c>
      <c r="C1578">
        <v>8</v>
      </c>
      <c r="D1578" t="s">
        <v>2535</v>
      </c>
      <c r="E1578" s="469">
        <v>679</v>
      </c>
      <c r="F1578" t="s">
        <v>2182</v>
      </c>
      <c r="G1578">
        <v>52</v>
      </c>
    </row>
    <row r="1579" spans="1:7">
      <c r="A1579">
        <v>1578</v>
      </c>
      <c r="B1579">
        <v>11273</v>
      </c>
      <c r="C1579">
        <v>8</v>
      </c>
      <c r="D1579" t="s">
        <v>2536</v>
      </c>
      <c r="E1579" s="469">
        <v>179</v>
      </c>
      <c r="F1579" t="s">
        <v>2198</v>
      </c>
      <c r="G1579">
        <v>31</v>
      </c>
    </row>
    <row r="1580" spans="1:7">
      <c r="A1580">
        <v>1579</v>
      </c>
      <c r="B1580">
        <v>10548</v>
      </c>
      <c r="C1580">
        <v>8</v>
      </c>
      <c r="D1580" t="s">
        <v>2537</v>
      </c>
      <c r="E1580" s="469">
        <v>285</v>
      </c>
      <c r="F1580" t="s">
        <v>2198</v>
      </c>
      <c r="G1580">
        <v>62</v>
      </c>
    </row>
    <row r="1581" spans="1:7">
      <c r="A1581">
        <v>1580</v>
      </c>
      <c r="B1581">
        <v>6895</v>
      </c>
      <c r="C1581">
        <v>8</v>
      </c>
      <c r="D1581" t="s">
        <v>2538</v>
      </c>
      <c r="E1581" s="469">
        <v>449</v>
      </c>
      <c r="F1581" t="s">
        <v>2205</v>
      </c>
      <c r="G1581">
        <v>214</v>
      </c>
    </row>
    <row r="1582" spans="1:7">
      <c r="A1582">
        <v>1581</v>
      </c>
      <c r="B1582">
        <v>7170</v>
      </c>
      <c r="C1582">
        <v>8</v>
      </c>
      <c r="D1582" t="s">
        <v>2539</v>
      </c>
      <c r="E1582" s="469">
        <v>499</v>
      </c>
      <c r="F1582" t="s">
        <v>2205</v>
      </c>
      <c r="G1582">
        <v>203</v>
      </c>
    </row>
    <row r="1583" spans="1:7">
      <c r="A1583">
        <v>1582</v>
      </c>
      <c r="B1583">
        <v>6688</v>
      </c>
      <c r="C1583">
        <v>8</v>
      </c>
      <c r="D1583" t="s">
        <v>2540</v>
      </c>
      <c r="E1583" s="469">
        <v>1187</v>
      </c>
      <c r="F1583" t="s">
        <v>2448</v>
      </c>
      <c r="G1583">
        <v>222</v>
      </c>
    </row>
    <row r="1584" spans="1:7">
      <c r="A1584">
        <v>1583</v>
      </c>
      <c r="B1584">
        <v>7479</v>
      </c>
      <c r="C1584">
        <v>8</v>
      </c>
      <c r="D1584" t="s">
        <v>2541</v>
      </c>
      <c r="E1584" s="469">
        <v>828</v>
      </c>
      <c r="F1584" t="s">
        <v>2448</v>
      </c>
      <c r="G1584">
        <v>191</v>
      </c>
    </row>
    <row r="1585" spans="1:7">
      <c r="A1585">
        <v>1584</v>
      </c>
      <c r="B1585">
        <v>10622</v>
      </c>
      <c r="C1585">
        <v>8</v>
      </c>
      <c r="D1585" t="s">
        <v>2542</v>
      </c>
      <c r="E1585" s="469">
        <v>685</v>
      </c>
      <c r="F1585" t="s">
        <v>2186</v>
      </c>
      <c r="G1585">
        <v>59</v>
      </c>
    </row>
    <row r="1586" spans="1:7">
      <c r="A1586">
        <v>1585</v>
      </c>
      <c r="B1586">
        <v>10067</v>
      </c>
      <c r="C1586">
        <v>8</v>
      </c>
      <c r="D1586" t="s">
        <v>2543</v>
      </c>
      <c r="E1586" s="469">
        <v>519</v>
      </c>
      <c r="F1586" t="s">
        <v>2186</v>
      </c>
      <c r="G1586">
        <v>82</v>
      </c>
    </row>
    <row r="1587" spans="1:7">
      <c r="A1587">
        <v>1586</v>
      </c>
      <c r="B1587">
        <v>8629</v>
      </c>
      <c r="C1587">
        <v>8</v>
      </c>
      <c r="D1587" t="s">
        <v>2544</v>
      </c>
      <c r="E1587" s="469">
        <v>599</v>
      </c>
      <c r="F1587" t="s">
        <v>2186</v>
      </c>
      <c r="G1587">
        <v>142</v>
      </c>
    </row>
    <row r="1588" spans="1:7">
      <c r="A1588">
        <v>1587</v>
      </c>
      <c r="B1588">
        <v>9547</v>
      </c>
      <c r="C1588">
        <v>8</v>
      </c>
      <c r="D1588" t="s">
        <v>2545</v>
      </c>
      <c r="E1588" s="469">
        <v>659</v>
      </c>
      <c r="F1588" t="s">
        <v>2186</v>
      </c>
      <c r="G1588">
        <v>104</v>
      </c>
    </row>
    <row r="1589" spans="1:7">
      <c r="A1589">
        <v>1588</v>
      </c>
      <c r="B1589">
        <v>8938</v>
      </c>
      <c r="C1589">
        <v>8</v>
      </c>
      <c r="D1589" t="s">
        <v>2546</v>
      </c>
      <c r="E1589" s="469">
        <v>569</v>
      </c>
      <c r="F1589" t="s">
        <v>2186</v>
      </c>
      <c r="G1589">
        <v>130</v>
      </c>
    </row>
    <row r="1590" spans="1:7">
      <c r="A1590">
        <v>1589</v>
      </c>
      <c r="B1590">
        <v>7812</v>
      </c>
      <c r="C1590">
        <v>8</v>
      </c>
      <c r="D1590" t="s">
        <v>2547</v>
      </c>
      <c r="E1590" s="469">
        <v>1499</v>
      </c>
      <c r="F1590" t="s">
        <v>2186</v>
      </c>
      <c r="G1590">
        <v>176</v>
      </c>
    </row>
    <row r="1591" spans="1:7">
      <c r="A1591">
        <v>1590</v>
      </c>
      <c r="B1591">
        <v>10141</v>
      </c>
      <c r="C1591">
        <v>8</v>
      </c>
      <c r="D1591" t="s">
        <v>2548</v>
      </c>
      <c r="E1591" s="469">
        <v>319</v>
      </c>
      <c r="F1591" t="s">
        <v>2529</v>
      </c>
      <c r="G1591">
        <v>79</v>
      </c>
    </row>
    <row r="1592" spans="1:7">
      <c r="A1592">
        <v>1591</v>
      </c>
      <c r="B1592">
        <v>11250</v>
      </c>
      <c r="C1592">
        <v>8</v>
      </c>
      <c r="D1592" t="s">
        <v>2549</v>
      </c>
      <c r="E1592" s="469">
        <v>999</v>
      </c>
      <c r="F1592" t="s">
        <v>2191</v>
      </c>
      <c r="G1592">
        <v>32</v>
      </c>
    </row>
    <row r="1593" spans="1:7">
      <c r="A1593">
        <v>1592</v>
      </c>
      <c r="B1593">
        <v>9564</v>
      </c>
      <c r="C1593">
        <v>8</v>
      </c>
      <c r="D1593" t="s">
        <v>2550</v>
      </c>
      <c r="E1593" s="469">
        <v>749</v>
      </c>
      <c r="F1593" t="s">
        <v>2393</v>
      </c>
      <c r="G1593">
        <v>103</v>
      </c>
    </row>
    <row r="1594" spans="1:7">
      <c r="A1594">
        <v>1593</v>
      </c>
      <c r="B1594">
        <v>11407</v>
      </c>
      <c r="C1594">
        <v>8</v>
      </c>
      <c r="D1594" t="s">
        <v>2551</v>
      </c>
      <c r="E1594" s="469">
        <v>949</v>
      </c>
      <c r="F1594" t="s">
        <v>2393</v>
      </c>
      <c r="G1594">
        <v>25</v>
      </c>
    </row>
    <row r="1595" spans="1:7">
      <c r="A1595">
        <v>1594</v>
      </c>
      <c r="B1595">
        <v>8842</v>
      </c>
      <c r="C1595">
        <v>8</v>
      </c>
      <c r="D1595" t="s">
        <v>2552</v>
      </c>
      <c r="E1595" s="469">
        <v>1199</v>
      </c>
      <c r="F1595" t="s">
        <v>2393</v>
      </c>
      <c r="G1595">
        <v>134</v>
      </c>
    </row>
    <row r="1596" spans="1:7">
      <c r="A1596">
        <v>1595</v>
      </c>
      <c r="B1596">
        <v>7699</v>
      </c>
      <c r="C1596">
        <v>8</v>
      </c>
      <c r="D1596" t="s">
        <v>2553</v>
      </c>
      <c r="E1596" s="469">
        <v>649</v>
      </c>
      <c r="F1596" t="s">
        <v>2393</v>
      </c>
      <c r="G1596">
        <v>181</v>
      </c>
    </row>
    <row r="1597" spans="1:7">
      <c r="A1597">
        <v>1596</v>
      </c>
      <c r="B1597">
        <v>10755</v>
      </c>
      <c r="C1597">
        <v>8</v>
      </c>
      <c r="D1597" t="s">
        <v>2554</v>
      </c>
      <c r="E1597" s="469">
        <v>1199</v>
      </c>
      <c r="F1597" t="s">
        <v>1093</v>
      </c>
      <c r="G1597">
        <v>53</v>
      </c>
    </row>
    <row r="1598" spans="1:7">
      <c r="A1598">
        <v>1597</v>
      </c>
      <c r="B1598">
        <v>10970</v>
      </c>
      <c r="C1598">
        <v>8</v>
      </c>
      <c r="D1598" t="s">
        <v>2555</v>
      </c>
      <c r="E1598" s="469">
        <v>599</v>
      </c>
      <c r="F1598" t="s">
        <v>1093</v>
      </c>
      <c r="G1598">
        <v>43</v>
      </c>
    </row>
    <row r="1599" spans="1:7">
      <c r="A1599">
        <v>1598</v>
      </c>
      <c r="B1599">
        <v>7398</v>
      </c>
      <c r="C1599">
        <v>8</v>
      </c>
      <c r="D1599" t="s">
        <v>2556</v>
      </c>
      <c r="E1599" s="469">
        <v>145.9</v>
      </c>
      <c r="F1599" t="s">
        <v>2350</v>
      </c>
      <c r="G1599">
        <v>194</v>
      </c>
    </row>
    <row r="1600" spans="1:7">
      <c r="A1600">
        <v>1599</v>
      </c>
      <c r="B1600">
        <v>11731</v>
      </c>
      <c r="C1600">
        <v>8</v>
      </c>
      <c r="D1600" t="s">
        <v>2557</v>
      </c>
      <c r="E1600" s="469">
        <v>349</v>
      </c>
      <c r="F1600" t="s">
        <v>2400</v>
      </c>
      <c r="G1600">
        <v>11</v>
      </c>
    </row>
    <row r="1601" spans="1:7">
      <c r="A1601">
        <v>1600</v>
      </c>
      <c r="B1601">
        <v>6689</v>
      </c>
      <c r="C1601">
        <v>8</v>
      </c>
      <c r="D1601" t="s">
        <v>2558</v>
      </c>
      <c r="E1601" s="469">
        <v>549</v>
      </c>
      <c r="F1601" t="s">
        <v>2354</v>
      </c>
      <c r="G1601">
        <v>222</v>
      </c>
    </row>
    <row r="1602" spans="1:7">
      <c r="A1602">
        <v>1601</v>
      </c>
      <c r="B1602">
        <v>11025</v>
      </c>
      <c r="C1602">
        <v>8</v>
      </c>
      <c r="D1602" t="s">
        <v>2559</v>
      </c>
      <c r="E1602" s="469">
        <v>649</v>
      </c>
      <c r="F1602" t="s">
        <v>2182</v>
      </c>
      <c r="G1602">
        <v>41</v>
      </c>
    </row>
    <row r="1603" spans="1:7">
      <c r="A1603">
        <v>1602</v>
      </c>
      <c r="B1603">
        <v>11423</v>
      </c>
      <c r="C1603">
        <v>8</v>
      </c>
      <c r="D1603" t="s">
        <v>2560</v>
      </c>
      <c r="E1603" s="469">
        <v>169.95</v>
      </c>
      <c r="F1603" t="s">
        <v>2211</v>
      </c>
      <c r="G1603">
        <v>24</v>
      </c>
    </row>
    <row r="1604" spans="1:7">
      <c r="A1604">
        <v>1603</v>
      </c>
      <c r="B1604">
        <v>6260</v>
      </c>
      <c r="C1604">
        <v>8</v>
      </c>
      <c r="D1604" t="s">
        <v>2561</v>
      </c>
      <c r="E1604" s="469">
        <v>1299</v>
      </c>
      <c r="F1604" t="s">
        <v>2211</v>
      </c>
      <c r="G1604">
        <v>239</v>
      </c>
    </row>
    <row r="1605" spans="1:7">
      <c r="A1605">
        <v>1604</v>
      </c>
      <c r="B1605">
        <v>7813</v>
      </c>
      <c r="C1605">
        <v>8</v>
      </c>
      <c r="D1605" t="s">
        <v>2562</v>
      </c>
      <c r="E1605" s="469">
        <v>1129</v>
      </c>
      <c r="F1605" t="s">
        <v>2211</v>
      </c>
      <c r="G1605">
        <v>176</v>
      </c>
    </row>
    <row r="1606" spans="1:7">
      <c r="A1606">
        <v>1605</v>
      </c>
      <c r="B1606">
        <v>8762</v>
      </c>
      <c r="C1606">
        <v>8</v>
      </c>
      <c r="D1606" t="s">
        <v>2563</v>
      </c>
      <c r="E1606" s="469">
        <v>549</v>
      </c>
      <c r="F1606" t="s">
        <v>2180</v>
      </c>
      <c r="G1606">
        <v>137</v>
      </c>
    </row>
    <row r="1607" spans="1:7">
      <c r="A1607">
        <v>1606</v>
      </c>
      <c r="B1607">
        <v>7041</v>
      </c>
      <c r="C1607">
        <v>8</v>
      </c>
      <c r="D1607" t="s">
        <v>2564</v>
      </c>
      <c r="E1607" s="469">
        <v>669</v>
      </c>
      <c r="F1607" t="s">
        <v>2180</v>
      </c>
      <c r="G1607">
        <v>208</v>
      </c>
    </row>
    <row r="1608" spans="1:7">
      <c r="A1608">
        <v>1607</v>
      </c>
      <c r="B1608">
        <v>11856</v>
      </c>
      <c r="C1608">
        <v>8</v>
      </c>
      <c r="D1608" t="s">
        <v>2565</v>
      </c>
      <c r="E1608" s="469">
        <v>599</v>
      </c>
      <c r="F1608" t="s">
        <v>2180</v>
      </c>
      <c r="G1608">
        <v>6</v>
      </c>
    </row>
    <row r="1609" spans="1:7">
      <c r="A1609">
        <v>1608</v>
      </c>
      <c r="B1609">
        <v>10021</v>
      </c>
      <c r="C1609">
        <v>8</v>
      </c>
      <c r="D1609" t="s">
        <v>2566</v>
      </c>
      <c r="E1609" s="469">
        <v>509</v>
      </c>
      <c r="F1609" t="s">
        <v>2205</v>
      </c>
      <c r="G1609">
        <v>84</v>
      </c>
    </row>
    <row r="1610" spans="1:7">
      <c r="A1610">
        <v>1609</v>
      </c>
      <c r="B1610">
        <v>9946</v>
      </c>
      <c r="C1610">
        <v>8</v>
      </c>
      <c r="D1610" t="s">
        <v>2567</v>
      </c>
      <c r="E1610" s="469">
        <v>1299</v>
      </c>
      <c r="F1610" t="s">
        <v>843</v>
      </c>
      <c r="G1610">
        <v>88</v>
      </c>
    </row>
    <row r="1611" spans="1:7">
      <c r="A1611">
        <v>1610</v>
      </c>
      <c r="B1611">
        <v>7455</v>
      </c>
      <c r="C1611">
        <v>8</v>
      </c>
      <c r="D1611" t="s">
        <v>2568</v>
      </c>
      <c r="E1611" s="469">
        <v>399</v>
      </c>
      <c r="F1611" t="s">
        <v>2205</v>
      </c>
      <c r="G1611">
        <v>192</v>
      </c>
    </row>
    <row r="1612" spans="1:7">
      <c r="A1612">
        <v>1611</v>
      </c>
      <c r="B1612">
        <v>11626</v>
      </c>
      <c r="C1612">
        <v>8</v>
      </c>
      <c r="D1612" t="s">
        <v>2569</v>
      </c>
      <c r="E1612" s="469">
        <v>639</v>
      </c>
      <c r="F1612" t="s">
        <v>2448</v>
      </c>
      <c r="G1612">
        <v>15</v>
      </c>
    </row>
    <row r="1613" spans="1:7">
      <c r="A1613">
        <v>1612</v>
      </c>
      <c r="B1613">
        <v>6690</v>
      </c>
      <c r="C1613">
        <v>8</v>
      </c>
      <c r="D1613" t="s">
        <v>2570</v>
      </c>
      <c r="E1613" s="469">
        <v>669</v>
      </c>
      <c r="F1613" t="s">
        <v>2186</v>
      </c>
      <c r="G1613">
        <v>222</v>
      </c>
    </row>
    <row r="1614" spans="1:7">
      <c r="A1614">
        <v>1613</v>
      </c>
      <c r="B1614">
        <v>8108</v>
      </c>
      <c r="C1614">
        <v>8</v>
      </c>
      <c r="D1614" t="s">
        <v>2571</v>
      </c>
      <c r="E1614" s="469">
        <v>1199</v>
      </c>
      <c r="F1614" t="s">
        <v>2191</v>
      </c>
      <c r="G1614">
        <v>163</v>
      </c>
    </row>
    <row r="1615" spans="1:7">
      <c r="A1615">
        <v>1614</v>
      </c>
      <c r="B1615">
        <v>10971</v>
      </c>
      <c r="C1615">
        <v>8</v>
      </c>
      <c r="D1615" t="s">
        <v>2572</v>
      </c>
      <c r="E1615" s="469">
        <v>479</v>
      </c>
      <c r="F1615" t="s">
        <v>2393</v>
      </c>
      <c r="G1615">
        <v>43</v>
      </c>
    </row>
    <row r="1616" spans="1:7">
      <c r="A1616">
        <v>1615</v>
      </c>
      <c r="B1616">
        <v>11549</v>
      </c>
      <c r="C1616">
        <v>8</v>
      </c>
      <c r="D1616" t="s">
        <v>2573</v>
      </c>
      <c r="E1616" s="469">
        <v>379</v>
      </c>
      <c r="F1616" t="s">
        <v>2393</v>
      </c>
      <c r="G1616">
        <v>19</v>
      </c>
    </row>
    <row r="1617" spans="1:7">
      <c r="A1617">
        <v>1616</v>
      </c>
      <c r="B1617">
        <v>8729</v>
      </c>
      <c r="C1617">
        <v>8</v>
      </c>
      <c r="D1617" t="s">
        <v>2574</v>
      </c>
      <c r="E1617" s="469">
        <v>649</v>
      </c>
      <c r="F1617" t="s">
        <v>2393</v>
      </c>
      <c r="G1617">
        <v>138</v>
      </c>
    </row>
    <row r="1618" spans="1:7">
      <c r="A1618">
        <v>1617</v>
      </c>
      <c r="B1618">
        <v>7017</v>
      </c>
      <c r="C1618">
        <v>8</v>
      </c>
      <c r="D1618" t="s">
        <v>2575</v>
      </c>
      <c r="E1618" s="469">
        <v>699</v>
      </c>
      <c r="F1618" t="s">
        <v>2393</v>
      </c>
      <c r="G1618">
        <v>209</v>
      </c>
    </row>
    <row r="1619" spans="1:7">
      <c r="A1619">
        <v>1618</v>
      </c>
      <c r="B1619">
        <v>10003</v>
      </c>
      <c r="C1619">
        <v>8</v>
      </c>
      <c r="D1619" t="s">
        <v>2576</v>
      </c>
      <c r="E1619" s="469">
        <v>999</v>
      </c>
      <c r="F1619" t="s">
        <v>2393</v>
      </c>
      <c r="G1619">
        <v>85</v>
      </c>
    </row>
    <row r="1620" spans="1:7">
      <c r="A1620">
        <v>1619</v>
      </c>
      <c r="B1620">
        <v>6387</v>
      </c>
      <c r="C1620">
        <v>8</v>
      </c>
      <c r="D1620" t="s">
        <v>2577</v>
      </c>
      <c r="E1620" s="469">
        <v>1149</v>
      </c>
      <c r="F1620" t="s">
        <v>1093</v>
      </c>
      <c r="G1620">
        <v>234</v>
      </c>
    </row>
    <row r="1621" spans="1:7">
      <c r="A1621">
        <v>1620</v>
      </c>
      <c r="B1621">
        <v>7814</v>
      </c>
      <c r="C1621">
        <v>8</v>
      </c>
      <c r="D1621" t="s">
        <v>2578</v>
      </c>
      <c r="E1621" s="469">
        <v>349</v>
      </c>
      <c r="F1621" t="s">
        <v>2515</v>
      </c>
      <c r="G1621">
        <v>176</v>
      </c>
    </row>
    <row r="1622" spans="1:7">
      <c r="A1622">
        <v>1621</v>
      </c>
      <c r="B1622">
        <v>9947</v>
      </c>
      <c r="C1622">
        <v>8</v>
      </c>
      <c r="D1622" t="s">
        <v>2579</v>
      </c>
      <c r="E1622" s="469">
        <v>504</v>
      </c>
      <c r="F1622" t="s">
        <v>2211</v>
      </c>
      <c r="G1622">
        <v>88</v>
      </c>
    </row>
    <row r="1623" spans="1:7">
      <c r="A1623">
        <v>1622</v>
      </c>
      <c r="B1623">
        <v>6429</v>
      </c>
      <c r="C1623">
        <v>8</v>
      </c>
      <c r="D1623" t="s">
        <v>2580</v>
      </c>
      <c r="E1623" s="469">
        <v>479</v>
      </c>
      <c r="F1623" t="s">
        <v>2180</v>
      </c>
      <c r="G1623">
        <v>232</v>
      </c>
    </row>
    <row r="1624" spans="1:7">
      <c r="A1624">
        <v>1623</v>
      </c>
      <c r="B1624">
        <v>8324</v>
      </c>
      <c r="C1624">
        <v>8</v>
      </c>
      <c r="D1624" t="s">
        <v>2581</v>
      </c>
      <c r="E1624" s="469">
        <v>359</v>
      </c>
      <c r="F1624" t="s">
        <v>2180</v>
      </c>
      <c r="G1624">
        <v>154</v>
      </c>
    </row>
    <row r="1625" spans="1:7">
      <c r="A1625">
        <v>1624</v>
      </c>
      <c r="B1625">
        <v>8041</v>
      </c>
      <c r="C1625">
        <v>8</v>
      </c>
      <c r="D1625" t="s">
        <v>2582</v>
      </c>
      <c r="E1625" s="469">
        <v>329</v>
      </c>
      <c r="F1625" t="s">
        <v>2198</v>
      </c>
      <c r="G1625">
        <v>166</v>
      </c>
    </row>
    <row r="1626" spans="1:7">
      <c r="A1626">
        <v>1625</v>
      </c>
      <c r="B1626">
        <v>11314</v>
      </c>
      <c r="C1626">
        <v>8</v>
      </c>
      <c r="D1626" t="s">
        <v>2583</v>
      </c>
      <c r="E1626" s="469">
        <v>1429</v>
      </c>
      <c r="F1626" t="s">
        <v>2448</v>
      </c>
      <c r="G1626">
        <v>29</v>
      </c>
    </row>
    <row r="1627" spans="1:7">
      <c r="A1627">
        <v>1626</v>
      </c>
      <c r="B1627">
        <v>8703</v>
      </c>
      <c r="C1627">
        <v>8</v>
      </c>
      <c r="D1627" t="s">
        <v>2584</v>
      </c>
      <c r="E1627" s="469">
        <v>1501.73</v>
      </c>
      <c r="F1627" t="s">
        <v>2448</v>
      </c>
      <c r="G1627">
        <v>139</v>
      </c>
    </row>
    <row r="1628" spans="1:7">
      <c r="A1628">
        <v>1627</v>
      </c>
      <c r="B1628">
        <v>8216</v>
      </c>
      <c r="C1628">
        <v>8</v>
      </c>
      <c r="D1628" t="s">
        <v>2585</v>
      </c>
      <c r="E1628" s="469">
        <v>1499</v>
      </c>
      <c r="F1628" t="s">
        <v>2448</v>
      </c>
      <c r="G1628">
        <v>158</v>
      </c>
    </row>
    <row r="1629" spans="1:7">
      <c r="A1629">
        <v>1628</v>
      </c>
      <c r="B1629">
        <v>7893</v>
      </c>
      <c r="C1629">
        <v>8</v>
      </c>
      <c r="D1629" t="s">
        <v>2586</v>
      </c>
      <c r="E1629" s="469">
        <v>1409</v>
      </c>
      <c r="F1629" t="s">
        <v>2448</v>
      </c>
      <c r="G1629">
        <v>172</v>
      </c>
    </row>
    <row r="1630" spans="1:7">
      <c r="A1630">
        <v>1629</v>
      </c>
      <c r="B1630">
        <v>9324</v>
      </c>
      <c r="C1630">
        <v>8</v>
      </c>
      <c r="D1630" t="s">
        <v>2587</v>
      </c>
      <c r="E1630" s="469">
        <v>1499</v>
      </c>
      <c r="F1630" t="s">
        <v>2448</v>
      </c>
      <c r="G1630">
        <v>114</v>
      </c>
    </row>
    <row r="1631" spans="1:7">
      <c r="A1631">
        <v>1630</v>
      </c>
      <c r="B1631">
        <v>7676</v>
      </c>
      <c r="C1631">
        <v>8</v>
      </c>
      <c r="D1631" t="s">
        <v>2588</v>
      </c>
      <c r="E1631" s="469">
        <v>1029</v>
      </c>
      <c r="F1631" t="s">
        <v>2448</v>
      </c>
      <c r="G1631">
        <v>182</v>
      </c>
    </row>
    <row r="1632" spans="1:7">
      <c r="A1632">
        <v>1631</v>
      </c>
      <c r="B1632">
        <v>9084</v>
      </c>
      <c r="C1632">
        <v>8</v>
      </c>
      <c r="D1632" t="s">
        <v>2589</v>
      </c>
      <c r="E1632" s="469">
        <v>1099</v>
      </c>
      <c r="F1632" t="s">
        <v>2448</v>
      </c>
      <c r="G1632">
        <v>124</v>
      </c>
    </row>
    <row r="1633" spans="1:7">
      <c r="A1633">
        <v>1632</v>
      </c>
      <c r="B1633">
        <v>9479</v>
      </c>
      <c r="C1633">
        <v>8</v>
      </c>
      <c r="D1633" t="s">
        <v>2590</v>
      </c>
      <c r="E1633" s="469">
        <v>828</v>
      </c>
      <c r="F1633" t="s">
        <v>2448</v>
      </c>
      <c r="G1633">
        <v>107</v>
      </c>
    </row>
    <row r="1634" spans="1:7">
      <c r="A1634">
        <v>1633</v>
      </c>
      <c r="B1634">
        <v>11274</v>
      </c>
      <c r="C1634">
        <v>8</v>
      </c>
      <c r="D1634" t="s">
        <v>2591</v>
      </c>
      <c r="E1634" s="469">
        <v>830</v>
      </c>
      <c r="F1634" t="s">
        <v>2448</v>
      </c>
      <c r="G1634">
        <v>31</v>
      </c>
    </row>
    <row r="1635" spans="1:7">
      <c r="A1635">
        <v>1634</v>
      </c>
      <c r="B1635">
        <v>11175</v>
      </c>
      <c r="C1635">
        <v>8</v>
      </c>
      <c r="D1635" t="s">
        <v>2592</v>
      </c>
      <c r="E1635" s="469">
        <v>828</v>
      </c>
      <c r="F1635" t="s">
        <v>2448</v>
      </c>
      <c r="G1635">
        <v>35</v>
      </c>
    </row>
    <row r="1636" spans="1:7">
      <c r="A1636">
        <v>1635</v>
      </c>
      <c r="B1636">
        <v>8499</v>
      </c>
      <c r="C1636">
        <v>8</v>
      </c>
      <c r="D1636" t="s">
        <v>2593</v>
      </c>
      <c r="E1636" s="469">
        <v>828</v>
      </c>
      <c r="F1636" t="s">
        <v>2448</v>
      </c>
      <c r="G1636">
        <v>147</v>
      </c>
    </row>
    <row r="1637" spans="1:7">
      <c r="A1637">
        <v>1636</v>
      </c>
      <c r="B1637">
        <v>9228</v>
      </c>
      <c r="C1637">
        <v>8</v>
      </c>
      <c r="D1637" t="s">
        <v>2594</v>
      </c>
      <c r="E1637" s="469">
        <v>649</v>
      </c>
      <c r="F1637" t="s">
        <v>2448</v>
      </c>
      <c r="G1637">
        <v>118</v>
      </c>
    </row>
    <row r="1638" spans="1:7">
      <c r="A1638">
        <v>1637</v>
      </c>
      <c r="B1638">
        <v>10526</v>
      </c>
      <c r="C1638">
        <v>8</v>
      </c>
      <c r="D1638" t="s">
        <v>2595</v>
      </c>
      <c r="E1638" s="469">
        <v>389</v>
      </c>
      <c r="F1638" t="s">
        <v>2186</v>
      </c>
      <c r="G1638">
        <v>63</v>
      </c>
    </row>
    <row r="1639" spans="1:7">
      <c r="A1639">
        <v>1638</v>
      </c>
      <c r="B1639">
        <v>6113</v>
      </c>
      <c r="C1639">
        <v>8</v>
      </c>
      <c r="D1639" t="s">
        <v>2596</v>
      </c>
      <c r="E1639" s="469">
        <v>2499</v>
      </c>
      <c r="F1639" t="s">
        <v>843</v>
      </c>
      <c r="G1639">
        <v>246</v>
      </c>
    </row>
    <row r="1640" spans="1:7">
      <c r="A1640">
        <v>1639</v>
      </c>
      <c r="B1640">
        <v>11001</v>
      </c>
      <c r="C1640">
        <v>8</v>
      </c>
      <c r="D1640" t="s">
        <v>2597</v>
      </c>
      <c r="E1640" s="469">
        <v>529</v>
      </c>
      <c r="F1640" t="s">
        <v>843</v>
      </c>
      <c r="G1640">
        <v>42</v>
      </c>
    </row>
    <row r="1641" spans="1:7">
      <c r="A1641">
        <v>1640</v>
      </c>
      <c r="B1641">
        <v>6896</v>
      </c>
      <c r="C1641">
        <v>8</v>
      </c>
      <c r="D1641" t="s">
        <v>2598</v>
      </c>
      <c r="E1641" s="469">
        <v>499</v>
      </c>
      <c r="F1641" t="s">
        <v>2529</v>
      </c>
      <c r="G1641">
        <v>214</v>
      </c>
    </row>
    <row r="1642" spans="1:7">
      <c r="A1642">
        <v>1641</v>
      </c>
      <c r="B1642">
        <v>8570</v>
      </c>
      <c r="C1642">
        <v>8</v>
      </c>
      <c r="D1642" t="s">
        <v>2599</v>
      </c>
      <c r="E1642" s="469">
        <v>299</v>
      </c>
      <c r="F1642" t="s">
        <v>2529</v>
      </c>
      <c r="G1642">
        <v>144</v>
      </c>
    </row>
    <row r="1643" spans="1:7">
      <c r="A1643">
        <v>1642</v>
      </c>
      <c r="B1643">
        <v>10246</v>
      </c>
      <c r="C1643">
        <v>8</v>
      </c>
      <c r="D1643" t="s">
        <v>2600</v>
      </c>
      <c r="E1643" s="469">
        <v>999</v>
      </c>
      <c r="F1643" t="s">
        <v>2191</v>
      </c>
      <c r="G1643">
        <v>74</v>
      </c>
    </row>
    <row r="1644" spans="1:7">
      <c r="A1644">
        <v>1643</v>
      </c>
      <c r="B1644">
        <v>11963</v>
      </c>
      <c r="C1644">
        <v>8</v>
      </c>
      <c r="D1644" t="s">
        <v>2601</v>
      </c>
      <c r="E1644" s="469">
        <v>899</v>
      </c>
      <c r="F1644" t="s">
        <v>2191</v>
      </c>
      <c r="G1644">
        <v>1</v>
      </c>
    </row>
    <row r="1645" spans="1:7">
      <c r="A1645">
        <v>1644</v>
      </c>
      <c r="B1645">
        <v>10370</v>
      </c>
      <c r="C1645">
        <v>8</v>
      </c>
      <c r="D1645" t="s">
        <v>2602</v>
      </c>
      <c r="E1645" s="469">
        <v>649</v>
      </c>
      <c r="F1645" t="s">
        <v>2191</v>
      </c>
      <c r="G1645">
        <v>69</v>
      </c>
    </row>
    <row r="1646" spans="1:7">
      <c r="A1646">
        <v>1645</v>
      </c>
      <c r="B1646">
        <v>7171</v>
      </c>
      <c r="C1646">
        <v>8</v>
      </c>
      <c r="D1646" t="s">
        <v>2603</v>
      </c>
      <c r="E1646" s="469">
        <v>395</v>
      </c>
      <c r="F1646" t="s">
        <v>2191</v>
      </c>
      <c r="G1646">
        <v>203</v>
      </c>
    </row>
    <row r="1647" spans="1:7">
      <c r="A1647">
        <v>1646</v>
      </c>
      <c r="B1647">
        <v>11830</v>
      </c>
      <c r="C1647">
        <v>8</v>
      </c>
      <c r="D1647" t="s">
        <v>2604</v>
      </c>
      <c r="E1647" s="469">
        <v>549</v>
      </c>
      <c r="F1647" t="s">
        <v>2393</v>
      </c>
      <c r="G1647">
        <v>7</v>
      </c>
    </row>
    <row r="1648" spans="1:7">
      <c r="A1648">
        <v>1647</v>
      </c>
      <c r="B1648">
        <v>8042</v>
      </c>
      <c r="C1648">
        <v>8</v>
      </c>
      <c r="D1648" t="s">
        <v>2605</v>
      </c>
      <c r="E1648" s="469">
        <v>549</v>
      </c>
      <c r="F1648" t="s">
        <v>2393</v>
      </c>
      <c r="G1648">
        <v>166</v>
      </c>
    </row>
    <row r="1649" spans="1:7">
      <c r="A1649">
        <v>1648</v>
      </c>
      <c r="B1649">
        <v>6577</v>
      </c>
      <c r="C1649">
        <v>8</v>
      </c>
      <c r="D1649" t="s">
        <v>2606</v>
      </c>
      <c r="E1649" s="469">
        <v>549</v>
      </c>
      <c r="F1649" t="s">
        <v>2393</v>
      </c>
      <c r="G1649">
        <v>226</v>
      </c>
    </row>
    <row r="1650" spans="1:7">
      <c r="A1650">
        <v>1649</v>
      </c>
      <c r="B1650">
        <v>8988</v>
      </c>
      <c r="C1650">
        <v>8</v>
      </c>
      <c r="D1650" t="s">
        <v>2607</v>
      </c>
      <c r="E1650" s="469">
        <v>899</v>
      </c>
      <c r="F1650" t="s">
        <v>2393</v>
      </c>
      <c r="G1650">
        <v>128</v>
      </c>
    </row>
    <row r="1651" spans="1:7">
      <c r="A1651">
        <v>1650</v>
      </c>
      <c r="B1651">
        <v>8401</v>
      </c>
      <c r="C1651">
        <v>8</v>
      </c>
      <c r="D1651" t="s">
        <v>2608</v>
      </c>
      <c r="E1651" s="469">
        <v>799</v>
      </c>
      <c r="F1651" t="s">
        <v>2393</v>
      </c>
      <c r="G1651">
        <v>151</v>
      </c>
    </row>
    <row r="1652" spans="1:7">
      <c r="A1652">
        <v>1651</v>
      </c>
      <c r="B1652">
        <v>6578</v>
      </c>
      <c r="C1652">
        <v>8</v>
      </c>
      <c r="D1652" t="s">
        <v>2609</v>
      </c>
      <c r="E1652" s="469">
        <v>1499</v>
      </c>
      <c r="F1652" t="s">
        <v>1093</v>
      </c>
      <c r="G1652">
        <v>226</v>
      </c>
    </row>
    <row r="1653" spans="1:7">
      <c r="A1653">
        <v>1652</v>
      </c>
      <c r="B1653">
        <v>10676</v>
      </c>
      <c r="C1653">
        <v>8</v>
      </c>
      <c r="D1653" t="s">
        <v>2610</v>
      </c>
      <c r="E1653" s="469">
        <v>399</v>
      </c>
      <c r="F1653" t="s">
        <v>2350</v>
      </c>
      <c r="G1653">
        <v>56</v>
      </c>
    </row>
    <row r="1654" spans="1:7">
      <c r="A1654">
        <v>1653</v>
      </c>
      <c r="B1654">
        <v>10856</v>
      </c>
      <c r="C1654">
        <v>8</v>
      </c>
      <c r="D1654" t="s">
        <v>2611</v>
      </c>
      <c r="E1654" s="469">
        <v>999</v>
      </c>
      <c r="F1654" t="s">
        <v>2195</v>
      </c>
      <c r="G1654">
        <v>48</v>
      </c>
    </row>
    <row r="1655" spans="1:7">
      <c r="A1655">
        <v>1654</v>
      </c>
      <c r="B1655">
        <v>6360</v>
      </c>
      <c r="C1655">
        <v>8</v>
      </c>
      <c r="D1655" t="s">
        <v>2612</v>
      </c>
      <c r="E1655" s="469">
        <v>249</v>
      </c>
      <c r="F1655" t="s">
        <v>2354</v>
      </c>
      <c r="G1655">
        <v>235</v>
      </c>
    </row>
    <row r="1656" spans="1:7">
      <c r="A1656">
        <v>1655</v>
      </c>
      <c r="B1656">
        <v>7549</v>
      </c>
      <c r="C1656">
        <v>8</v>
      </c>
      <c r="D1656" t="s">
        <v>2613</v>
      </c>
      <c r="E1656" s="469">
        <v>212</v>
      </c>
      <c r="F1656" t="s">
        <v>2354</v>
      </c>
      <c r="G1656">
        <v>188</v>
      </c>
    </row>
    <row r="1657" spans="1:7">
      <c r="A1657">
        <v>1656</v>
      </c>
      <c r="B1657">
        <v>9104</v>
      </c>
      <c r="C1657">
        <v>8</v>
      </c>
      <c r="D1657" t="s">
        <v>2614</v>
      </c>
      <c r="E1657" s="469">
        <v>269</v>
      </c>
      <c r="F1657" t="s">
        <v>2354</v>
      </c>
      <c r="G1657">
        <v>123</v>
      </c>
    </row>
    <row r="1658" spans="1:7">
      <c r="A1658">
        <v>1657</v>
      </c>
      <c r="B1658">
        <v>11251</v>
      </c>
      <c r="C1658">
        <v>8</v>
      </c>
      <c r="D1658" t="s">
        <v>2615</v>
      </c>
      <c r="E1658" s="469">
        <v>519</v>
      </c>
      <c r="F1658" t="s">
        <v>2182</v>
      </c>
      <c r="G1658">
        <v>32</v>
      </c>
    </row>
    <row r="1659" spans="1:7">
      <c r="A1659">
        <v>1658</v>
      </c>
      <c r="B1659">
        <v>7700</v>
      </c>
      <c r="C1659">
        <v>8</v>
      </c>
      <c r="D1659" t="s">
        <v>2616</v>
      </c>
      <c r="E1659" s="469">
        <v>727</v>
      </c>
      <c r="F1659" t="s">
        <v>2182</v>
      </c>
      <c r="G1659">
        <v>181</v>
      </c>
    </row>
    <row r="1660" spans="1:7">
      <c r="A1660">
        <v>1659</v>
      </c>
      <c r="B1660">
        <v>6795</v>
      </c>
      <c r="C1660">
        <v>8</v>
      </c>
      <c r="D1660" t="s">
        <v>2617</v>
      </c>
      <c r="E1660" s="469">
        <v>440</v>
      </c>
      <c r="F1660" t="s">
        <v>2182</v>
      </c>
      <c r="G1660">
        <v>218</v>
      </c>
    </row>
    <row r="1661" spans="1:7">
      <c r="A1661">
        <v>1660</v>
      </c>
      <c r="B1661">
        <v>9145</v>
      </c>
      <c r="C1661">
        <v>8</v>
      </c>
      <c r="D1661" t="s">
        <v>2618</v>
      </c>
      <c r="E1661" s="469">
        <v>319</v>
      </c>
      <c r="F1661" t="s">
        <v>2211</v>
      </c>
      <c r="G1661">
        <v>121</v>
      </c>
    </row>
    <row r="1662" spans="1:7">
      <c r="A1662">
        <v>1661</v>
      </c>
      <c r="B1662">
        <v>8292</v>
      </c>
      <c r="C1662">
        <v>8</v>
      </c>
      <c r="D1662" t="s">
        <v>2619</v>
      </c>
      <c r="E1662" s="469">
        <v>999</v>
      </c>
      <c r="F1662" t="s">
        <v>2180</v>
      </c>
      <c r="G1662">
        <v>155</v>
      </c>
    </row>
    <row r="1663" spans="1:7">
      <c r="A1663">
        <v>1662</v>
      </c>
      <c r="B1663">
        <v>10294</v>
      </c>
      <c r="C1663">
        <v>8</v>
      </c>
      <c r="D1663" t="s">
        <v>2620</v>
      </c>
      <c r="E1663" s="469">
        <v>489</v>
      </c>
      <c r="F1663" t="s">
        <v>2180</v>
      </c>
      <c r="G1663">
        <v>72</v>
      </c>
    </row>
    <row r="1664" spans="1:7">
      <c r="A1664">
        <v>1663</v>
      </c>
      <c r="B1664">
        <v>11879</v>
      </c>
      <c r="C1664">
        <v>8</v>
      </c>
      <c r="D1664" t="s">
        <v>2621</v>
      </c>
      <c r="E1664" s="469">
        <v>519</v>
      </c>
      <c r="F1664" t="s">
        <v>2186</v>
      </c>
      <c r="G1664">
        <v>5</v>
      </c>
    </row>
    <row r="1665" spans="1:7">
      <c r="A1665">
        <v>1664</v>
      </c>
      <c r="B1665">
        <v>11760</v>
      </c>
      <c r="C1665">
        <v>8</v>
      </c>
      <c r="D1665" t="s">
        <v>2622</v>
      </c>
      <c r="E1665" s="469">
        <v>445</v>
      </c>
      <c r="F1665" t="s">
        <v>2623</v>
      </c>
      <c r="G1665">
        <v>10</v>
      </c>
    </row>
    <row r="1666" spans="1:7">
      <c r="A1666">
        <v>1665</v>
      </c>
      <c r="B1666">
        <v>10654</v>
      </c>
      <c r="C1666">
        <v>8</v>
      </c>
      <c r="D1666" t="s">
        <v>2624</v>
      </c>
      <c r="E1666" s="469">
        <v>619</v>
      </c>
      <c r="F1666" t="s">
        <v>2182</v>
      </c>
      <c r="G1666">
        <v>57</v>
      </c>
    </row>
    <row r="1667" spans="1:7">
      <c r="A1667">
        <v>1666</v>
      </c>
      <c r="B1667">
        <v>6744</v>
      </c>
      <c r="C1667">
        <v>8</v>
      </c>
      <c r="D1667" t="s">
        <v>2625</v>
      </c>
      <c r="E1667" s="469">
        <v>628</v>
      </c>
      <c r="F1667" t="s">
        <v>2205</v>
      </c>
      <c r="G1667">
        <v>220</v>
      </c>
    </row>
    <row r="1668" spans="1:7">
      <c r="A1668">
        <v>1667</v>
      </c>
      <c r="B1668">
        <v>10655</v>
      </c>
      <c r="C1668">
        <v>8</v>
      </c>
      <c r="D1668" t="s">
        <v>2626</v>
      </c>
      <c r="E1668" s="469">
        <v>399</v>
      </c>
      <c r="F1668" t="s">
        <v>2205</v>
      </c>
      <c r="G1668">
        <v>57</v>
      </c>
    </row>
    <row r="1669" spans="1:7">
      <c r="A1669">
        <v>1668</v>
      </c>
      <c r="B1669">
        <v>6796</v>
      </c>
      <c r="C1669">
        <v>8</v>
      </c>
      <c r="D1669" t="s">
        <v>2627</v>
      </c>
      <c r="E1669" s="469">
        <v>299</v>
      </c>
      <c r="F1669" t="s">
        <v>2205</v>
      </c>
      <c r="G1669">
        <v>218</v>
      </c>
    </row>
    <row r="1670" spans="1:7">
      <c r="A1670">
        <v>1669</v>
      </c>
      <c r="B1670">
        <v>8814</v>
      </c>
      <c r="C1670">
        <v>8</v>
      </c>
      <c r="D1670" t="s">
        <v>2628</v>
      </c>
      <c r="E1670" s="469">
        <v>1429</v>
      </c>
      <c r="F1670" t="s">
        <v>2448</v>
      </c>
      <c r="G1670">
        <v>135</v>
      </c>
    </row>
    <row r="1671" spans="1:7">
      <c r="A1671">
        <v>1670</v>
      </c>
      <c r="B1671">
        <v>6085</v>
      </c>
      <c r="C1671">
        <v>8</v>
      </c>
      <c r="D1671" t="s">
        <v>2629</v>
      </c>
      <c r="E1671" s="469">
        <v>1142.3599999999999</v>
      </c>
      <c r="F1671" t="s">
        <v>2448</v>
      </c>
      <c r="G1671">
        <v>247</v>
      </c>
    </row>
    <row r="1672" spans="1:7">
      <c r="A1672">
        <v>1671</v>
      </c>
      <c r="B1672">
        <v>10038</v>
      </c>
      <c r="C1672">
        <v>8</v>
      </c>
      <c r="D1672" t="s">
        <v>2630</v>
      </c>
      <c r="E1672" s="469">
        <v>1160</v>
      </c>
      <c r="F1672" t="s">
        <v>2448</v>
      </c>
      <c r="G1672">
        <v>83</v>
      </c>
    </row>
    <row r="1673" spans="1:7">
      <c r="A1673">
        <v>1672</v>
      </c>
      <c r="B1673">
        <v>11477</v>
      </c>
      <c r="C1673">
        <v>8</v>
      </c>
      <c r="D1673" t="s">
        <v>2631</v>
      </c>
      <c r="E1673" s="469">
        <v>1142</v>
      </c>
      <c r="F1673" t="s">
        <v>2448</v>
      </c>
      <c r="G1673">
        <v>22</v>
      </c>
    </row>
    <row r="1674" spans="1:7">
      <c r="A1674">
        <v>1673</v>
      </c>
      <c r="B1674">
        <v>10623</v>
      </c>
      <c r="C1674">
        <v>8</v>
      </c>
      <c r="D1674" t="s">
        <v>2632</v>
      </c>
      <c r="E1674" s="469">
        <v>669</v>
      </c>
      <c r="F1674" t="s">
        <v>2448</v>
      </c>
      <c r="G1674">
        <v>59</v>
      </c>
    </row>
    <row r="1675" spans="1:7">
      <c r="A1675">
        <v>1674</v>
      </c>
      <c r="B1675">
        <v>6086</v>
      </c>
      <c r="C1675">
        <v>8</v>
      </c>
      <c r="D1675" t="s">
        <v>2633</v>
      </c>
      <c r="E1675" s="469">
        <v>1999</v>
      </c>
      <c r="F1675" t="s">
        <v>843</v>
      </c>
      <c r="G1675">
        <v>247</v>
      </c>
    </row>
    <row r="1676" spans="1:7">
      <c r="A1676">
        <v>1675</v>
      </c>
      <c r="B1676">
        <v>6464</v>
      </c>
      <c r="C1676">
        <v>8</v>
      </c>
      <c r="D1676" t="s">
        <v>2634</v>
      </c>
      <c r="E1676" s="469">
        <v>1299</v>
      </c>
      <c r="F1676" t="s">
        <v>843</v>
      </c>
      <c r="G1676">
        <v>231</v>
      </c>
    </row>
    <row r="1677" spans="1:7">
      <c r="A1677">
        <v>1676</v>
      </c>
      <c r="B1677">
        <v>11811</v>
      </c>
      <c r="C1677">
        <v>8</v>
      </c>
      <c r="D1677" t="s">
        <v>2635</v>
      </c>
      <c r="E1677" s="469">
        <v>899</v>
      </c>
      <c r="F1677" t="s">
        <v>2529</v>
      </c>
      <c r="G1677">
        <v>8</v>
      </c>
    </row>
    <row r="1678" spans="1:7">
      <c r="A1678">
        <v>1677</v>
      </c>
      <c r="B1678">
        <v>9085</v>
      </c>
      <c r="C1678">
        <v>8</v>
      </c>
      <c r="D1678" t="s">
        <v>2636</v>
      </c>
      <c r="E1678" s="469">
        <v>1429</v>
      </c>
      <c r="F1678" t="s">
        <v>2191</v>
      </c>
      <c r="G1678">
        <v>124</v>
      </c>
    </row>
    <row r="1679" spans="1:7">
      <c r="A1679">
        <v>1678</v>
      </c>
      <c r="B1679">
        <v>7066</v>
      </c>
      <c r="C1679">
        <v>8</v>
      </c>
      <c r="D1679" t="s">
        <v>2637</v>
      </c>
      <c r="E1679" s="469">
        <v>299</v>
      </c>
      <c r="F1679" t="s">
        <v>2393</v>
      </c>
      <c r="G1679">
        <v>207</v>
      </c>
    </row>
    <row r="1680" spans="1:7">
      <c r="A1680">
        <v>1679</v>
      </c>
      <c r="B1680">
        <v>7305</v>
      </c>
      <c r="C1680">
        <v>8</v>
      </c>
      <c r="D1680" t="s">
        <v>2638</v>
      </c>
      <c r="E1680" s="469">
        <v>699</v>
      </c>
      <c r="F1680" t="s">
        <v>2393</v>
      </c>
      <c r="G1680">
        <v>198</v>
      </c>
    </row>
    <row r="1681" spans="1:7">
      <c r="A1681">
        <v>1680</v>
      </c>
      <c r="B1681">
        <v>10699</v>
      </c>
      <c r="C1681">
        <v>8</v>
      </c>
      <c r="D1681" t="s">
        <v>2639</v>
      </c>
      <c r="E1681" s="469">
        <v>599</v>
      </c>
      <c r="F1681" t="s">
        <v>2393</v>
      </c>
      <c r="G1681">
        <v>55</v>
      </c>
    </row>
    <row r="1682" spans="1:7">
      <c r="A1682">
        <v>1681</v>
      </c>
      <c r="B1682">
        <v>11500</v>
      </c>
      <c r="C1682">
        <v>8</v>
      </c>
      <c r="D1682" t="s">
        <v>2640</v>
      </c>
      <c r="E1682" s="469">
        <v>899</v>
      </c>
      <c r="F1682" t="s">
        <v>2393</v>
      </c>
      <c r="G1682">
        <v>21</v>
      </c>
    </row>
    <row r="1683" spans="1:7">
      <c r="A1683">
        <v>1682</v>
      </c>
      <c r="B1683">
        <v>11339</v>
      </c>
      <c r="C1683">
        <v>8</v>
      </c>
      <c r="D1683" t="s">
        <v>2641</v>
      </c>
      <c r="E1683" s="469">
        <v>699</v>
      </c>
      <c r="F1683" t="s">
        <v>2393</v>
      </c>
      <c r="G1683">
        <v>28</v>
      </c>
    </row>
    <row r="1684" spans="1:7">
      <c r="A1684">
        <v>1683</v>
      </c>
      <c r="B1684">
        <v>10922</v>
      </c>
      <c r="C1684">
        <v>8</v>
      </c>
      <c r="D1684" t="s">
        <v>2642</v>
      </c>
      <c r="E1684" s="469">
        <v>419</v>
      </c>
      <c r="F1684" t="s">
        <v>2400</v>
      </c>
      <c r="G1684">
        <v>45</v>
      </c>
    </row>
    <row r="1685" spans="1:7">
      <c r="A1685">
        <v>1684</v>
      </c>
      <c r="B1685">
        <v>10656</v>
      </c>
      <c r="C1685">
        <v>8</v>
      </c>
      <c r="D1685" t="s">
        <v>2643</v>
      </c>
      <c r="E1685" s="469">
        <v>409</v>
      </c>
      <c r="F1685" t="s">
        <v>2515</v>
      </c>
      <c r="G1685">
        <v>57</v>
      </c>
    </row>
    <row r="1686" spans="1:7">
      <c r="A1686">
        <v>1685</v>
      </c>
      <c r="B1686">
        <v>10371</v>
      </c>
      <c r="C1686">
        <v>8</v>
      </c>
      <c r="D1686" t="s">
        <v>2644</v>
      </c>
      <c r="E1686" s="469">
        <v>658.99</v>
      </c>
      <c r="F1686" t="s">
        <v>2182</v>
      </c>
      <c r="G1686">
        <v>69</v>
      </c>
    </row>
    <row r="1687" spans="1:7">
      <c r="A1687">
        <v>1686</v>
      </c>
      <c r="B1687">
        <v>7495</v>
      </c>
      <c r="C1687">
        <v>8</v>
      </c>
      <c r="D1687" t="s">
        <v>2645</v>
      </c>
      <c r="E1687" s="469">
        <v>459</v>
      </c>
      <c r="F1687" t="s">
        <v>2182</v>
      </c>
      <c r="G1687">
        <v>190</v>
      </c>
    </row>
    <row r="1688" spans="1:7">
      <c r="A1688">
        <v>1687</v>
      </c>
      <c r="B1688">
        <v>8348</v>
      </c>
      <c r="C1688">
        <v>8</v>
      </c>
      <c r="D1688" t="s">
        <v>2646</v>
      </c>
      <c r="E1688" s="469">
        <v>1585</v>
      </c>
      <c r="F1688" t="s">
        <v>2182</v>
      </c>
      <c r="G1688">
        <v>153</v>
      </c>
    </row>
    <row r="1689" spans="1:7">
      <c r="A1689">
        <v>1688</v>
      </c>
      <c r="B1689">
        <v>8325</v>
      </c>
      <c r="C1689">
        <v>8</v>
      </c>
      <c r="D1689" t="s">
        <v>2647</v>
      </c>
      <c r="E1689" s="469">
        <v>699</v>
      </c>
      <c r="F1689" t="s">
        <v>2307</v>
      </c>
      <c r="G1689">
        <v>154</v>
      </c>
    </row>
    <row r="1690" spans="1:7">
      <c r="A1690">
        <v>1689</v>
      </c>
      <c r="B1690">
        <v>8891</v>
      </c>
      <c r="C1690">
        <v>8</v>
      </c>
      <c r="D1690" t="s">
        <v>2648</v>
      </c>
      <c r="E1690" s="469">
        <v>399</v>
      </c>
      <c r="F1690" t="s">
        <v>2180</v>
      </c>
      <c r="G1690">
        <v>132</v>
      </c>
    </row>
    <row r="1691" spans="1:7">
      <c r="A1691">
        <v>1690</v>
      </c>
      <c r="B1691">
        <v>7550</v>
      </c>
      <c r="C1691">
        <v>8</v>
      </c>
      <c r="D1691" t="s">
        <v>2649</v>
      </c>
      <c r="E1691" s="469">
        <v>749</v>
      </c>
      <c r="F1691" t="s">
        <v>2205</v>
      </c>
      <c r="G1691">
        <v>188</v>
      </c>
    </row>
    <row r="1692" spans="1:7">
      <c r="A1692">
        <v>1691</v>
      </c>
      <c r="B1692">
        <v>11646</v>
      </c>
      <c r="C1692">
        <v>8</v>
      </c>
      <c r="D1692" t="s">
        <v>2650</v>
      </c>
      <c r="E1692" s="469">
        <v>799</v>
      </c>
      <c r="F1692" t="s">
        <v>2205</v>
      </c>
      <c r="G1692">
        <v>14</v>
      </c>
    </row>
    <row r="1693" spans="1:7">
      <c r="A1693">
        <v>1692</v>
      </c>
      <c r="B1693">
        <v>11112</v>
      </c>
      <c r="C1693">
        <v>8</v>
      </c>
      <c r="D1693" t="s">
        <v>2651</v>
      </c>
      <c r="E1693" s="469">
        <v>749</v>
      </c>
      <c r="F1693" t="s">
        <v>2205</v>
      </c>
      <c r="G1693">
        <v>38</v>
      </c>
    </row>
    <row r="1694" spans="1:7">
      <c r="A1694">
        <v>1693</v>
      </c>
      <c r="B1694">
        <v>6157</v>
      </c>
      <c r="C1694">
        <v>8</v>
      </c>
      <c r="D1694" t="s">
        <v>2652</v>
      </c>
      <c r="E1694" s="469">
        <v>499</v>
      </c>
      <c r="F1694" t="s">
        <v>2205</v>
      </c>
      <c r="G1694">
        <v>244</v>
      </c>
    </row>
    <row r="1695" spans="1:7">
      <c r="A1695">
        <v>1694</v>
      </c>
      <c r="B1695">
        <v>9303</v>
      </c>
      <c r="C1695">
        <v>8</v>
      </c>
      <c r="D1695" t="s">
        <v>2653</v>
      </c>
      <c r="E1695" s="469">
        <v>599</v>
      </c>
      <c r="F1695" t="s">
        <v>2205</v>
      </c>
      <c r="G1695">
        <v>115</v>
      </c>
    </row>
    <row r="1696" spans="1:7">
      <c r="A1696">
        <v>1695</v>
      </c>
      <c r="B1696">
        <v>7428</v>
      </c>
      <c r="C1696">
        <v>8</v>
      </c>
      <c r="D1696" t="s">
        <v>2654</v>
      </c>
      <c r="E1696" s="469">
        <v>499</v>
      </c>
      <c r="F1696" t="s">
        <v>2205</v>
      </c>
      <c r="G1696">
        <v>193</v>
      </c>
    </row>
    <row r="1697" spans="1:7">
      <c r="A1697">
        <v>1696</v>
      </c>
      <c r="B1697">
        <v>6708</v>
      </c>
      <c r="C1697">
        <v>8</v>
      </c>
      <c r="D1697" t="s">
        <v>2655</v>
      </c>
      <c r="E1697" s="469">
        <v>419</v>
      </c>
      <c r="F1697" t="s">
        <v>2205</v>
      </c>
      <c r="G1697">
        <v>221</v>
      </c>
    </row>
    <row r="1698" spans="1:7">
      <c r="A1698">
        <v>1697</v>
      </c>
      <c r="B1698">
        <v>9948</v>
      </c>
      <c r="C1698">
        <v>8</v>
      </c>
      <c r="D1698" t="s">
        <v>2656</v>
      </c>
      <c r="E1698" s="469">
        <v>1749</v>
      </c>
      <c r="F1698" t="s">
        <v>2448</v>
      </c>
      <c r="G1698">
        <v>88</v>
      </c>
    </row>
    <row r="1699" spans="1:7">
      <c r="A1699">
        <v>1698</v>
      </c>
      <c r="B1699">
        <v>6336</v>
      </c>
      <c r="C1699">
        <v>8</v>
      </c>
      <c r="D1699" t="s">
        <v>2657</v>
      </c>
      <c r="E1699" s="469">
        <v>1503.09</v>
      </c>
      <c r="F1699" t="s">
        <v>2448</v>
      </c>
      <c r="G1699">
        <v>236</v>
      </c>
    </row>
    <row r="1700" spans="1:7">
      <c r="A1700">
        <v>1699</v>
      </c>
      <c r="B1700">
        <v>11291</v>
      </c>
      <c r="C1700">
        <v>8</v>
      </c>
      <c r="D1700" t="s">
        <v>2658</v>
      </c>
      <c r="E1700" s="469">
        <v>1421</v>
      </c>
      <c r="F1700" t="s">
        <v>2448</v>
      </c>
      <c r="G1700">
        <v>30</v>
      </c>
    </row>
    <row r="1701" spans="1:7">
      <c r="A1701">
        <v>1700</v>
      </c>
      <c r="B1701">
        <v>6361</v>
      </c>
      <c r="C1701">
        <v>8</v>
      </c>
      <c r="D1701" t="s">
        <v>2659</v>
      </c>
      <c r="E1701" s="469">
        <v>1421</v>
      </c>
      <c r="F1701" t="s">
        <v>2448</v>
      </c>
      <c r="G1701">
        <v>235</v>
      </c>
    </row>
    <row r="1702" spans="1:7">
      <c r="A1702">
        <v>1701</v>
      </c>
      <c r="B1702">
        <v>10142</v>
      </c>
      <c r="C1702">
        <v>8</v>
      </c>
      <c r="D1702" t="s">
        <v>2660</v>
      </c>
      <c r="E1702" s="469">
        <v>1499</v>
      </c>
      <c r="F1702" t="s">
        <v>2448</v>
      </c>
      <c r="G1702">
        <v>79</v>
      </c>
    </row>
    <row r="1703" spans="1:7">
      <c r="A1703">
        <v>1702</v>
      </c>
      <c r="B1703">
        <v>10372</v>
      </c>
      <c r="C1703">
        <v>8</v>
      </c>
      <c r="D1703" t="s">
        <v>2661</v>
      </c>
      <c r="E1703" s="469">
        <v>1499</v>
      </c>
      <c r="F1703" t="s">
        <v>2448</v>
      </c>
      <c r="G1703">
        <v>69</v>
      </c>
    </row>
    <row r="1704" spans="1:7">
      <c r="A1704">
        <v>1703</v>
      </c>
      <c r="B1704">
        <v>6745</v>
      </c>
      <c r="C1704">
        <v>8</v>
      </c>
      <c r="D1704" t="s">
        <v>2662</v>
      </c>
      <c r="E1704" s="469">
        <v>1493</v>
      </c>
      <c r="F1704" t="s">
        <v>2448</v>
      </c>
      <c r="G1704">
        <v>220</v>
      </c>
    </row>
    <row r="1705" spans="1:7">
      <c r="A1705">
        <v>1704</v>
      </c>
      <c r="B1705">
        <v>6281</v>
      </c>
      <c r="C1705">
        <v>8</v>
      </c>
      <c r="D1705" t="s">
        <v>2663</v>
      </c>
      <c r="E1705" s="469">
        <v>1429</v>
      </c>
      <c r="F1705" t="s">
        <v>2448</v>
      </c>
      <c r="G1705">
        <v>238</v>
      </c>
    </row>
    <row r="1706" spans="1:7">
      <c r="A1706">
        <v>1705</v>
      </c>
      <c r="B1706">
        <v>6986</v>
      </c>
      <c r="C1706">
        <v>8</v>
      </c>
      <c r="D1706" t="s">
        <v>2664</v>
      </c>
      <c r="E1706" s="469">
        <v>1099</v>
      </c>
      <c r="F1706" t="s">
        <v>2448</v>
      </c>
      <c r="G1706">
        <v>210</v>
      </c>
    </row>
    <row r="1707" spans="1:7">
      <c r="A1707">
        <v>1706</v>
      </c>
      <c r="B1707">
        <v>11982</v>
      </c>
      <c r="C1707">
        <v>8</v>
      </c>
      <c r="D1707" t="s">
        <v>2665</v>
      </c>
      <c r="E1707" s="469">
        <v>1143</v>
      </c>
      <c r="F1707" t="s">
        <v>2448</v>
      </c>
      <c r="G1707">
        <v>0</v>
      </c>
    </row>
    <row r="1708" spans="1:7">
      <c r="A1708">
        <v>1707</v>
      </c>
      <c r="B1708">
        <v>8402</v>
      </c>
      <c r="C1708">
        <v>8</v>
      </c>
      <c r="D1708" t="s">
        <v>2666</v>
      </c>
      <c r="E1708" s="469">
        <v>1142</v>
      </c>
      <c r="F1708" t="s">
        <v>2448</v>
      </c>
      <c r="G1708">
        <v>151</v>
      </c>
    </row>
    <row r="1709" spans="1:7">
      <c r="A1709">
        <v>1708</v>
      </c>
      <c r="B1709">
        <v>6465</v>
      </c>
      <c r="C1709">
        <v>8</v>
      </c>
      <c r="D1709" t="s">
        <v>2667</v>
      </c>
      <c r="E1709" s="469">
        <v>1142.3599999999999</v>
      </c>
      <c r="F1709" t="s">
        <v>2448</v>
      </c>
      <c r="G1709">
        <v>231</v>
      </c>
    </row>
    <row r="1710" spans="1:7">
      <c r="A1710">
        <v>1709</v>
      </c>
      <c r="B1710">
        <v>10624</v>
      </c>
      <c r="C1710">
        <v>8</v>
      </c>
      <c r="D1710" t="s">
        <v>2668</v>
      </c>
      <c r="E1710" s="469">
        <v>829</v>
      </c>
      <c r="F1710" t="s">
        <v>2448</v>
      </c>
      <c r="G1710">
        <v>59</v>
      </c>
    </row>
    <row r="1711" spans="1:7">
      <c r="A1711">
        <v>1710</v>
      </c>
      <c r="B1711">
        <v>11523</v>
      </c>
      <c r="C1711">
        <v>8</v>
      </c>
      <c r="D1711" t="s">
        <v>2669</v>
      </c>
      <c r="E1711" s="469">
        <v>1133.2</v>
      </c>
      <c r="F1711" t="s">
        <v>2448</v>
      </c>
      <c r="G1711">
        <v>20</v>
      </c>
    </row>
    <row r="1712" spans="1:7">
      <c r="A1712">
        <v>1711</v>
      </c>
      <c r="B1712">
        <v>8989</v>
      </c>
      <c r="C1712">
        <v>8</v>
      </c>
      <c r="D1712" t="s">
        <v>2670</v>
      </c>
      <c r="E1712" s="469">
        <v>828</v>
      </c>
      <c r="F1712" t="s">
        <v>2448</v>
      </c>
      <c r="G1712">
        <v>128</v>
      </c>
    </row>
    <row r="1713" spans="1:7">
      <c r="A1713">
        <v>1712</v>
      </c>
      <c r="B1713">
        <v>9779</v>
      </c>
      <c r="C1713">
        <v>8</v>
      </c>
      <c r="D1713" t="s">
        <v>2671</v>
      </c>
      <c r="E1713" s="469">
        <v>828</v>
      </c>
      <c r="F1713" t="s">
        <v>2448</v>
      </c>
      <c r="G1713">
        <v>95</v>
      </c>
    </row>
    <row r="1714" spans="1:7">
      <c r="A1714">
        <v>1713</v>
      </c>
      <c r="B1714">
        <v>6261</v>
      </c>
      <c r="C1714">
        <v>8</v>
      </c>
      <c r="D1714" t="s">
        <v>2672</v>
      </c>
      <c r="E1714" s="469">
        <v>828</v>
      </c>
      <c r="F1714" t="s">
        <v>2448</v>
      </c>
      <c r="G1714">
        <v>239</v>
      </c>
    </row>
    <row r="1715" spans="1:7">
      <c r="A1715">
        <v>1714</v>
      </c>
      <c r="B1715">
        <v>8704</v>
      </c>
      <c r="C1715">
        <v>8</v>
      </c>
      <c r="D1715" t="s">
        <v>2673</v>
      </c>
      <c r="E1715" s="469">
        <v>749</v>
      </c>
      <c r="F1715" t="s">
        <v>2448</v>
      </c>
      <c r="G1715">
        <v>139</v>
      </c>
    </row>
    <row r="1716" spans="1:7">
      <c r="A1716">
        <v>1715</v>
      </c>
      <c r="B1716">
        <v>7894</v>
      </c>
      <c r="C1716">
        <v>8</v>
      </c>
      <c r="D1716" t="s">
        <v>2674</v>
      </c>
      <c r="E1716" s="469">
        <v>639</v>
      </c>
      <c r="F1716" t="s">
        <v>2448</v>
      </c>
      <c r="G1716">
        <v>172</v>
      </c>
    </row>
    <row r="1717" spans="1:7">
      <c r="A1717">
        <v>1716</v>
      </c>
      <c r="B1717">
        <v>9416</v>
      </c>
      <c r="C1717">
        <v>8</v>
      </c>
      <c r="D1717" t="s">
        <v>2675</v>
      </c>
      <c r="E1717" s="469">
        <v>659</v>
      </c>
      <c r="F1717" t="s">
        <v>2448</v>
      </c>
      <c r="G1717">
        <v>110</v>
      </c>
    </row>
    <row r="1718" spans="1:7">
      <c r="A1718">
        <v>1717</v>
      </c>
      <c r="B1718">
        <v>10592</v>
      </c>
      <c r="C1718">
        <v>8</v>
      </c>
      <c r="D1718" t="s">
        <v>2676</v>
      </c>
      <c r="E1718" s="469">
        <v>639</v>
      </c>
      <c r="F1718" t="s">
        <v>2448</v>
      </c>
      <c r="G1718">
        <v>60</v>
      </c>
    </row>
    <row r="1719" spans="1:7">
      <c r="A1719">
        <v>1718</v>
      </c>
      <c r="B1719">
        <v>9390</v>
      </c>
      <c r="C1719">
        <v>8</v>
      </c>
      <c r="D1719" t="s">
        <v>2677</v>
      </c>
      <c r="E1719" s="469">
        <v>729.01</v>
      </c>
      <c r="F1719" t="s">
        <v>2448</v>
      </c>
      <c r="G1719">
        <v>111</v>
      </c>
    </row>
    <row r="1720" spans="1:7">
      <c r="A1720">
        <v>1719</v>
      </c>
      <c r="B1720">
        <v>8867</v>
      </c>
      <c r="C1720">
        <v>8</v>
      </c>
      <c r="D1720" t="s">
        <v>2678</v>
      </c>
      <c r="E1720" s="469">
        <v>669</v>
      </c>
      <c r="F1720" t="s">
        <v>2448</v>
      </c>
      <c r="G1720">
        <v>133</v>
      </c>
    </row>
    <row r="1721" spans="1:7">
      <c r="A1721">
        <v>1720</v>
      </c>
      <c r="B1721">
        <v>6746</v>
      </c>
      <c r="C1721">
        <v>8</v>
      </c>
      <c r="D1721" t="s">
        <v>2679</v>
      </c>
      <c r="E1721" s="469">
        <v>575.4</v>
      </c>
      <c r="F1721" t="s">
        <v>2186</v>
      </c>
      <c r="G1721">
        <v>220</v>
      </c>
    </row>
    <row r="1722" spans="1:7">
      <c r="A1722">
        <v>1721</v>
      </c>
      <c r="B1722">
        <v>7042</v>
      </c>
      <c r="C1722">
        <v>8</v>
      </c>
      <c r="D1722" t="s">
        <v>2680</v>
      </c>
      <c r="E1722" s="469">
        <v>845</v>
      </c>
      <c r="F1722" t="s">
        <v>2186</v>
      </c>
      <c r="G1722">
        <v>208</v>
      </c>
    </row>
    <row r="1723" spans="1:7">
      <c r="A1723">
        <v>1722</v>
      </c>
      <c r="B1723">
        <v>11831</v>
      </c>
      <c r="C1723">
        <v>8</v>
      </c>
      <c r="D1723" t="s">
        <v>2681</v>
      </c>
      <c r="E1723" s="469">
        <v>990.91</v>
      </c>
      <c r="F1723" t="s">
        <v>2186</v>
      </c>
      <c r="G1723">
        <v>7</v>
      </c>
    </row>
    <row r="1724" spans="1:7">
      <c r="A1724">
        <v>1723</v>
      </c>
      <c r="B1724">
        <v>11002</v>
      </c>
      <c r="C1724">
        <v>8</v>
      </c>
      <c r="D1724" t="s">
        <v>2682</v>
      </c>
      <c r="E1724" s="469">
        <v>949</v>
      </c>
      <c r="F1724" t="s">
        <v>2186</v>
      </c>
      <c r="G1724">
        <v>42</v>
      </c>
    </row>
    <row r="1725" spans="1:7">
      <c r="A1725">
        <v>1724</v>
      </c>
      <c r="B1725">
        <v>9662</v>
      </c>
      <c r="C1725">
        <v>8</v>
      </c>
      <c r="D1725" t="s">
        <v>2683</v>
      </c>
      <c r="E1725" s="469">
        <v>1590</v>
      </c>
      <c r="F1725" t="s">
        <v>2186</v>
      </c>
      <c r="G1725">
        <v>99</v>
      </c>
    </row>
    <row r="1726" spans="1:7">
      <c r="A1726">
        <v>1725</v>
      </c>
      <c r="B1726">
        <v>7601</v>
      </c>
      <c r="C1726">
        <v>8</v>
      </c>
      <c r="D1726" t="s">
        <v>2684</v>
      </c>
      <c r="E1726" s="469">
        <v>677</v>
      </c>
      <c r="F1726" t="s">
        <v>2186</v>
      </c>
      <c r="G1726">
        <v>186</v>
      </c>
    </row>
    <row r="1727" spans="1:7">
      <c r="A1727">
        <v>1726</v>
      </c>
      <c r="B1727">
        <v>9282</v>
      </c>
      <c r="C1727">
        <v>8</v>
      </c>
      <c r="D1727" t="s">
        <v>2685</v>
      </c>
      <c r="E1727" s="469">
        <v>1049</v>
      </c>
      <c r="F1727" t="s">
        <v>2186</v>
      </c>
      <c r="G1727">
        <v>116</v>
      </c>
    </row>
    <row r="1728" spans="1:7">
      <c r="A1728">
        <v>1727</v>
      </c>
      <c r="B1728">
        <v>8190</v>
      </c>
      <c r="C1728">
        <v>8</v>
      </c>
      <c r="D1728" t="s">
        <v>2686</v>
      </c>
      <c r="E1728" s="469">
        <v>769</v>
      </c>
      <c r="F1728" t="s">
        <v>2186</v>
      </c>
      <c r="G1728">
        <v>159</v>
      </c>
    </row>
    <row r="1729" spans="1:7">
      <c r="A1729">
        <v>1728</v>
      </c>
      <c r="B1729">
        <v>9061</v>
      </c>
      <c r="C1729">
        <v>8</v>
      </c>
      <c r="D1729" t="s">
        <v>2687</v>
      </c>
      <c r="E1729" s="469">
        <v>599</v>
      </c>
      <c r="F1729" t="s">
        <v>2186</v>
      </c>
      <c r="G1729">
        <v>125</v>
      </c>
    </row>
    <row r="1730" spans="1:7">
      <c r="A1730">
        <v>1729</v>
      </c>
      <c r="B1730">
        <v>10549</v>
      </c>
      <c r="C1730">
        <v>8</v>
      </c>
      <c r="D1730" t="s">
        <v>2688</v>
      </c>
      <c r="E1730" s="469">
        <v>825.99</v>
      </c>
      <c r="F1730" t="s">
        <v>2186</v>
      </c>
      <c r="G1730">
        <v>62</v>
      </c>
    </row>
    <row r="1731" spans="1:7">
      <c r="A1731">
        <v>1730</v>
      </c>
      <c r="B1731">
        <v>9345</v>
      </c>
      <c r="C1731">
        <v>8</v>
      </c>
      <c r="D1731" t="s">
        <v>2689</v>
      </c>
      <c r="E1731" s="469">
        <v>569</v>
      </c>
      <c r="F1731" t="s">
        <v>2186</v>
      </c>
      <c r="G1731">
        <v>113</v>
      </c>
    </row>
    <row r="1732" spans="1:7">
      <c r="A1732">
        <v>1731</v>
      </c>
      <c r="B1732">
        <v>7256</v>
      </c>
      <c r="C1732">
        <v>8</v>
      </c>
      <c r="D1732" t="s">
        <v>2690</v>
      </c>
      <c r="E1732" s="469">
        <v>449</v>
      </c>
      <c r="F1732" t="s">
        <v>2186</v>
      </c>
      <c r="G1732">
        <v>200</v>
      </c>
    </row>
    <row r="1733" spans="1:7">
      <c r="A1733">
        <v>1732</v>
      </c>
      <c r="B1733">
        <v>11789</v>
      </c>
      <c r="C1733">
        <v>8</v>
      </c>
      <c r="D1733" t="s">
        <v>2691</v>
      </c>
      <c r="E1733" s="469">
        <v>839</v>
      </c>
      <c r="F1733" t="s">
        <v>2186</v>
      </c>
      <c r="G1733">
        <v>9</v>
      </c>
    </row>
    <row r="1734" spans="1:7">
      <c r="A1734">
        <v>1733</v>
      </c>
      <c r="B1734">
        <v>11003</v>
      </c>
      <c r="C1734">
        <v>8</v>
      </c>
      <c r="D1734" t="s">
        <v>2692</v>
      </c>
      <c r="E1734" s="469">
        <v>799</v>
      </c>
      <c r="F1734" t="s">
        <v>2186</v>
      </c>
      <c r="G1734">
        <v>42</v>
      </c>
    </row>
    <row r="1735" spans="1:7">
      <c r="A1735">
        <v>1734</v>
      </c>
      <c r="B1735">
        <v>10204</v>
      </c>
      <c r="C1735">
        <v>8</v>
      </c>
      <c r="D1735" t="s">
        <v>2693</v>
      </c>
      <c r="E1735" s="469">
        <v>429</v>
      </c>
      <c r="F1735" t="s">
        <v>2186</v>
      </c>
      <c r="G1735">
        <v>76</v>
      </c>
    </row>
    <row r="1736" spans="1:7">
      <c r="A1736">
        <v>1735</v>
      </c>
      <c r="B1736">
        <v>11358</v>
      </c>
      <c r="C1736">
        <v>8</v>
      </c>
      <c r="D1736" t="s">
        <v>2694</v>
      </c>
      <c r="E1736" s="469">
        <v>529</v>
      </c>
      <c r="F1736" t="s">
        <v>2186</v>
      </c>
      <c r="G1736">
        <v>27</v>
      </c>
    </row>
    <row r="1737" spans="1:7">
      <c r="A1737">
        <v>1736</v>
      </c>
      <c r="B1737">
        <v>11133</v>
      </c>
      <c r="C1737">
        <v>8</v>
      </c>
      <c r="D1737" t="s">
        <v>2695</v>
      </c>
      <c r="E1737" s="469">
        <v>739</v>
      </c>
      <c r="F1737" t="s">
        <v>2186</v>
      </c>
      <c r="G1737">
        <v>37</v>
      </c>
    </row>
    <row r="1738" spans="1:7">
      <c r="A1738">
        <v>1737</v>
      </c>
      <c r="B1738">
        <v>8191</v>
      </c>
      <c r="C1738">
        <v>8</v>
      </c>
      <c r="D1738" t="s">
        <v>2696</v>
      </c>
      <c r="E1738" s="469">
        <v>2661</v>
      </c>
      <c r="F1738" t="s">
        <v>2186</v>
      </c>
      <c r="G1738">
        <v>159</v>
      </c>
    </row>
    <row r="1739" spans="1:7">
      <c r="A1739">
        <v>1738</v>
      </c>
      <c r="B1739">
        <v>6709</v>
      </c>
      <c r="C1739">
        <v>8</v>
      </c>
      <c r="D1739" t="s">
        <v>2697</v>
      </c>
      <c r="E1739" s="469">
        <v>3349</v>
      </c>
      <c r="F1739" t="s">
        <v>2186</v>
      </c>
      <c r="G1739">
        <v>221</v>
      </c>
    </row>
    <row r="1740" spans="1:7">
      <c r="A1740">
        <v>1739</v>
      </c>
      <c r="B1740">
        <v>10814</v>
      </c>
      <c r="C1740">
        <v>8</v>
      </c>
      <c r="D1740" t="s">
        <v>2698</v>
      </c>
      <c r="E1740" s="469">
        <v>339</v>
      </c>
      <c r="F1740" t="s">
        <v>2466</v>
      </c>
      <c r="G1740">
        <v>50</v>
      </c>
    </row>
    <row r="1741" spans="1:7">
      <c r="A1741">
        <v>1740</v>
      </c>
      <c r="B1741">
        <v>10405</v>
      </c>
      <c r="C1741">
        <v>8</v>
      </c>
      <c r="D1741" t="s">
        <v>2699</v>
      </c>
      <c r="E1741" s="469">
        <v>549</v>
      </c>
      <c r="F1741" t="s">
        <v>2466</v>
      </c>
      <c r="G1741">
        <v>68</v>
      </c>
    </row>
    <row r="1742" spans="1:7">
      <c r="A1742">
        <v>1741</v>
      </c>
      <c r="B1742">
        <v>6306</v>
      </c>
      <c r="C1742">
        <v>8</v>
      </c>
      <c r="D1742" t="s">
        <v>2700</v>
      </c>
      <c r="E1742" s="469">
        <v>849</v>
      </c>
      <c r="F1742" t="s">
        <v>843</v>
      </c>
      <c r="G1742">
        <v>237</v>
      </c>
    </row>
    <row r="1743" spans="1:7">
      <c r="A1743">
        <v>1742</v>
      </c>
      <c r="B1743">
        <v>10320</v>
      </c>
      <c r="C1743">
        <v>8</v>
      </c>
      <c r="D1743" t="s">
        <v>2701</v>
      </c>
      <c r="E1743" s="469">
        <v>699</v>
      </c>
      <c r="F1743" t="s">
        <v>843</v>
      </c>
      <c r="G1743">
        <v>71</v>
      </c>
    </row>
    <row r="1744" spans="1:7">
      <c r="A1744">
        <v>1743</v>
      </c>
      <c r="B1744">
        <v>6897</v>
      </c>
      <c r="C1744">
        <v>8</v>
      </c>
      <c r="D1744" t="s">
        <v>2702</v>
      </c>
      <c r="E1744" s="469">
        <v>599</v>
      </c>
      <c r="F1744" t="s">
        <v>843</v>
      </c>
      <c r="G1744">
        <v>214</v>
      </c>
    </row>
    <row r="1745" spans="1:7">
      <c r="A1745">
        <v>1744</v>
      </c>
      <c r="B1745">
        <v>6797</v>
      </c>
      <c r="C1745">
        <v>8</v>
      </c>
      <c r="D1745" t="s">
        <v>2703</v>
      </c>
      <c r="E1745" s="469">
        <v>1799</v>
      </c>
      <c r="F1745" t="s">
        <v>843</v>
      </c>
      <c r="G1745">
        <v>218</v>
      </c>
    </row>
    <row r="1746" spans="1:7">
      <c r="A1746">
        <v>1745</v>
      </c>
      <c r="B1746">
        <v>11195</v>
      </c>
      <c r="C1746">
        <v>8</v>
      </c>
      <c r="D1746" t="s">
        <v>2704</v>
      </c>
      <c r="E1746" s="469">
        <v>2999</v>
      </c>
      <c r="F1746" t="s">
        <v>843</v>
      </c>
      <c r="G1746">
        <v>34</v>
      </c>
    </row>
    <row r="1747" spans="1:7">
      <c r="A1747">
        <v>1746</v>
      </c>
      <c r="B1747">
        <v>9690</v>
      </c>
      <c r="C1747">
        <v>8</v>
      </c>
      <c r="D1747" t="s">
        <v>2705</v>
      </c>
      <c r="E1747" s="469">
        <v>799</v>
      </c>
      <c r="F1747" t="s">
        <v>843</v>
      </c>
      <c r="G1747">
        <v>98</v>
      </c>
    </row>
    <row r="1748" spans="1:7">
      <c r="A1748">
        <v>1747</v>
      </c>
      <c r="B1748">
        <v>10373</v>
      </c>
      <c r="C1748">
        <v>8</v>
      </c>
      <c r="D1748" t="s">
        <v>2706</v>
      </c>
      <c r="E1748" s="469">
        <v>429</v>
      </c>
      <c r="F1748" t="s">
        <v>843</v>
      </c>
      <c r="G1748">
        <v>69</v>
      </c>
    </row>
    <row r="1749" spans="1:7">
      <c r="A1749">
        <v>1748</v>
      </c>
      <c r="B1749">
        <v>11252</v>
      </c>
      <c r="C1749">
        <v>8</v>
      </c>
      <c r="D1749" t="s">
        <v>2707</v>
      </c>
      <c r="E1749" s="469">
        <v>513</v>
      </c>
      <c r="F1749" t="s">
        <v>2529</v>
      </c>
      <c r="G1749">
        <v>32</v>
      </c>
    </row>
    <row r="1750" spans="1:7">
      <c r="A1750">
        <v>1749</v>
      </c>
      <c r="B1750">
        <v>11315</v>
      </c>
      <c r="C1750">
        <v>8</v>
      </c>
      <c r="D1750" t="s">
        <v>2708</v>
      </c>
      <c r="E1750" s="469">
        <v>429</v>
      </c>
      <c r="F1750" t="s">
        <v>2529</v>
      </c>
      <c r="G1750">
        <v>29</v>
      </c>
    </row>
    <row r="1751" spans="1:7">
      <c r="A1751">
        <v>1750</v>
      </c>
      <c r="B1751">
        <v>11627</v>
      </c>
      <c r="C1751">
        <v>8</v>
      </c>
      <c r="D1751" t="s">
        <v>2709</v>
      </c>
      <c r="E1751" s="469">
        <v>365</v>
      </c>
      <c r="F1751" t="s">
        <v>2529</v>
      </c>
      <c r="G1751">
        <v>15</v>
      </c>
    </row>
    <row r="1752" spans="1:7">
      <c r="A1752">
        <v>1751</v>
      </c>
      <c r="B1752">
        <v>10295</v>
      </c>
      <c r="C1752">
        <v>8</v>
      </c>
      <c r="D1752" t="s">
        <v>2710</v>
      </c>
      <c r="E1752" s="469">
        <v>1849</v>
      </c>
      <c r="F1752" t="s">
        <v>2191</v>
      </c>
      <c r="G1752">
        <v>72</v>
      </c>
    </row>
    <row r="1753" spans="1:7">
      <c r="A1753">
        <v>1752</v>
      </c>
      <c r="B1753">
        <v>11340</v>
      </c>
      <c r="C1753">
        <v>8</v>
      </c>
      <c r="D1753" t="s">
        <v>2711</v>
      </c>
      <c r="E1753" s="469">
        <v>1649</v>
      </c>
      <c r="F1753" t="s">
        <v>2191</v>
      </c>
      <c r="G1753">
        <v>28</v>
      </c>
    </row>
    <row r="1754" spans="1:7">
      <c r="A1754">
        <v>1753</v>
      </c>
      <c r="B1754">
        <v>8403</v>
      </c>
      <c r="C1754">
        <v>8</v>
      </c>
      <c r="D1754" t="s">
        <v>2712</v>
      </c>
      <c r="E1754" s="469">
        <v>1199</v>
      </c>
      <c r="F1754" t="s">
        <v>2191</v>
      </c>
      <c r="G1754">
        <v>151</v>
      </c>
    </row>
    <row r="1755" spans="1:7">
      <c r="A1755">
        <v>1754</v>
      </c>
      <c r="B1755">
        <v>11761</v>
      </c>
      <c r="C1755">
        <v>8</v>
      </c>
      <c r="D1755" t="s">
        <v>2713</v>
      </c>
      <c r="E1755" s="469">
        <v>998.99</v>
      </c>
      <c r="F1755" t="s">
        <v>2191</v>
      </c>
      <c r="G1755">
        <v>10</v>
      </c>
    </row>
    <row r="1756" spans="1:7">
      <c r="A1756">
        <v>1755</v>
      </c>
      <c r="B1756">
        <v>7551</v>
      </c>
      <c r="C1756">
        <v>8</v>
      </c>
      <c r="D1756" t="s">
        <v>2714</v>
      </c>
      <c r="E1756" s="469">
        <v>1459</v>
      </c>
      <c r="F1756" t="s">
        <v>2191</v>
      </c>
      <c r="G1756">
        <v>188</v>
      </c>
    </row>
    <row r="1757" spans="1:7">
      <c r="A1757">
        <v>1756</v>
      </c>
      <c r="B1757">
        <v>8868</v>
      </c>
      <c r="C1757">
        <v>8</v>
      </c>
      <c r="D1757" t="s">
        <v>2715</v>
      </c>
      <c r="E1757" s="469">
        <v>765</v>
      </c>
      <c r="F1757" t="s">
        <v>2191</v>
      </c>
      <c r="G1757">
        <v>133</v>
      </c>
    </row>
    <row r="1758" spans="1:7">
      <c r="A1758">
        <v>1757</v>
      </c>
      <c r="B1758">
        <v>7429</v>
      </c>
      <c r="C1758">
        <v>8</v>
      </c>
      <c r="D1758" t="s">
        <v>2716</v>
      </c>
      <c r="E1758" s="469">
        <v>1099</v>
      </c>
      <c r="F1758" t="s">
        <v>2393</v>
      </c>
      <c r="G1758">
        <v>193</v>
      </c>
    </row>
    <row r="1759" spans="1:7">
      <c r="A1759">
        <v>1758</v>
      </c>
      <c r="B1759">
        <v>10321</v>
      </c>
      <c r="C1759">
        <v>8</v>
      </c>
      <c r="D1759" t="s">
        <v>2717</v>
      </c>
      <c r="E1759" s="469">
        <v>379</v>
      </c>
      <c r="F1759" t="s">
        <v>2393</v>
      </c>
      <c r="G1759">
        <v>71</v>
      </c>
    </row>
    <row r="1760" spans="1:7">
      <c r="A1760">
        <v>1759</v>
      </c>
      <c r="B1760">
        <v>6747</v>
      </c>
      <c r="C1760">
        <v>8</v>
      </c>
      <c r="D1760" t="s">
        <v>2718</v>
      </c>
      <c r="E1760" s="469">
        <v>649</v>
      </c>
      <c r="F1760" t="s">
        <v>2393</v>
      </c>
      <c r="G1760">
        <v>220</v>
      </c>
    </row>
    <row r="1761" spans="1:7">
      <c r="A1761">
        <v>1760</v>
      </c>
      <c r="B1761">
        <v>6532</v>
      </c>
      <c r="C1761">
        <v>8</v>
      </c>
      <c r="D1761" t="s">
        <v>2719</v>
      </c>
      <c r="E1761" s="469">
        <v>649</v>
      </c>
      <c r="F1761" t="s">
        <v>2393</v>
      </c>
      <c r="G1761">
        <v>228</v>
      </c>
    </row>
    <row r="1762" spans="1:7">
      <c r="A1762">
        <v>1761</v>
      </c>
      <c r="B1762">
        <v>9607</v>
      </c>
      <c r="C1762">
        <v>8</v>
      </c>
      <c r="D1762" t="s">
        <v>2720</v>
      </c>
      <c r="E1762" s="469">
        <v>379</v>
      </c>
      <c r="F1762" t="s">
        <v>2393</v>
      </c>
      <c r="G1762">
        <v>101</v>
      </c>
    </row>
    <row r="1763" spans="1:7">
      <c r="A1763">
        <v>1762</v>
      </c>
      <c r="B1763">
        <v>11880</v>
      </c>
      <c r="C1763">
        <v>8</v>
      </c>
      <c r="D1763" t="s">
        <v>2721</v>
      </c>
      <c r="E1763" s="469">
        <v>299</v>
      </c>
      <c r="F1763" t="s">
        <v>2393</v>
      </c>
      <c r="G1763">
        <v>5</v>
      </c>
    </row>
    <row r="1764" spans="1:7">
      <c r="A1764">
        <v>1763</v>
      </c>
      <c r="B1764">
        <v>7653</v>
      </c>
      <c r="C1764">
        <v>8</v>
      </c>
      <c r="D1764" t="s">
        <v>2722</v>
      </c>
      <c r="E1764" s="469">
        <v>329</v>
      </c>
      <c r="F1764" t="s">
        <v>2393</v>
      </c>
      <c r="G1764">
        <v>183</v>
      </c>
    </row>
    <row r="1765" spans="1:7">
      <c r="A1765">
        <v>1764</v>
      </c>
      <c r="B1765">
        <v>6550</v>
      </c>
      <c r="C1765">
        <v>8</v>
      </c>
      <c r="D1765" t="s">
        <v>2723</v>
      </c>
      <c r="E1765" s="469">
        <v>649</v>
      </c>
      <c r="F1765" t="s">
        <v>2393</v>
      </c>
      <c r="G1765">
        <v>227</v>
      </c>
    </row>
    <row r="1766" spans="1:7">
      <c r="A1766">
        <v>1765</v>
      </c>
      <c r="B1766">
        <v>11424</v>
      </c>
      <c r="C1766">
        <v>8</v>
      </c>
      <c r="D1766" t="s">
        <v>2724</v>
      </c>
      <c r="E1766" s="469">
        <v>999</v>
      </c>
      <c r="F1766" t="s">
        <v>2393</v>
      </c>
      <c r="G1766">
        <v>24</v>
      </c>
    </row>
    <row r="1767" spans="1:7">
      <c r="A1767">
        <v>1766</v>
      </c>
      <c r="B1767">
        <v>10527</v>
      </c>
      <c r="C1767">
        <v>8</v>
      </c>
      <c r="D1767" t="s">
        <v>2725</v>
      </c>
      <c r="E1767" s="469">
        <v>899</v>
      </c>
      <c r="F1767" t="s">
        <v>2393</v>
      </c>
      <c r="G1767">
        <v>63</v>
      </c>
    </row>
    <row r="1768" spans="1:7">
      <c r="A1768">
        <v>1767</v>
      </c>
      <c r="B1768">
        <v>11900</v>
      </c>
      <c r="C1768">
        <v>8</v>
      </c>
      <c r="D1768" t="s">
        <v>2726</v>
      </c>
      <c r="E1768" s="469">
        <v>549</v>
      </c>
      <c r="F1768" t="s">
        <v>2393</v>
      </c>
      <c r="G1768">
        <v>4</v>
      </c>
    </row>
    <row r="1769" spans="1:7">
      <c r="A1769">
        <v>1768</v>
      </c>
      <c r="B1769">
        <v>7677</v>
      </c>
      <c r="C1769">
        <v>8</v>
      </c>
      <c r="D1769" t="s">
        <v>2727</v>
      </c>
      <c r="E1769" s="469">
        <v>449</v>
      </c>
      <c r="F1769" t="s">
        <v>2393</v>
      </c>
      <c r="G1769">
        <v>182</v>
      </c>
    </row>
    <row r="1770" spans="1:7">
      <c r="A1770">
        <v>1769</v>
      </c>
      <c r="B1770">
        <v>10296</v>
      </c>
      <c r="C1770">
        <v>8</v>
      </c>
      <c r="D1770" t="s">
        <v>2728</v>
      </c>
      <c r="E1770" s="469">
        <v>799</v>
      </c>
      <c r="F1770" t="s">
        <v>2393</v>
      </c>
      <c r="G1770">
        <v>72</v>
      </c>
    </row>
    <row r="1771" spans="1:7">
      <c r="A1771">
        <v>1770</v>
      </c>
      <c r="B1771">
        <v>9721</v>
      </c>
      <c r="C1771">
        <v>8</v>
      </c>
      <c r="D1771" t="s">
        <v>2729</v>
      </c>
      <c r="E1771" s="469">
        <v>1199</v>
      </c>
      <c r="F1771" t="s">
        <v>2393</v>
      </c>
      <c r="G1771">
        <v>97</v>
      </c>
    </row>
    <row r="1772" spans="1:7">
      <c r="A1772">
        <v>1771</v>
      </c>
      <c r="B1772">
        <v>10247</v>
      </c>
      <c r="C1772">
        <v>8</v>
      </c>
      <c r="D1772" t="s">
        <v>2730</v>
      </c>
      <c r="E1772" s="469">
        <v>899</v>
      </c>
      <c r="F1772" t="s">
        <v>2393</v>
      </c>
      <c r="G1772">
        <v>74</v>
      </c>
    </row>
    <row r="1773" spans="1:7">
      <c r="A1773">
        <v>1772</v>
      </c>
      <c r="B1773">
        <v>9924</v>
      </c>
      <c r="C1773">
        <v>8</v>
      </c>
      <c r="D1773" t="s">
        <v>2731</v>
      </c>
      <c r="E1773" s="469">
        <v>999</v>
      </c>
      <c r="F1773" t="s">
        <v>2393</v>
      </c>
      <c r="G1773">
        <v>89</v>
      </c>
    </row>
    <row r="1774" spans="1:7">
      <c r="A1774">
        <v>1773</v>
      </c>
      <c r="B1774">
        <v>10756</v>
      </c>
      <c r="C1774">
        <v>8</v>
      </c>
      <c r="D1774" t="s">
        <v>2732</v>
      </c>
      <c r="E1774" s="469">
        <v>1699</v>
      </c>
      <c r="F1774" t="s">
        <v>2393</v>
      </c>
      <c r="G1774">
        <v>53</v>
      </c>
    </row>
    <row r="1775" spans="1:7">
      <c r="A1775">
        <v>1774</v>
      </c>
      <c r="B1775">
        <v>9194</v>
      </c>
      <c r="C1775">
        <v>8</v>
      </c>
      <c r="D1775" t="s">
        <v>2733</v>
      </c>
      <c r="E1775" s="469">
        <v>1699</v>
      </c>
      <c r="F1775" t="s">
        <v>2393</v>
      </c>
      <c r="G1775">
        <v>119</v>
      </c>
    </row>
    <row r="1776" spans="1:7">
      <c r="A1776">
        <v>1775</v>
      </c>
      <c r="B1776">
        <v>7993</v>
      </c>
      <c r="C1776">
        <v>8</v>
      </c>
      <c r="D1776" t="s">
        <v>2734</v>
      </c>
      <c r="E1776" s="469">
        <v>1349</v>
      </c>
      <c r="F1776" t="s">
        <v>2393</v>
      </c>
      <c r="G1776">
        <v>168</v>
      </c>
    </row>
    <row r="1777" spans="1:7">
      <c r="A1777">
        <v>1776</v>
      </c>
      <c r="B1777">
        <v>9873</v>
      </c>
      <c r="C1777">
        <v>8</v>
      </c>
      <c r="D1777" t="s">
        <v>2735</v>
      </c>
      <c r="E1777" s="469">
        <v>1149</v>
      </c>
      <c r="F1777" t="s">
        <v>2393</v>
      </c>
      <c r="G1777">
        <v>91</v>
      </c>
    </row>
    <row r="1778" spans="1:7">
      <c r="A1778">
        <v>1777</v>
      </c>
      <c r="B1778">
        <v>6262</v>
      </c>
      <c r="C1778">
        <v>8</v>
      </c>
      <c r="D1778" t="s">
        <v>2736</v>
      </c>
      <c r="E1778" s="469">
        <v>984</v>
      </c>
      <c r="F1778" t="s">
        <v>2393</v>
      </c>
      <c r="G1778">
        <v>239</v>
      </c>
    </row>
    <row r="1779" spans="1:7">
      <c r="A1779">
        <v>1778</v>
      </c>
      <c r="B1779">
        <v>7552</v>
      </c>
      <c r="C1779">
        <v>8</v>
      </c>
      <c r="D1779" t="s">
        <v>2737</v>
      </c>
      <c r="E1779" s="469">
        <v>699</v>
      </c>
      <c r="F1779" t="s">
        <v>2393</v>
      </c>
      <c r="G1779">
        <v>188</v>
      </c>
    </row>
    <row r="1780" spans="1:7">
      <c r="A1780">
        <v>1779</v>
      </c>
      <c r="B1780">
        <v>6821</v>
      </c>
      <c r="C1780">
        <v>8</v>
      </c>
      <c r="D1780" t="s">
        <v>2738</v>
      </c>
      <c r="E1780" s="469">
        <v>699</v>
      </c>
      <c r="F1780" t="s">
        <v>2393</v>
      </c>
      <c r="G1780">
        <v>217</v>
      </c>
    </row>
    <row r="1781" spans="1:7">
      <c r="A1781">
        <v>1780</v>
      </c>
      <c r="B1781">
        <v>9633</v>
      </c>
      <c r="C1781">
        <v>8</v>
      </c>
      <c r="D1781" t="s">
        <v>2739</v>
      </c>
      <c r="E1781" s="469">
        <v>739</v>
      </c>
      <c r="F1781" t="s">
        <v>2393</v>
      </c>
      <c r="G1781">
        <v>100</v>
      </c>
    </row>
    <row r="1782" spans="1:7">
      <c r="A1782">
        <v>1781</v>
      </c>
      <c r="B1782">
        <v>11359</v>
      </c>
      <c r="C1782">
        <v>8</v>
      </c>
      <c r="D1782" t="s">
        <v>2740</v>
      </c>
      <c r="E1782" s="469">
        <v>739</v>
      </c>
      <c r="F1782" t="s">
        <v>2393</v>
      </c>
      <c r="G1782">
        <v>27</v>
      </c>
    </row>
    <row r="1783" spans="1:7">
      <c r="A1783">
        <v>1782</v>
      </c>
      <c r="B1783">
        <v>10593</v>
      </c>
      <c r="C1783">
        <v>8</v>
      </c>
      <c r="D1783" t="s">
        <v>2741</v>
      </c>
      <c r="E1783" s="469">
        <v>699</v>
      </c>
      <c r="F1783" t="s">
        <v>2393</v>
      </c>
      <c r="G1783">
        <v>60</v>
      </c>
    </row>
    <row r="1784" spans="1:7">
      <c r="A1784">
        <v>1783</v>
      </c>
      <c r="B1784">
        <v>11628</v>
      </c>
      <c r="C1784">
        <v>8</v>
      </c>
      <c r="D1784" t="s">
        <v>2742</v>
      </c>
      <c r="E1784" s="469">
        <v>549</v>
      </c>
      <c r="F1784" t="s">
        <v>2393</v>
      </c>
      <c r="G1784">
        <v>15</v>
      </c>
    </row>
    <row r="1785" spans="1:7">
      <c r="A1785">
        <v>1784</v>
      </c>
      <c r="B1785">
        <v>10374</v>
      </c>
      <c r="C1785">
        <v>8</v>
      </c>
      <c r="D1785" t="s">
        <v>2743</v>
      </c>
      <c r="E1785" s="469">
        <v>499</v>
      </c>
      <c r="F1785" t="s">
        <v>2393</v>
      </c>
      <c r="G1785">
        <v>69</v>
      </c>
    </row>
    <row r="1786" spans="1:7">
      <c r="A1786">
        <v>1785</v>
      </c>
      <c r="B1786">
        <v>9195</v>
      </c>
      <c r="C1786">
        <v>8</v>
      </c>
      <c r="D1786" t="s">
        <v>2744</v>
      </c>
      <c r="E1786" s="469">
        <v>449</v>
      </c>
      <c r="F1786" t="s">
        <v>2393</v>
      </c>
      <c r="G1786">
        <v>119</v>
      </c>
    </row>
    <row r="1787" spans="1:7">
      <c r="A1787">
        <v>1786</v>
      </c>
      <c r="B1787">
        <v>7575</v>
      </c>
      <c r="C1787">
        <v>8</v>
      </c>
      <c r="D1787" t="s">
        <v>2745</v>
      </c>
      <c r="E1787" s="469">
        <v>549</v>
      </c>
      <c r="F1787" t="s">
        <v>2393</v>
      </c>
      <c r="G1787">
        <v>187</v>
      </c>
    </row>
    <row r="1788" spans="1:7">
      <c r="A1788">
        <v>1787</v>
      </c>
      <c r="B1788">
        <v>8990</v>
      </c>
      <c r="C1788">
        <v>8</v>
      </c>
      <c r="D1788" t="s">
        <v>2746</v>
      </c>
      <c r="E1788" s="469">
        <v>999</v>
      </c>
      <c r="F1788" t="s">
        <v>2393</v>
      </c>
      <c r="G1788">
        <v>128</v>
      </c>
    </row>
    <row r="1789" spans="1:7">
      <c r="A1789">
        <v>1788</v>
      </c>
      <c r="B1789">
        <v>8131</v>
      </c>
      <c r="C1789">
        <v>8</v>
      </c>
      <c r="D1789" t="s">
        <v>2747</v>
      </c>
      <c r="E1789" s="469">
        <v>899</v>
      </c>
      <c r="F1789" t="s">
        <v>2393</v>
      </c>
      <c r="G1789">
        <v>162</v>
      </c>
    </row>
    <row r="1790" spans="1:7">
      <c r="A1790">
        <v>1789</v>
      </c>
      <c r="B1790">
        <v>7945</v>
      </c>
      <c r="C1790">
        <v>8</v>
      </c>
      <c r="D1790" t="s">
        <v>2748</v>
      </c>
      <c r="E1790" s="469">
        <v>1099</v>
      </c>
      <c r="F1790" t="s">
        <v>2393</v>
      </c>
      <c r="G1790">
        <v>170</v>
      </c>
    </row>
    <row r="1791" spans="1:7">
      <c r="A1791">
        <v>1790</v>
      </c>
      <c r="B1791">
        <v>11563</v>
      </c>
      <c r="C1791">
        <v>8</v>
      </c>
      <c r="D1791" t="s">
        <v>2749</v>
      </c>
      <c r="E1791" s="469">
        <v>799</v>
      </c>
      <c r="F1791" t="s">
        <v>2393</v>
      </c>
      <c r="G1791">
        <v>18</v>
      </c>
    </row>
    <row r="1792" spans="1:7">
      <c r="A1792">
        <v>1791</v>
      </c>
      <c r="B1792">
        <v>8655</v>
      </c>
      <c r="C1792">
        <v>8</v>
      </c>
      <c r="D1792" t="s">
        <v>2750</v>
      </c>
      <c r="E1792" s="469">
        <v>799</v>
      </c>
      <c r="F1792" t="s">
        <v>2393</v>
      </c>
      <c r="G1792">
        <v>141</v>
      </c>
    </row>
    <row r="1793" spans="1:7">
      <c r="A1793">
        <v>1792</v>
      </c>
      <c r="B1793">
        <v>7351</v>
      </c>
      <c r="C1793">
        <v>8</v>
      </c>
      <c r="D1793" t="s">
        <v>2751</v>
      </c>
      <c r="E1793" s="469">
        <v>1164</v>
      </c>
      <c r="F1793" t="s">
        <v>1093</v>
      </c>
      <c r="G1793">
        <v>196</v>
      </c>
    </row>
    <row r="1794" spans="1:7">
      <c r="A1794">
        <v>1793</v>
      </c>
      <c r="B1794">
        <v>8192</v>
      </c>
      <c r="C1794">
        <v>8</v>
      </c>
      <c r="D1794" t="s">
        <v>2752</v>
      </c>
      <c r="E1794" s="469">
        <v>1299</v>
      </c>
      <c r="F1794" t="s">
        <v>1093</v>
      </c>
      <c r="G1794">
        <v>159</v>
      </c>
    </row>
    <row r="1795" spans="1:7">
      <c r="A1795">
        <v>1794</v>
      </c>
      <c r="B1795">
        <v>7067</v>
      </c>
      <c r="C1795">
        <v>8</v>
      </c>
      <c r="D1795" t="s">
        <v>2753</v>
      </c>
      <c r="E1795" s="469">
        <v>449</v>
      </c>
      <c r="F1795" t="s">
        <v>1093</v>
      </c>
      <c r="G1795">
        <v>207</v>
      </c>
    </row>
    <row r="1796" spans="1:7">
      <c r="A1796">
        <v>1795</v>
      </c>
      <c r="B1796">
        <v>7430</v>
      </c>
      <c r="C1796">
        <v>8</v>
      </c>
      <c r="D1796" t="s">
        <v>2754</v>
      </c>
      <c r="E1796" s="469">
        <v>699</v>
      </c>
      <c r="F1796" t="s">
        <v>1093</v>
      </c>
      <c r="G1796">
        <v>193</v>
      </c>
    </row>
    <row r="1797" spans="1:7">
      <c r="A1797">
        <v>1796</v>
      </c>
      <c r="B1797">
        <v>8349</v>
      </c>
      <c r="C1797">
        <v>8</v>
      </c>
      <c r="D1797" t="s">
        <v>2755</v>
      </c>
      <c r="E1797" s="469">
        <v>449</v>
      </c>
      <c r="F1797" t="s">
        <v>2189</v>
      </c>
      <c r="G1797">
        <v>153</v>
      </c>
    </row>
    <row r="1798" spans="1:7">
      <c r="A1798">
        <v>1797</v>
      </c>
      <c r="B1798">
        <v>11383</v>
      </c>
      <c r="C1798">
        <v>8</v>
      </c>
      <c r="D1798" t="s">
        <v>2756</v>
      </c>
      <c r="E1798" s="469">
        <v>413</v>
      </c>
      <c r="F1798" t="s">
        <v>2189</v>
      </c>
      <c r="G1798">
        <v>26</v>
      </c>
    </row>
    <row r="1799" spans="1:7">
      <c r="A1799">
        <v>1798</v>
      </c>
      <c r="B1799">
        <v>11425</v>
      </c>
      <c r="C1799">
        <v>8</v>
      </c>
      <c r="D1799" t="s">
        <v>2757</v>
      </c>
      <c r="E1799" s="469">
        <v>1199</v>
      </c>
      <c r="F1799" t="s">
        <v>2195</v>
      </c>
      <c r="G1799">
        <v>24</v>
      </c>
    </row>
    <row r="1800" spans="1:7">
      <c r="A1800">
        <v>1799</v>
      </c>
      <c r="B1800">
        <v>11341</v>
      </c>
      <c r="C1800">
        <v>8</v>
      </c>
      <c r="D1800" t="s">
        <v>2758</v>
      </c>
      <c r="E1800" s="469">
        <v>799</v>
      </c>
      <c r="F1800" t="s">
        <v>2195</v>
      </c>
      <c r="G1800">
        <v>28</v>
      </c>
    </row>
    <row r="1801" spans="1:7">
      <c r="A1801">
        <v>1800</v>
      </c>
      <c r="B1801">
        <v>9435</v>
      </c>
      <c r="C1801">
        <v>8</v>
      </c>
      <c r="D1801" t="s">
        <v>2759</v>
      </c>
      <c r="E1801" s="469">
        <v>499</v>
      </c>
      <c r="F1801" t="s">
        <v>2195</v>
      </c>
      <c r="G1801">
        <v>109</v>
      </c>
    </row>
    <row r="1802" spans="1:7">
      <c r="A1802">
        <v>1801</v>
      </c>
      <c r="B1802">
        <v>10406</v>
      </c>
      <c r="C1802">
        <v>8</v>
      </c>
      <c r="D1802" t="s">
        <v>2760</v>
      </c>
      <c r="E1802" s="469">
        <v>689</v>
      </c>
      <c r="F1802" t="s">
        <v>2195</v>
      </c>
      <c r="G1802">
        <v>68</v>
      </c>
    </row>
    <row r="1803" spans="1:7">
      <c r="A1803">
        <v>1802</v>
      </c>
      <c r="B1803">
        <v>11524</v>
      </c>
      <c r="C1803">
        <v>8</v>
      </c>
      <c r="D1803" t="s">
        <v>2761</v>
      </c>
      <c r="E1803" s="469">
        <v>541</v>
      </c>
      <c r="F1803" t="s">
        <v>2195</v>
      </c>
      <c r="G1803">
        <v>20</v>
      </c>
    </row>
    <row r="1804" spans="1:7">
      <c r="A1804">
        <v>1803</v>
      </c>
      <c r="B1804">
        <v>10972</v>
      </c>
      <c r="C1804">
        <v>8</v>
      </c>
      <c r="D1804" t="s">
        <v>2762</v>
      </c>
      <c r="E1804" s="469">
        <v>319</v>
      </c>
      <c r="F1804" t="s">
        <v>2400</v>
      </c>
      <c r="G1804">
        <v>43</v>
      </c>
    </row>
    <row r="1805" spans="1:7">
      <c r="A1805">
        <v>1804</v>
      </c>
      <c r="B1805">
        <v>10440</v>
      </c>
      <c r="C1805">
        <v>8</v>
      </c>
      <c r="D1805" t="s">
        <v>2763</v>
      </c>
      <c r="E1805" s="469">
        <v>449</v>
      </c>
      <c r="F1805" t="s">
        <v>2400</v>
      </c>
      <c r="G1805">
        <v>66</v>
      </c>
    </row>
    <row r="1806" spans="1:7">
      <c r="A1806">
        <v>1805</v>
      </c>
      <c r="B1806">
        <v>6263</v>
      </c>
      <c r="C1806">
        <v>8</v>
      </c>
      <c r="D1806" t="s">
        <v>2764</v>
      </c>
      <c r="E1806" s="469">
        <v>749</v>
      </c>
      <c r="F1806" t="s">
        <v>2354</v>
      </c>
      <c r="G1806">
        <v>239</v>
      </c>
    </row>
    <row r="1807" spans="1:7">
      <c r="A1807">
        <v>1806</v>
      </c>
      <c r="B1807">
        <v>10639</v>
      </c>
      <c r="C1807">
        <v>8</v>
      </c>
      <c r="D1807" t="s">
        <v>2765</v>
      </c>
      <c r="E1807" s="469">
        <v>450.99</v>
      </c>
      <c r="F1807" t="s">
        <v>2354</v>
      </c>
      <c r="G1807">
        <v>58</v>
      </c>
    </row>
    <row r="1808" spans="1:7">
      <c r="A1808">
        <v>1807</v>
      </c>
      <c r="B1808">
        <v>6822</v>
      </c>
      <c r="C1808">
        <v>8</v>
      </c>
      <c r="D1808" t="s">
        <v>2766</v>
      </c>
      <c r="E1808" s="469">
        <v>499</v>
      </c>
      <c r="F1808" t="s">
        <v>2354</v>
      </c>
      <c r="G1808">
        <v>217</v>
      </c>
    </row>
    <row r="1809" spans="1:7">
      <c r="A1809">
        <v>1808</v>
      </c>
      <c r="B1809">
        <v>6748</v>
      </c>
      <c r="C1809">
        <v>8</v>
      </c>
      <c r="D1809" t="s">
        <v>2767</v>
      </c>
      <c r="E1809" s="469">
        <v>349</v>
      </c>
      <c r="F1809" t="s">
        <v>2354</v>
      </c>
      <c r="G1809">
        <v>220</v>
      </c>
    </row>
    <row r="1810" spans="1:7">
      <c r="A1810">
        <v>1809</v>
      </c>
      <c r="B1810">
        <v>10944</v>
      </c>
      <c r="C1810">
        <v>8</v>
      </c>
      <c r="D1810" t="s">
        <v>2768</v>
      </c>
      <c r="E1810" s="469">
        <v>259</v>
      </c>
      <c r="F1810" t="s">
        <v>2354</v>
      </c>
      <c r="G1810">
        <v>44</v>
      </c>
    </row>
    <row r="1811" spans="1:7">
      <c r="A1811">
        <v>1810</v>
      </c>
      <c r="B1811">
        <v>8440</v>
      </c>
      <c r="C1811">
        <v>8</v>
      </c>
      <c r="D1811" t="s">
        <v>2769</v>
      </c>
      <c r="E1811" s="469">
        <v>589</v>
      </c>
      <c r="F1811" t="s">
        <v>2515</v>
      </c>
      <c r="G1811">
        <v>150</v>
      </c>
    </row>
    <row r="1812" spans="1:7">
      <c r="A1812">
        <v>1811</v>
      </c>
      <c r="B1812">
        <v>10472</v>
      </c>
      <c r="C1812">
        <v>8</v>
      </c>
      <c r="D1812" t="s">
        <v>2770</v>
      </c>
      <c r="E1812" s="469">
        <v>429</v>
      </c>
      <c r="F1812" t="s">
        <v>2515</v>
      </c>
      <c r="G1812">
        <v>65</v>
      </c>
    </row>
    <row r="1813" spans="1:7">
      <c r="A1813">
        <v>1812</v>
      </c>
      <c r="B1813">
        <v>7280</v>
      </c>
      <c r="C1813">
        <v>8</v>
      </c>
      <c r="D1813" t="s">
        <v>2771</v>
      </c>
      <c r="E1813" s="469">
        <v>315</v>
      </c>
      <c r="F1813" t="s">
        <v>2515</v>
      </c>
      <c r="G1813">
        <v>199</v>
      </c>
    </row>
    <row r="1814" spans="1:7">
      <c r="A1814">
        <v>1813</v>
      </c>
      <c r="B1814">
        <v>6869</v>
      </c>
      <c r="C1814">
        <v>8</v>
      </c>
      <c r="D1814" t="s">
        <v>2772</v>
      </c>
      <c r="E1814" s="469">
        <v>2149</v>
      </c>
      <c r="F1814" t="s">
        <v>2182</v>
      </c>
      <c r="G1814">
        <v>215</v>
      </c>
    </row>
    <row r="1815" spans="1:7">
      <c r="A1815">
        <v>1814</v>
      </c>
      <c r="B1815">
        <v>7068</v>
      </c>
      <c r="C1815">
        <v>8</v>
      </c>
      <c r="D1815" t="s">
        <v>2773</v>
      </c>
      <c r="E1815" s="469">
        <v>2059</v>
      </c>
      <c r="F1815" t="s">
        <v>2182</v>
      </c>
      <c r="G1815">
        <v>207</v>
      </c>
    </row>
    <row r="1816" spans="1:7">
      <c r="A1816">
        <v>1815</v>
      </c>
      <c r="B1816">
        <v>10068</v>
      </c>
      <c r="C1816">
        <v>8</v>
      </c>
      <c r="D1816" t="s">
        <v>2774</v>
      </c>
      <c r="E1816" s="469">
        <v>507</v>
      </c>
      <c r="F1816" t="s">
        <v>2182</v>
      </c>
      <c r="G1816">
        <v>82</v>
      </c>
    </row>
    <row r="1817" spans="1:7">
      <c r="A1817">
        <v>1816</v>
      </c>
      <c r="B1817">
        <v>10069</v>
      </c>
      <c r="C1817">
        <v>8</v>
      </c>
      <c r="D1817" t="s">
        <v>2775</v>
      </c>
      <c r="E1817" s="469">
        <v>529</v>
      </c>
      <c r="F1817" t="s">
        <v>2182</v>
      </c>
      <c r="G1817">
        <v>82</v>
      </c>
    </row>
    <row r="1818" spans="1:7">
      <c r="A1818">
        <v>1817</v>
      </c>
      <c r="B1818">
        <v>11220</v>
      </c>
      <c r="C1818">
        <v>8</v>
      </c>
      <c r="D1818" t="s">
        <v>2776</v>
      </c>
      <c r="E1818" s="469">
        <v>393</v>
      </c>
      <c r="F1818" t="s">
        <v>2182</v>
      </c>
      <c r="G1818">
        <v>33</v>
      </c>
    </row>
    <row r="1819" spans="1:7">
      <c r="A1819">
        <v>1818</v>
      </c>
      <c r="B1819">
        <v>11004</v>
      </c>
      <c r="C1819">
        <v>8</v>
      </c>
      <c r="D1819" t="s">
        <v>2777</v>
      </c>
      <c r="E1819" s="469">
        <v>449</v>
      </c>
      <c r="F1819" t="s">
        <v>2182</v>
      </c>
      <c r="G1819">
        <v>42</v>
      </c>
    </row>
    <row r="1820" spans="1:7">
      <c r="A1820">
        <v>1819</v>
      </c>
      <c r="B1820">
        <v>10734</v>
      </c>
      <c r="C1820">
        <v>8</v>
      </c>
      <c r="D1820" t="s">
        <v>2778</v>
      </c>
      <c r="E1820" s="469">
        <v>649</v>
      </c>
      <c r="F1820" t="s">
        <v>2182</v>
      </c>
      <c r="G1820">
        <v>54</v>
      </c>
    </row>
    <row r="1821" spans="1:7">
      <c r="A1821">
        <v>1820</v>
      </c>
      <c r="B1821">
        <v>9548</v>
      </c>
      <c r="C1821">
        <v>8</v>
      </c>
      <c r="D1821" t="s">
        <v>2779</v>
      </c>
      <c r="E1821" s="469">
        <v>649</v>
      </c>
      <c r="F1821" t="s">
        <v>2182</v>
      </c>
      <c r="G1821">
        <v>104</v>
      </c>
    </row>
    <row r="1822" spans="1:7">
      <c r="A1822">
        <v>1821</v>
      </c>
      <c r="B1822">
        <v>11090</v>
      </c>
      <c r="C1822">
        <v>8</v>
      </c>
      <c r="D1822" t="s">
        <v>2780</v>
      </c>
      <c r="E1822" s="469">
        <v>999</v>
      </c>
      <c r="F1822" t="s">
        <v>2182</v>
      </c>
      <c r="G1822">
        <v>39</v>
      </c>
    </row>
    <row r="1823" spans="1:7">
      <c r="A1823">
        <v>1822</v>
      </c>
      <c r="B1823">
        <v>10349</v>
      </c>
      <c r="C1823">
        <v>8</v>
      </c>
      <c r="D1823" t="s">
        <v>2781</v>
      </c>
      <c r="E1823" s="469">
        <v>589</v>
      </c>
      <c r="F1823" t="s">
        <v>2182</v>
      </c>
      <c r="G1823">
        <v>70</v>
      </c>
    </row>
    <row r="1824" spans="1:7">
      <c r="A1824">
        <v>1823</v>
      </c>
      <c r="B1824">
        <v>7994</v>
      </c>
      <c r="C1824">
        <v>8</v>
      </c>
      <c r="D1824" t="s">
        <v>2782</v>
      </c>
      <c r="E1824" s="469">
        <v>1268</v>
      </c>
      <c r="F1824" t="s">
        <v>2182</v>
      </c>
      <c r="G1824">
        <v>168</v>
      </c>
    </row>
    <row r="1825" spans="1:7">
      <c r="A1825">
        <v>1824</v>
      </c>
      <c r="B1825">
        <v>11610</v>
      </c>
      <c r="C1825">
        <v>8</v>
      </c>
      <c r="D1825" t="s">
        <v>2783</v>
      </c>
      <c r="E1825" s="469">
        <v>419.95</v>
      </c>
      <c r="F1825" t="s">
        <v>2211</v>
      </c>
      <c r="G1825">
        <v>16</v>
      </c>
    </row>
    <row r="1826" spans="1:7">
      <c r="A1826">
        <v>1825</v>
      </c>
      <c r="B1826">
        <v>6430</v>
      </c>
      <c r="C1826">
        <v>8</v>
      </c>
      <c r="D1826" t="s">
        <v>2784</v>
      </c>
      <c r="E1826" s="469">
        <v>329.95</v>
      </c>
      <c r="F1826" t="s">
        <v>2211</v>
      </c>
      <c r="G1826">
        <v>232</v>
      </c>
    </row>
    <row r="1827" spans="1:7">
      <c r="A1827">
        <v>1826</v>
      </c>
      <c r="B1827">
        <v>6798</v>
      </c>
      <c r="C1827">
        <v>8</v>
      </c>
      <c r="D1827" t="s">
        <v>2785</v>
      </c>
      <c r="E1827" s="469">
        <v>799</v>
      </c>
      <c r="F1827" t="s">
        <v>2211</v>
      </c>
      <c r="G1827">
        <v>218</v>
      </c>
    </row>
    <row r="1828" spans="1:7">
      <c r="A1828">
        <v>1827</v>
      </c>
      <c r="B1828">
        <v>7895</v>
      </c>
      <c r="C1828">
        <v>8</v>
      </c>
      <c r="D1828" t="s">
        <v>2786</v>
      </c>
      <c r="E1828" s="469">
        <v>1199</v>
      </c>
      <c r="F1828" t="s">
        <v>2211</v>
      </c>
      <c r="G1828">
        <v>172</v>
      </c>
    </row>
    <row r="1829" spans="1:7">
      <c r="A1829">
        <v>1828</v>
      </c>
      <c r="B1829">
        <v>9325</v>
      </c>
      <c r="C1829">
        <v>8</v>
      </c>
      <c r="D1829" t="s">
        <v>2787</v>
      </c>
      <c r="E1829" s="469">
        <v>799</v>
      </c>
      <c r="F1829" t="s">
        <v>2307</v>
      </c>
      <c r="G1829">
        <v>114</v>
      </c>
    </row>
    <row r="1830" spans="1:7">
      <c r="A1830">
        <v>1829</v>
      </c>
      <c r="B1830">
        <v>8109</v>
      </c>
      <c r="C1830">
        <v>8</v>
      </c>
      <c r="D1830" t="s">
        <v>2788</v>
      </c>
      <c r="E1830" s="469">
        <v>495</v>
      </c>
      <c r="F1830" t="s">
        <v>2180</v>
      </c>
      <c r="G1830">
        <v>163</v>
      </c>
    </row>
    <row r="1831" spans="1:7">
      <c r="A1831">
        <v>1830</v>
      </c>
      <c r="B1831">
        <v>10884</v>
      </c>
      <c r="C1831">
        <v>8</v>
      </c>
      <c r="D1831" t="s">
        <v>2789</v>
      </c>
      <c r="E1831" s="469">
        <v>349</v>
      </c>
      <c r="F1831" t="s">
        <v>2180</v>
      </c>
      <c r="G1831">
        <v>47</v>
      </c>
    </row>
    <row r="1832" spans="1:7">
      <c r="A1832">
        <v>1831</v>
      </c>
      <c r="B1832">
        <v>10094</v>
      </c>
      <c r="C1832">
        <v>8</v>
      </c>
      <c r="D1832" t="s">
        <v>2790</v>
      </c>
      <c r="E1832" s="469">
        <v>629</v>
      </c>
      <c r="F1832" t="s">
        <v>2180</v>
      </c>
      <c r="G1832">
        <v>81</v>
      </c>
    </row>
    <row r="1833" spans="1:7">
      <c r="A1833">
        <v>1832</v>
      </c>
      <c r="B1833">
        <v>7399</v>
      </c>
      <c r="C1833">
        <v>8</v>
      </c>
      <c r="D1833" t="s">
        <v>2791</v>
      </c>
      <c r="E1833" s="469">
        <v>599</v>
      </c>
      <c r="F1833" t="s">
        <v>2180</v>
      </c>
      <c r="G1833">
        <v>194</v>
      </c>
    </row>
    <row r="1834" spans="1:7">
      <c r="A1834">
        <v>1833</v>
      </c>
      <c r="B1834">
        <v>6194</v>
      </c>
      <c r="C1834">
        <v>8</v>
      </c>
      <c r="D1834" t="s">
        <v>2792</v>
      </c>
      <c r="E1834" s="469">
        <v>849</v>
      </c>
      <c r="F1834" t="s">
        <v>2180</v>
      </c>
      <c r="G1834">
        <v>242</v>
      </c>
    </row>
    <row r="1835" spans="1:7">
      <c r="A1835">
        <v>1834</v>
      </c>
      <c r="B1835">
        <v>6940</v>
      </c>
      <c r="C1835">
        <v>8</v>
      </c>
      <c r="D1835" t="s">
        <v>2793</v>
      </c>
      <c r="E1835" s="469">
        <v>949</v>
      </c>
      <c r="F1835" t="s">
        <v>2180</v>
      </c>
      <c r="G1835">
        <v>212</v>
      </c>
    </row>
    <row r="1836" spans="1:7">
      <c r="A1836">
        <v>1835</v>
      </c>
      <c r="B1836">
        <v>7043</v>
      </c>
      <c r="C1836">
        <v>8</v>
      </c>
      <c r="D1836" t="s">
        <v>2794</v>
      </c>
      <c r="E1836" s="469">
        <v>949</v>
      </c>
      <c r="F1836" t="s">
        <v>2180</v>
      </c>
      <c r="G1836">
        <v>208</v>
      </c>
    </row>
    <row r="1837" spans="1:7">
      <c r="A1837">
        <v>1836</v>
      </c>
      <c r="B1837">
        <v>11647</v>
      </c>
      <c r="C1837">
        <v>8</v>
      </c>
      <c r="D1837" t="s">
        <v>2795</v>
      </c>
      <c r="E1837" s="469">
        <v>929</v>
      </c>
      <c r="F1837" t="s">
        <v>2180</v>
      </c>
      <c r="G1837">
        <v>14</v>
      </c>
    </row>
    <row r="1838" spans="1:7">
      <c r="A1838">
        <v>1837</v>
      </c>
      <c r="B1838">
        <v>7172</v>
      </c>
      <c r="C1838">
        <v>8</v>
      </c>
      <c r="D1838" t="s">
        <v>2796</v>
      </c>
      <c r="E1838" s="469">
        <v>1149</v>
      </c>
      <c r="F1838" t="s">
        <v>2180</v>
      </c>
      <c r="G1838">
        <v>203</v>
      </c>
    </row>
    <row r="1839" spans="1:7">
      <c r="A1839">
        <v>1838</v>
      </c>
      <c r="B1839">
        <v>8892</v>
      </c>
      <c r="C1839">
        <v>8</v>
      </c>
      <c r="D1839" t="s">
        <v>2797</v>
      </c>
      <c r="E1839" s="469">
        <v>749</v>
      </c>
      <c r="F1839" t="s">
        <v>2180</v>
      </c>
      <c r="G1839">
        <v>132</v>
      </c>
    </row>
    <row r="1840" spans="1:7">
      <c r="A1840">
        <v>1839</v>
      </c>
      <c r="B1840">
        <v>7431</v>
      </c>
      <c r="C1840">
        <v>8</v>
      </c>
      <c r="D1840" t="s">
        <v>2798</v>
      </c>
      <c r="E1840" s="469">
        <v>669</v>
      </c>
      <c r="F1840" t="s">
        <v>2180</v>
      </c>
      <c r="G1840">
        <v>193</v>
      </c>
    </row>
    <row r="1841" spans="1:7">
      <c r="A1841">
        <v>1840</v>
      </c>
      <c r="B1841">
        <v>7726</v>
      </c>
      <c r="C1841">
        <v>8</v>
      </c>
      <c r="D1841" t="s">
        <v>2799</v>
      </c>
      <c r="E1841" s="469">
        <v>629</v>
      </c>
      <c r="F1841" t="s">
        <v>2180</v>
      </c>
      <c r="G1841">
        <v>180</v>
      </c>
    </row>
    <row r="1842" spans="1:7">
      <c r="A1842">
        <v>1841</v>
      </c>
      <c r="B1842">
        <v>8602</v>
      </c>
      <c r="C1842">
        <v>8</v>
      </c>
      <c r="D1842" t="s">
        <v>2800</v>
      </c>
      <c r="E1842" s="469">
        <v>529</v>
      </c>
      <c r="F1842" t="s">
        <v>2180</v>
      </c>
      <c r="G1842">
        <v>143</v>
      </c>
    </row>
    <row r="1843" spans="1:7">
      <c r="A1843">
        <v>1842</v>
      </c>
      <c r="B1843">
        <v>11901</v>
      </c>
      <c r="C1843">
        <v>8</v>
      </c>
      <c r="D1843" t="s">
        <v>2801</v>
      </c>
      <c r="E1843" s="469">
        <v>479</v>
      </c>
      <c r="F1843" t="s">
        <v>2180</v>
      </c>
      <c r="G1843">
        <v>4</v>
      </c>
    </row>
    <row r="1844" spans="1:7">
      <c r="A1844">
        <v>1843</v>
      </c>
      <c r="B1844">
        <v>6631</v>
      </c>
      <c r="C1844">
        <v>8</v>
      </c>
      <c r="D1844" t="s">
        <v>2802</v>
      </c>
      <c r="E1844" s="469">
        <v>449</v>
      </c>
      <c r="F1844" t="s">
        <v>2180</v>
      </c>
      <c r="G1844">
        <v>224</v>
      </c>
    </row>
    <row r="1845" spans="1:7">
      <c r="A1845">
        <v>1844</v>
      </c>
      <c r="B1845">
        <v>9391</v>
      </c>
      <c r="C1845">
        <v>8</v>
      </c>
      <c r="D1845" t="s">
        <v>2803</v>
      </c>
      <c r="E1845" s="469">
        <v>619</v>
      </c>
      <c r="F1845" t="s">
        <v>2180</v>
      </c>
      <c r="G1845">
        <v>111</v>
      </c>
    </row>
    <row r="1846" spans="1:7">
      <c r="A1846">
        <v>1845</v>
      </c>
      <c r="B1846">
        <v>10117</v>
      </c>
      <c r="C1846">
        <v>8</v>
      </c>
      <c r="D1846" t="s">
        <v>2804</v>
      </c>
      <c r="E1846" s="469">
        <v>579</v>
      </c>
      <c r="F1846" t="s">
        <v>2180</v>
      </c>
      <c r="G1846">
        <v>80</v>
      </c>
    </row>
    <row r="1847" spans="1:7">
      <c r="A1847">
        <v>1846</v>
      </c>
      <c r="B1847">
        <v>10163</v>
      </c>
      <c r="C1847">
        <v>8</v>
      </c>
      <c r="D1847" t="s">
        <v>2805</v>
      </c>
      <c r="E1847" s="469">
        <v>529</v>
      </c>
      <c r="F1847" t="s">
        <v>2180</v>
      </c>
      <c r="G1847">
        <v>78</v>
      </c>
    </row>
    <row r="1848" spans="1:7">
      <c r="A1848">
        <v>1847</v>
      </c>
      <c r="B1848">
        <v>11648</v>
      </c>
      <c r="C1848">
        <v>8</v>
      </c>
      <c r="D1848" t="s">
        <v>2806</v>
      </c>
      <c r="E1848" s="469">
        <v>499</v>
      </c>
      <c r="F1848" t="s">
        <v>2180</v>
      </c>
      <c r="G1848">
        <v>14</v>
      </c>
    </row>
    <row r="1849" spans="1:7">
      <c r="A1849">
        <v>1848</v>
      </c>
      <c r="B1849">
        <v>10700</v>
      </c>
      <c r="C1849">
        <v>8</v>
      </c>
      <c r="D1849" t="s">
        <v>2807</v>
      </c>
      <c r="E1849" s="469">
        <v>519</v>
      </c>
      <c r="F1849" t="s">
        <v>2180</v>
      </c>
      <c r="G1849">
        <v>55</v>
      </c>
    </row>
    <row r="1850" spans="1:7">
      <c r="A1850">
        <v>1849</v>
      </c>
      <c r="B1850">
        <v>9851</v>
      </c>
      <c r="C1850">
        <v>8</v>
      </c>
      <c r="D1850" t="s">
        <v>2808</v>
      </c>
      <c r="E1850" s="469">
        <v>979</v>
      </c>
      <c r="F1850" t="s">
        <v>2180</v>
      </c>
      <c r="G1850">
        <v>92</v>
      </c>
    </row>
    <row r="1851" spans="1:7">
      <c r="A1851">
        <v>1850</v>
      </c>
      <c r="B1851">
        <v>11221</v>
      </c>
      <c r="C1851">
        <v>8</v>
      </c>
      <c r="D1851" t="s">
        <v>2809</v>
      </c>
      <c r="E1851" s="469">
        <v>1199</v>
      </c>
      <c r="F1851" t="s">
        <v>2180</v>
      </c>
      <c r="G1851">
        <v>33</v>
      </c>
    </row>
    <row r="1852" spans="1:7">
      <c r="A1852">
        <v>1851</v>
      </c>
      <c r="B1852">
        <v>6215</v>
      </c>
      <c r="C1852">
        <v>8</v>
      </c>
      <c r="D1852" t="s">
        <v>2810</v>
      </c>
      <c r="E1852" s="469">
        <v>799</v>
      </c>
      <c r="F1852" t="s">
        <v>2180</v>
      </c>
      <c r="G1852">
        <v>241</v>
      </c>
    </row>
    <row r="1853" spans="1:7">
      <c r="A1853">
        <v>1852</v>
      </c>
      <c r="B1853">
        <v>11983</v>
      </c>
      <c r="C1853">
        <v>8</v>
      </c>
      <c r="D1853" t="s">
        <v>2811</v>
      </c>
      <c r="E1853" s="469">
        <v>669</v>
      </c>
      <c r="F1853" t="s">
        <v>2180</v>
      </c>
      <c r="G1853">
        <v>0</v>
      </c>
    </row>
    <row r="1854" spans="1:7">
      <c r="A1854">
        <v>1853</v>
      </c>
      <c r="B1854">
        <v>6955</v>
      </c>
      <c r="C1854">
        <v>8</v>
      </c>
      <c r="D1854" t="s">
        <v>2812</v>
      </c>
      <c r="E1854" s="469">
        <v>649</v>
      </c>
      <c r="F1854" t="s">
        <v>2180</v>
      </c>
      <c r="G1854">
        <v>211</v>
      </c>
    </row>
    <row r="1855" spans="1:7">
      <c r="A1855">
        <v>1854</v>
      </c>
      <c r="B1855">
        <v>10441</v>
      </c>
      <c r="C1855">
        <v>8</v>
      </c>
      <c r="D1855" t="s">
        <v>2813</v>
      </c>
      <c r="E1855" s="469">
        <v>499</v>
      </c>
      <c r="F1855" t="s">
        <v>2180</v>
      </c>
      <c r="G1855">
        <v>66</v>
      </c>
    </row>
    <row r="1856" spans="1:7">
      <c r="A1856">
        <v>1855</v>
      </c>
      <c r="B1856">
        <v>8150</v>
      </c>
      <c r="C1856">
        <v>8</v>
      </c>
      <c r="D1856" t="s">
        <v>2814</v>
      </c>
      <c r="E1856" s="469">
        <v>479</v>
      </c>
      <c r="F1856" t="s">
        <v>2180</v>
      </c>
      <c r="G1856">
        <v>161</v>
      </c>
    </row>
    <row r="1857" spans="1:7">
      <c r="A1857">
        <v>1856</v>
      </c>
      <c r="B1857">
        <v>10427</v>
      </c>
      <c r="C1857">
        <v>8</v>
      </c>
      <c r="D1857" t="s">
        <v>2815</v>
      </c>
      <c r="E1857" s="469">
        <v>669</v>
      </c>
      <c r="F1857" t="s">
        <v>2180</v>
      </c>
      <c r="G1857">
        <v>67</v>
      </c>
    </row>
    <row r="1858" spans="1:7">
      <c r="A1858">
        <v>1857</v>
      </c>
      <c r="B1858">
        <v>6710</v>
      </c>
      <c r="C1858">
        <v>8</v>
      </c>
      <c r="D1858" t="s">
        <v>2816</v>
      </c>
      <c r="E1858" s="469">
        <v>629</v>
      </c>
      <c r="F1858" t="s">
        <v>2180</v>
      </c>
      <c r="G1858">
        <v>221</v>
      </c>
    </row>
    <row r="1859" spans="1:7">
      <c r="A1859">
        <v>1858</v>
      </c>
      <c r="B1859">
        <v>6388</v>
      </c>
      <c r="C1859">
        <v>8</v>
      </c>
      <c r="D1859" t="s">
        <v>2817</v>
      </c>
      <c r="E1859" s="469">
        <v>599</v>
      </c>
      <c r="F1859" t="s">
        <v>2180</v>
      </c>
      <c r="G1859">
        <v>234</v>
      </c>
    </row>
    <row r="1860" spans="1:7">
      <c r="A1860">
        <v>1859</v>
      </c>
      <c r="B1860">
        <v>10833</v>
      </c>
      <c r="C1860">
        <v>8</v>
      </c>
      <c r="D1860" t="s">
        <v>2818</v>
      </c>
      <c r="E1860" s="469">
        <v>519</v>
      </c>
      <c r="F1860" t="s">
        <v>2180</v>
      </c>
      <c r="G1860">
        <v>49</v>
      </c>
    </row>
    <row r="1861" spans="1:7">
      <c r="A1861">
        <v>1860</v>
      </c>
      <c r="B1861">
        <v>6282</v>
      </c>
      <c r="C1861">
        <v>8</v>
      </c>
      <c r="D1861" t="s">
        <v>2819</v>
      </c>
      <c r="E1861" s="469">
        <v>549</v>
      </c>
      <c r="F1861" t="s">
        <v>2180</v>
      </c>
      <c r="G1861">
        <v>238</v>
      </c>
    </row>
    <row r="1862" spans="1:7">
      <c r="A1862">
        <v>1861</v>
      </c>
      <c r="B1862">
        <v>8991</v>
      </c>
      <c r="C1862">
        <v>8</v>
      </c>
      <c r="D1862" t="s">
        <v>2820</v>
      </c>
      <c r="E1862" s="469">
        <v>699</v>
      </c>
      <c r="F1862" t="s">
        <v>2180</v>
      </c>
      <c r="G1862">
        <v>128</v>
      </c>
    </row>
    <row r="1863" spans="1:7">
      <c r="A1863">
        <v>1862</v>
      </c>
      <c r="B1863">
        <v>8441</v>
      </c>
      <c r="C1863">
        <v>8</v>
      </c>
      <c r="D1863" t="s">
        <v>2821</v>
      </c>
      <c r="E1863" s="469">
        <v>699</v>
      </c>
      <c r="F1863" t="s">
        <v>2180</v>
      </c>
      <c r="G1863">
        <v>150</v>
      </c>
    </row>
    <row r="1864" spans="1:7">
      <c r="A1864">
        <v>1863</v>
      </c>
      <c r="B1864">
        <v>6307</v>
      </c>
      <c r="C1864">
        <v>8</v>
      </c>
      <c r="D1864" t="s">
        <v>2822</v>
      </c>
      <c r="E1864" s="469">
        <v>979</v>
      </c>
      <c r="F1864" t="s">
        <v>2180</v>
      </c>
      <c r="G1864">
        <v>237</v>
      </c>
    </row>
    <row r="1865" spans="1:7">
      <c r="A1865">
        <v>1864</v>
      </c>
      <c r="B1865">
        <v>10205</v>
      </c>
      <c r="C1865">
        <v>8</v>
      </c>
      <c r="D1865" t="s">
        <v>2823</v>
      </c>
      <c r="E1865" s="469">
        <v>1099</v>
      </c>
      <c r="F1865" t="s">
        <v>2180</v>
      </c>
      <c r="G1865">
        <v>76</v>
      </c>
    </row>
    <row r="1866" spans="1:7">
      <c r="A1866">
        <v>1865</v>
      </c>
      <c r="B1866">
        <v>11384</v>
      </c>
      <c r="C1866">
        <v>8</v>
      </c>
      <c r="D1866" t="s">
        <v>2824</v>
      </c>
      <c r="E1866" s="469">
        <v>869</v>
      </c>
      <c r="F1866" t="s">
        <v>2180</v>
      </c>
      <c r="G1866">
        <v>26</v>
      </c>
    </row>
    <row r="1867" spans="1:7">
      <c r="A1867">
        <v>1866</v>
      </c>
      <c r="B1867">
        <v>7790</v>
      </c>
      <c r="C1867">
        <v>8</v>
      </c>
      <c r="D1867" t="s">
        <v>2825</v>
      </c>
      <c r="E1867" s="469">
        <v>799</v>
      </c>
      <c r="F1867" t="s">
        <v>2180</v>
      </c>
      <c r="G1867">
        <v>177</v>
      </c>
    </row>
    <row r="1868" spans="1:7">
      <c r="A1868">
        <v>1867</v>
      </c>
      <c r="B1868">
        <v>6987</v>
      </c>
      <c r="C1868">
        <v>8</v>
      </c>
      <c r="D1868" t="s">
        <v>2826</v>
      </c>
      <c r="E1868" s="469">
        <v>749</v>
      </c>
      <c r="F1868" t="s">
        <v>2180</v>
      </c>
      <c r="G1868">
        <v>210</v>
      </c>
    </row>
    <row r="1869" spans="1:7">
      <c r="A1869">
        <v>1868</v>
      </c>
      <c r="B1869">
        <v>10070</v>
      </c>
      <c r="C1869">
        <v>8</v>
      </c>
      <c r="D1869" t="s">
        <v>2827</v>
      </c>
      <c r="E1869" s="469">
        <v>699</v>
      </c>
      <c r="F1869" t="s">
        <v>2180</v>
      </c>
      <c r="G1869">
        <v>82</v>
      </c>
    </row>
    <row r="1870" spans="1:7">
      <c r="A1870">
        <v>1869</v>
      </c>
      <c r="B1870">
        <v>9146</v>
      </c>
      <c r="C1870">
        <v>8</v>
      </c>
      <c r="D1870" t="s">
        <v>2828</v>
      </c>
      <c r="E1870" s="469">
        <v>699</v>
      </c>
      <c r="F1870" t="s">
        <v>2180</v>
      </c>
      <c r="G1870">
        <v>121</v>
      </c>
    </row>
    <row r="1871" spans="1:7">
      <c r="A1871">
        <v>1870</v>
      </c>
      <c r="B1871">
        <v>10834</v>
      </c>
      <c r="C1871">
        <v>8</v>
      </c>
      <c r="D1871" t="s">
        <v>2829</v>
      </c>
      <c r="E1871" s="469">
        <v>799</v>
      </c>
      <c r="F1871" t="s">
        <v>2180</v>
      </c>
      <c r="G1871">
        <v>49</v>
      </c>
    </row>
    <row r="1872" spans="1:7">
      <c r="A1872">
        <v>1871</v>
      </c>
      <c r="B1872">
        <v>6898</v>
      </c>
      <c r="C1872">
        <v>8</v>
      </c>
      <c r="D1872" t="s">
        <v>2830</v>
      </c>
      <c r="E1872" s="469">
        <v>1999</v>
      </c>
      <c r="F1872" t="s">
        <v>2180</v>
      </c>
      <c r="G1872">
        <v>214</v>
      </c>
    </row>
    <row r="1873" spans="1:7">
      <c r="A1873">
        <v>1872</v>
      </c>
      <c r="B1873">
        <v>8019</v>
      </c>
      <c r="C1873">
        <v>8</v>
      </c>
      <c r="D1873" t="s">
        <v>2831</v>
      </c>
      <c r="E1873" s="469">
        <v>689</v>
      </c>
      <c r="F1873" t="s">
        <v>2180</v>
      </c>
      <c r="G1873">
        <v>167</v>
      </c>
    </row>
    <row r="1874" spans="1:7">
      <c r="A1874">
        <v>1873</v>
      </c>
      <c r="B1874">
        <v>6749</v>
      </c>
      <c r="C1874">
        <v>8</v>
      </c>
      <c r="D1874" t="s">
        <v>2832</v>
      </c>
      <c r="E1874" s="469">
        <v>599</v>
      </c>
      <c r="F1874" t="s">
        <v>2180</v>
      </c>
      <c r="G1874">
        <v>220</v>
      </c>
    </row>
    <row r="1875" spans="1:7">
      <c r="A1875">
        <v>1874</v>
      </c>
      <c r="B1875">
        <v>8705</v>
      </c>
      <c r="C1875">
        <v>8</v>
      </c>
      <c r="D1875" t="s">
        <v>2833</v>
      </c>
      <c r="E1875" s="469">
        <v>469</v>
      </c>
      <c r="F1875" t="s">
        <v>2180</v>
      </c>
      <c r="G1875">
        <v>139</v>
      </c>
    </row>
    <row r="1876" spans="1:7">
      <c r="A1876">
        <v>1875</v>
      </c>
      <c r="B1876">
        <v>9283</v>
      </c>
      <c r="C1876">
        <v>8</v>
      </c>
      <c r="D1876" t="s">
        <v>2834</v>
      </c>
      <c r="E1876" s="469">
        <v>566</v>
      </c>
      <c r="F1876" t="s">
        <v>2186</v>
      </c>
      <c r="G1876">
        <v>116</v>
      </c>
    </row>
    <row r="1877" spans="1:7">
      <c r="A1877">
        <v>1876</v>
      </c>
      <c r="B1877">
        <v>11478</v>
      </c>
      <c r="C1877">
        <v>8</v>
      </c>
      <c r="D1877" t="s">
        <v>2835</v>
      </c>
      <c r="E1877" s="469">
        <v>479</v>
      </c>
      <c r="F1877" t="s">
        <v>2186</v>
      </c>
      <c r="G1877">
        <v>22</v>
      </c>
    </row>
    <row r="1878" spans="1:7">
      <c r="A1878">
        <v>1877</v>
      </c>
      <c r="B1878">
        <v>8763</v>
      </c>
      <c r="C1878">
        <v>8</v>
      </c>
      <c r="D1878" t="s">
        <v>2836</v>
      </c>
      <c r="E1878" s="469">
        <v>629</v>
      </c>
      <c r="F1878" t="s">
        <v>2186</v>
      </c>
      <c r="G1878">
        <v>137</v>
      </c>
    </row>
    <row r="1879" spans="1:7">
      <c r="A1879">
        <v>1878</v>
      </c>
      <c r="B1879">
        <v>8843</v>
      </c>
      <c r="C1879">
        <v>8</v>
      </c>
      <c r="D1879" t="s">
        <v>2837</v>
      </c>
      <c r="E1879" s="469">
        <v>499</v>
      </c>
      <c r="F1879" t="s">
        <v>2182</v>
      </c>
      <c r="G1879">
        <v>134</v>
      </c>
    </row>
    <row r="1880" spans="1:7">
      <c r="A1880">
        <v>1879</v>
      </c>
      <c r="B1880">
        <v>10735</v>
      </c>
      <c r="C1880">
        <v>8</v>
      </c>
      <c r="D1880" t="s">
        <v>2838</v>
      </c>
      <c r="E1880" s="469">
        <v>333</v>
      </c>
      <c r="F1880" t="s">
        <v>2211</v>
      </c>
      <c r="G1880">
        <v>54</v>
      </c>
    </row>
    <row r="1881" spans="1:7">
      <c r="A1881">
        <v>1880</v>
      </c>
      <c r="B1881">
        <v>9284</v>
      </c>
      <c r="C1881">
        <v>9</v>
      </c>
      <c r="D1881" t="s">
        <v>2839</v>
      </c>
      <c r="E1881" s="469">
        <v>150.87</v>
      </c>
      <c r="F1881" t="s">
        <v>2182</v>
      </c>
      <c r="G1881">
        <v>116</v>
      </c>
    </row>
    <row r="1882" spans="1:7">
      <c r="A1882">
        <v>1881</v>
      </c>
      <c r="B1882">
        <v>8788</v>
      </c>
      <c r="C1882">
        <v>9</v>
      </c>
      <c r="D1882" t="s">
        <v>2840</v>
      </c>
      <c r="E1882" s="469">
        <v>139</v>
      </c>
      <c r="F1882" t="s">
        <v>1079</v>
      </c>
      <c r="G1882">
        <v>136</v>
      </c>
    </row>
    <row r="1883" spans="1:7">
      <c r="A1883">
        <v>1882</v>
      </c>
      <c r="B1883">
        <v>11550</v>
      </c>
      <c r="C1883">
        <v>9</v>
      </c>
      <c r="D1883" t="s">
        <v>2841</v>
      </c>
      <c r="E1883" s="469">
        <v>188</v>
      </c>
      <c r="F1883" t="s">
        <v>2191</v>
      </c>
      <c r="G1883">
        <v>19</v>
      </c>
    </row>
    <row r="1884" spans="1:7">
      <c r="A1884">
        <v>1883</v>
      </c>
      <c r="B1884">
        <v>8844</v>
      </c>
      <c r="C1884">
        <v>9</v>
      </c>
      <c r="D1884" t="s">
        <v>2842</v>
      </c>
      <c r="E1884" s="469">
        <v>159</v>
      </c>
      <c r="F1884" t="s">
        <v>1079</v>
      </c>
      <c r="G1884">
        <v>134</v>
      </c>
    </row>
    <row r="1885" spans="1:7">
      <c r="A1885">
        <v>1884</v>
      </c>
      <c r="B1885">
        <v>8893</v>
      </c>
      <c r="C1885">
        <v>9</v>
      </c>
      <c r="D1885" t="s">
        <v>2843</v>
      </c>
      <c r="E1885" s="469">
        <v>173.49</v>
      </c>
      <c r="F1885" t="s">
        <v>1079</v>
      </c>
      <c r="G1885">
        <v>132</v>
      </c>
    </row>
    <row r="1886" spans="1:7">
      <c r="A1886">
        <v>1885</v>
      </c>
      <c r="B1886">
        <v>9898</v>
      </c>
      <c r="C1886">
        <v>9</v>
      </c>
      <c r="D1886" t="s">
        <v>2844</v>
      </c>
      <c r="E1886" s="469">
        <v>155</v>
      </c>
      <c r="F1886" t="s">
        <v>2191</v>
      </c>
      <c r="G1886">
        <v>90</v>
      </c>
    </row>
    <row r="1887" spans="1:7">
      <c r="A1887">
        <v>1886</v>
      </c>
      <c r="B1887">
        <v>9304</v>
      </c>
      <c r="C1887">
        <v>9</v>
      </c>
      <c r="D1887" t="s">
        <v>2845</v>
      </c>
      <c r="E1887" s="469">
        <v>66</v>
      </c>
      <c r="F1887" t="s">
        <v>2186</v>
      </c>
      <c r="G1887">
        <v>115</v>
      </c>
    </row>
    <row r="1888" spans="1:7">
      <c r="A1888">
        <v>1887</v>
      </c>
      <c r="B1888">
        <v>7854</v>
      </c>
      <c r="C1888">
        <v>9</v>
      </c>
      <c r="D1888" t="s">
        <v>2846</v>
      </c>
      <c r="E1888" s="469">
        <v>119</v>
      </c>
      <c r="F1888" t="s">
        <v>1079</v>
      </c>
      <c r="G1888">
        <v>174</v>
      </c>
    </row>
    <row r="1889" spans="1:7">
      <c r="A1889">
        <v>1888</v>
      </c>
      <c r="B1889">
        <v>8404</v>
      </c>
      <c r="C1889">
        <v>9</v>
      </c>
      <c r="D1889" t="s">
        <v>2847</v>
      </c>
      <c r="E1889" s="469">
        <v>79.989999999999995</v>
      </c>
      <c r="F1889" t="s">
        <v>2180</v>
      </c>
      <c r="G1889">
        <v>151</v>
      </c>
    </row>
    <row r="1890" spans="1:7">
      <c r="A1890">
        <v>1889</v>
      </c>
      <c r="B1890">
        <v>11062</v>
      </c>
      <c r="C1890">
        <v>9</v>
      </c>
      <c r="D1890" t="s">
        <v>2848</v>
      </c>
      <c r="E1890" s="469">
        <v>179</v>
      </c>
      <c r="F1890" t="s">
        <v>2180</v>
      </c>
      <c r="G1890">
        <v>40</v>
      </c>
    </row>
    <row r="1891" spans="1:7">
      <c r="A1891">
        <v>1890</v>
      </c>
      <c r="B1891">
        <v>7228</v>
      </c>
      <c r="C1891">
        <v>9</v>
      </c>
      <c r="D1891" t="s">
        <v>2849</v>
      </c>
      <c r="E1891" s="469">
        <v>219</v>
      </c>
      <c r="F1891" t="s">
        <v>2191</v>
      </c>
      <c r="G1891">
        <v>201</v>
      </c>
    </row>
    <row r="1892" spans="1:7">
      <c r="A1892">
        <v>1891</v>
      </c>
      <c r="B1892">
        <v>11316</v>
      </c>
      <c r="C1892">
        <v>9</v>
      </c>
      <c r="D1892" t="s">
        <v>2850</v>
      </c>
      <c r="E1892" s="469">
        <v>169</v>
      </c>
      <c r="F1892" t="s">
        <v>2182</v>
      </c>
      <c r="G1892">
        <v>29</v>
      </c>
    </row>
    <row r="1893" spans="1:7">
      <c r="A1893">
        <v>1892</v>
      </c>
      <c r="B1893">
        <v>7069</v>
      </c>
      <c r="C1893">
        <v>9</v>
      </c>
      <c r="D1893" t="s">
        <v>2851</v>
      </c>
      <c r="E1893" s="469">
        <v>34.89</v>
      </c>
      <c r="F1893" t="s">
        <v>2852</v>
      </c>
      <c r="G1893">
        <v>207</v>
      </c>
    </row>
    <row r="1894" spans="1:7">
      <c r="A1894">
        <v>1893</v>
      </c>
      <c r="B1894">
        <v>8326</v>
      </c>
      <c r="C1894">
        <v>9</v>
      </c>
      <c r="D1894" t="s">
        <v>2853</v>
      </c>
      <c r="E1894" s="469">
        <v>149</v>
      </c>
      <c r="F1894" t="s">
        <v>2182</v>
      </c>
      <c r="G1894">
        <v>154</v>
      </c>
    </row>
    <row r="1895" spans="1:7">
      <c r="A1895">
        <v>1894</v>
      </c>
      <c r="B1895">
        <v>9462</v>
      </c>
      <c r="C1895">
        <v>9</v>
      </c>
      <c r="D1895" t="s">
        <v>2854</v>
      </c>
      <c r="E1895" s="469">
        <v>264</v>
      </c>
      <c r="F1895" t="s">
        <v>1079</v>
      </c>
      <c r="G1895">
        <v>108</v>
      </c>
    </row>
    <row r="1896" spans="1:7">
      <c r="A1896">
        <v>1895</v>
      </c>
      <c r="B1896">
        <v>10923</v>
      </c>
      <c r="C1896">
        <v>9</v>
      </c>
      <c r="D1896" t="s">
        <v>2855</v>
      </c>
      <c r="E1896" s="469">
        <v>89.99</v>
      </c>
      <c r="F1896" t="s">
        <v>2856</v>
      </c>
      <c r="G1896">
        <v>45</v>
      </c>
    </row>
    <row r="1897" spans="1:7">
      <c r="A1897">
        <v>1896</v>
      </c>
      <c r="B1897">
        <v>8370</v>
      </c>
      <c r="C1897">
        <v>9</v>
      </c>
      <c r="D1897" t="s">
        <v>2857</v>
      </c>
      <c r="E1897" s="469">
        <v>269</v>
      </c>
      <c r="F1897" t="s">
        <v>2858</v>
      </c>
      <c r="G1897">
        <v>152</v>
      </c>
    </row>
    <row r="1898" spans="1:7">
      <c r="A1898">
        <v>1897</v>
      </c>
      <c r="B1898">
        <v>11426</v>
      </c>
      <c r="C1898">
        <v>9</v>
      </c>
      <c r="D1898" t="s">
        <v>2859</v>
      </c>
      <c r="E1898" s="469">
        <v>219</v>
      </c>
      <c r="F1898" t="s">
        <v>1079</v>
      </c>
      <c r="G1898">
        <v>24</v>
      </c>
    </row>
    <row r="1899" spans="1:7">
      <c r="A1899">
        <v>1898</v>
      </c>
      <c r="B1899">
        <v>10793</v>
      </c>
      <c r="C1899">
        <v>9</v>
      </c>
      <c r="D1899" t="s">
        <v>2860</v>
      </c>
      <c r="E1899" s="469">
        <v>169</v>
      </c>
      <c r="F1899" t="s">
        <v>2856</v>
      </c>
      <c r="G1899">
        <v>51</v>
      </c>
    </row>
    <row r="1900" spans="1:7">
      <c r="A1900">
        <v>1899</v>
      </c>
      <c r="B1900">
        <v>11005</v>
      </c>
      <c r="C1900">
        <v>9</v>
      </c>
      <c r="D1900" t="s">
        <v>2861</v>
      </c>
      <c r="E1900" s="469">
        <v>43.99</v>
      </c>
      <c r="F1900" t="s">
        <v>2862</v>
      </c>
      <c r="G1900">
        <v>42</v>
      </c>
    </row>
    <row r="1901" spans="1:7">
      <c r="A1901">
        <v>1900</v>
      </c>
      <c r="B1901">
        <v>10528</v>
      </c>
      <c r="C1901">
        <v>9</v>
      </c>
      <c r="D1901" t="s">
        <v>2863</v>
      </c>
      <c r="E1901" s="469">
        <v>129</v>
      </c>
      <c r="F1901" t="s">
        <v>1079</v>
      </c>
      <c r="G1901">
        <v>63</v>
      </c>
    </row>
    <row r="1902" spans="1:7">
      <c r="A1902">
        <v>1901</v>
      </c>
      <c r="B1902">
        <v>7576</v>
      </c>
      <c r="C1902">
        <v>9</v>
      </c>
      <c r="D1902" t="s">
        <v>2864</v>
      </c>
      <c r="E1902" s="469">
        <v>187.99</v>
      </c>
      <c r="F1902" t="s">
        <v>2865</v>
      </c>
      <c r="G1902">
        <v>187</v>
      </c>
    </row>
    <row r="1903" spans="1:7">
      <c r="A1903">
        <v>1902</v>
      </c>
      <c r="B1903">
        <v>6362</v>
      </c>
      <c r="C1903">
        <v>9</v>
      </c>
      <c r="D1903" t="s">
        <v>2866</v>
      </c>
      <c r="E1903" s="469">
        <v>89.99</v>
      </c>
      <c r="F1903" t="s">
        <v>1079</v>
      </c>
      <c r="G1903">
        <v>235</v>
      </c>
    </row>
    <row r="1904" spans="1:7">
      <c r="A1904">
        <v>1903</v>
      </c>
      <c r="B1904">
        <v>6511</v>
      </c>
      <c r="C1904">
        <v>9</v>
      </c>
      <c r="D1904" t="s">
        <v>2867</v>
      </c>
      <c r="E1904" s="469">
        <v>65.989999999999995</v>
      </c>
      <c r="F1904" t="s">
        <v>2868</v>
      </c>
      <c r="G1904">
        <v>229</v>
      </c>
    </row>
    <row r="1905" spans="1:7">
      <c r="A1905">
        <v>1904</v>
      </c>
      <c r="B1905">
        <v>8405</v>
      </c>
      <c r="C1905">
        <v>9</v>
      </c>
      <c r="D1905" t="s">
        <v>2869</v>
      </c>
      <c r="E1905" s="469">
        <v>149</v>
      </c>
      <c r="F1905" t="s">
        <v>1079</v>
      </c>
      <c r="G1905">
        <v>151</v>
      </c>
    </row>
    <row r="1906" spans="1:7">
      <c r="A1906">
        <v>1905</v>
      </c>
      <c r="B1906">
        <v>9925</v>
      </c>
      <c r="C1906">
        <v>9</v>
      </c>
      <c r="D1906" t="s">
        <v>2870</v>
      </c>
      <c r="E1906" s="469">
        <v>494.1</v>
      </c>
      <c r="F1906" t="s">
        <v>2858</v>
      </c>
      <c r="G1906">
        <v>89</v>
      </c>
    </row>
    <row r="1907" spans="1:7">
      <c r="A1907">
        <v>1906</v>
      </c>
      <c r="B1907">
        <v>9527</v>
      </c>
      <c r="C1907">
        <v>9</v>
      </c>
      <c r="D1907" t="s">
        <v>2871</v>
      </c>
      <c r="E1907" s="469">
        <v>89.99</v>
      </c>
      <c r="F1907" t="s">
        <v>843</v>
      </c>
      <c r="G1907">
        <v>105</v>
      </c>
    </row>
    <row r="1908" spans="1:7">
      <c r="A1908">
        <v>1907</v>
      </c>
      <c r="B1908">
        <v>6158</v>
      </c>
      <c r="C1908">
        <v>9</v>
      </c>
      <c r="D1908" t="s">
        <v>2872</v>
      </c>
      <c r="E1908" s="469">
        <v>269.10000000000002</v>
      </c>
      <c r="F1908" t="s">
        <v>2858</v>
      </c>
      <c r="G1908">
        <v>244</v>
      </c>
    </row>
    <row r="1909" spans="1:7">
      <c r="A1909">
        <v>1908</v>
      </c>
      <c r="B1909">
        <v>8939</v>
      </c>
      <c r="C1909">
        <v>9</v>
      </c>
      <c r="D1909" t="s">
        <v>2873</v>
      </c>
      <c r="E1909" s="469">
        <v>219</v>
      </c>
      <c r="F1909" t="s">
        <v>2191</v>
      </c>
      <c r="G1909">
        <v>130</v>
      </c>
    </row>
    <row r="1910" spans="1:7">
      <c r="A1910">
        <v>1909</v>
      </c>
      <c r="B1910">
        <v>6241</v>
      </c>
      <c r="C1910">
        <v>9</v>
      </c>
      <c r="D1910" t="s">
        <v>2874</v>
      </c>
      <c r="E1910" s="469">
        <v>199</v>
      </c>
      <c r="F1910" t="s">
        <v>2182</v>
      </c>
      <c r="G1910">
        <v>240</v>
      </c>
    </row>
    <row r="1911" spans="1:7">
      <c r="A1911">
        <v>1910</v>
      </c>
      <c r="B1911">
        <v>10322</v>
      </c>
      <c r="C1911">
        <v>9</v>
      </c>
      <c r="D1911" t="s">
        <v>2875</v>
      </c>
      <c r="E1911" s="469">
        <v>89.95</v>
      </c>
      <c r="F1911" t="s">
        <v>2868</v>
      </c>
      <c r="G1911">
        <v>71</v>
      </c>
    </row>
    <row r="1912" spans="1:7">
      <c r="A1912">
        <v>1911</v>
      </c>
      <c r="B1912">
        <v>8088</v>
      </c>
      <c r="C1912">
        <v>9</v>
      </c>
      <c r="D1912" t="s">
        <v>2876</v>
      </c>
      <c r="E1912" s="469">
        <v>59.99</v>
      </c>
      <c r="F1912" t="s">
        <v>2856</v>
      </c>
      <c r="G1912">
        <v>164</v>
      </c>
    </row>
    <row r="1913" spans="1:7">
      <c r="A1913">
        <v>1912</v>
      </c>
      <c r="B1913">
        <v>10857</v>
      </c>
      <c r="C1913">
        <v>9</v>
      </c>
      <c r="D1913" t="s">
        <v>2877</v>
      </c>
      <c r="E1913" s="469">
        <v>322.61</v>
      </c>
      <c r="F1913" t="s">
        <v>2858</v>
      </c>
      <c r="G1913">
        <v>48</v>
      </c>
    </row>
    <row r="1914" spans="1:7">
      <c r="A1914">
        <v>1913</v>
      </c>
      <c r="B1914">
        <v>11091</v>
      </c>
      <c r="C1914">
        <v>9</v>
      </c>
      <c r="D1914" t="s">
        <v>2878</v>
      </c>
      <c r="E1914" s="469">
        <v>124</v>
      </c>
      <c r="F1914" t="s">
        <v>1079</v>
      </c>
      <c r="G1914">
        <v>39</v>
      </c>
    </row>
    <row r="1915" spans="1:7">
      <c r="A1915">
        <v>1914</v>
      </c>
      <c r="B1915">
        <v>10701</v>
      </c>
      <c r="C1915">
        <v>9</v>
      </c>
      <c r="D1915" t="s">
        <v>2879</v>
      </c>
      <c r="E1915" s="469">
        <v>359</v>
      </c>
      <c r="F1915" t="s">
        <v>2191</v>
      </c>
      <c r="G1915">
        <v>55</v>
      </c>
    </row>
    <row r="1916" spans="1:7">
      <c r="A1916">
        <v>1915</v>
      </c>
      <c r="B1916">
        <v>8683</v>
      </c>
      <c r="C1916">
        <v>9</v>
      </c>
      <c r="D1916" t="s">
        <v>2880</v>
      </c>
      <c r="E1916" s="469">
        <v>179</v>
      </c>
      <c r="F1916" t="s">
        <v>2191</v>
      </c>
      <c r="G1916">
        <v>140</v>
      </c>
    </row>
    <row r="1917" spans="1:7">
      <c r="A1917">
        <v>1916</v>
      </c>
      <c r="B1917">
        <v>11196</v>
      </c>
      <c r="C1917">
        <v>9</v>
      </c>
      <c r="D1917" t="s">
        <v>2881</v>
      </c>
      <c r="E1917" s="469">
        <v>188.25</v>
      </c>
      <c r="F1917" t="s">
        <v>2868</v>
      </c>
      <c r="G1917">
        <v>34</v>
      </c>
    </row>
    <row r="1918" spans="1:7">
      <c r="A1918">
        <v>1917</v>
      </c>
      <c r="B1918">
        <v>10375</v>
      </c>
      <c r="C1918">
        <v>9</v>
      </c>
      <c r="D1918" t="s">
        <v>2882</v>
      </c>
      <c r="E1918" s="469">
        <v>195</v>
      </c>
      <c r="F1918" t="s">
        <v>2191</v>
      </c>
      <c r="G1918">
        <v>69</v>
      </c>
    </row>
    <row r="1919" spans="1:7">
      <c r="A1919">
        <v>1918</v>
      </c>
      <c r="B1919">
        <v>6664</v>
      </c>
      <c r="C1919">
        <v>9</v>
      </c>
      <c r="D1919" t="s">
        <v>2883</v>
      </c>
      <c r="E1919" s="469">
        <v>62.99</v>
      </c>
      <c r="F1919" t="s">
        <v>843</v>
      </c>
      <c r="G1919">
        <v>223</v>
      </c>
    </row>
    <row r="1920" spans="1:7">
      <c r="A1920">
        <v>1919</v>
      </c>
      <c r="B1920">
        <v>9745</v>
      </c>
      <c r="C1920">
        <v>9</v>
      </c>
      <c r="D1920" t="s">
        <v>2884</v>
      </c>
      <c r="E1920" s="469">
        <v>89.99</v>
      </c>
      <c r="F1920" t="s">
        <v>1079</v>
      </c>
      <c r="G1920">
        <v>96</v>
      </c>
    </row>
    <row r="1921" spans="1:7">
      <c r="A1921">
        <v>1920</v>
      </c>
      <c r="B1921">
        <v>7896</v>
      </c>
      <c r="C1921">
        <v>9</v>
      </c>
      <c r="D1921" t="s">
        <v>2885</v>
      </c>
      <c r="E1921" s="469">
        <v>90.45</v>
      </c>
      <c r="F1921" t="s">
        <v>2886</v>
      </c>
      <c r="G1921">
        <v>172</v>
      </c>
    </row>
    <row r="1922" spans="1:7">
      <c r="A1922">
        <v>1921</v>
      </c>
      <c r="B1922">
        <v>10858</v>
      </c>
      <c r="C1922">
        <v>9</v>
      </c>
      <c r="D1922" t="s">
        <v>2887</v>
      </c>
      <c r="E1922" s="469">
        <v>55</v>
      </c>
      <c r="F1922" t="s">
        <v>2868</v>
      </c>
      <c r="G1922">
        <v>48</v>
      </c>
    </row>
    <row r="1923" spans="1:7">
      <c r="A1923">
        <v>1922</v>
      </c>
      <c r="B1923">
        <v>6216</v>
      </c>
      <c r="C1923">
        <v>9</v>
      </c>
      <c r="D1923" t="s">
        <v>2888</v>
      </c>
      <c r="E1923" s="469">
        <v>179</v>
      </c>
      <c r="F1923" t="s">
        <v>2889</v>
      </c>
      <c r="G1923">
        <v>241</v>
      </c>
    </row>
    <row r="1924" spans="1:7">
      <c r="A1924">
        <v>1923</v>
      </c>
      <c r="B1924">
        <v>7087</v>
      </c>
      <c r="C1924">
        <v>9</v>
      </c>
      <c r="D1924" t="s">
        <v>2890</v>
      </c>
      <c r="E1924" s="469">
        <v>79.989999999999995</v>
      </c>
      <c r="F1924" t="s">
        <v>2856</v>
      </c>
      <c r="G1924">
        <v>206</v>
      </c>
    </row>
    <row r="1925" spans="1:7">
      <c r="A1925">
        <v>1924</v>
      </c>
      <c r="B1925">
        <v>9165</v>
      </c>
      <c r="C1925">
        <v>9</v>
      </c>
      <c r="D1925" t="s">
        <v>2891</v>
      </c>
      <c r="E1925" s="469">
        <v>178.85</v>
      </c>
      <c r="F1925" t="s">
        <v>2889</v>
      </c>
      <c r="G1925">
        <v>120</v>
      </c>
    </row>
    <row r="1926" spans="1:7">
      <c r="A1926">
        <v>1925</v>
      </c>
      <c r="B1926">
        <v>7995</v>
      </c>
      <c r="C1926">
        <v>9</v>
      </c>
      <c r="D1926" t="s">
        <v>2892</v>
      </c>
      <c r="E1926" s="469">
        <v>139</v>
      </c>
      <c r="F1926" t="s">
        <v>2191</v>
      </c>
      <c r="G1926">
        <v>168</v>
      </c>
    </row>
    <row r="1927" spans="1:7">
      <c r="A1927">
        <v>1926</v>
      </c>
      <c r="B1927">
        <v>7306</v>
      </c>
      <c r="C1927">
        <v>9</v>
      </c>
      <c r="D1927" t="s">
        <v>2893</v>
      </c>
      <c r="E1927" s="469">
        <v>79.989999999999995</v>
      </c>
      <c r="F1927" t="s">
        <v>1079</v>
      </c>
      <c r="G1927">
        <v>198</v>
      </c>
    </row>
    <row r="1928" spans="1:7">
      <c r="A1928">
        <v>1927</v>
      </c>
      <c r="B1928">
        <v>9691</v>
      </c>
      <c r="C1928">
        <v>9</v>
      </c>
      <c r="D1928" t="s">
        <v>2894</v>
      </c>
      <c r="E1928" s="469">
        <v>599</v>
      </c>
      <c r="F1928" t="s">
        <v>2858</v>
      </c>
      <c r="G1928">
        <v>98</v>
      </c>
    </row>
    <row r="1929" spans="1:7">
      <c r="A1929">
        <v>1928</v>
      </c>
      <c r="B1929">
        <v>7400</v>
      </c>
      <c r="C1929">
        <v>9</v>
      </c>
      <c r="D1929" t="s">
        <v>2895</v>
      </c>
      <c r="E1929" s="469">
        <v>199</v>
      </c>
      <c r="F1929" t="s">
        <v>2182</v>
      </c>
      <c r="G1929">
        <v>194</v>
      </c>
    </row>
    <row r="1930" spans="1:7">
      <c r="A1930">
        <v>1929</v>
      </c>
      <c r="B1930">
        <v>6691</v>
      </c>
      <c r="C1930">
        <v>9</v>
      </c>
      <c r="D1930" t="s">
        <v>2896</v>
      </c>
      <c r="E1930" s="469">
        <v>89.95</v>
      </c>
      <c r="F1930" t="s">
        <v>1079</v>
      </c>
      <c r="G1930">
        <v>222</v>
      </c>
    </row>
    <row r="1931" spans="1:7">
      <c r="A1931">
        <v>1930</v>
      </c>
      <c r="B1931">
        <v>10039</v>
      </c>
      <c r="C1931">
        <v>9</v>
      </c>
      <c r="D1931" t="s">
        <v>2897</v>
      </c>
      <c r="E1931" s="469">
        <v>129</v>
      </c>
      <c r="F1931" t="s">
        <v>2865</v>
      </c>
      <c r="G1931">
        <v>83</v>
      </c>
    </row>
    <row r="1932" spans="1:7">
      <c r="A1932">
        <v>1931</v>
      </c>
      <c r="B1932">
        <v>7771</v>
      </c>
      <c r="C1932">
        <v>9</v>
      </c>
      <c r="D1932" t="s">
        <v>2898</v>
      </c>
      <c r="E1932" s="469">
        <v>159</v>
      </c>
      <c r="F1932" t="s">
        <v>2191</v>
      </c>
      <c r="G1932">
        <v>178</v>
      </c>
    </row>
    <row r="1933" spans="1:7">
      <c r="A1933">
        <v>1932</v>
      </c>
      <c r="B1933">
        <v>10773</v>
      </c>
      <c r="C1933">
        <v>9</v>
      </c>
      <c r="D1933" t="s">
        <v>2899</v>
      </c>
      <c r="E1933" s="469">
        <v>57.99</v>
      </c>
      <c r="F1933" t="s">
        <v>2862</v>
      </c>
      <c r="G1933">
        <v>52</v>
      </c>
    </row>
    <row r="1934" spans="1:7">
      <c r="A1934">
        <v>1933</v>
      </c>
      <c r="B1934">
        <v>6774</v>
      </c>
      <c r="C1934">
        <v>9</v>
      </c>
      <c r="D1934" t="s">
        <v>2900</v>
      </c>
      <c r="E1934" s="469">
        <v>179</v>
      </c>
      <c r="F1934" t="s">
        <v>2889</v>
      </c>
      <c r="G1934">
        <v>219</v>
      </c>
    </row>
    <row r="1935" spans="1:7">
      <c r="A1935">
        <v>1934</v>
      </c>
      <c r="B1935">
        <v>6823</v>
      </c>
      <c r="C1935">
        <v>9</v>
      </c>
      <c r="D1935" t="s">
        <v>2901</v>
      </c>
      <c r="E1935" s="469">
        <v>79</v>
      </c>
      <c r="F1935" t="s">
        <v>843</v>
      </c>
      <c r="G1935">
        <v>217</v>
      </c>
    </row>
    <row r="1936" spans="1:7">
      <c r="A1936">
        <v>1935</v>
      </c>
      <c r="B1936">
        <v>6195</v>
      </c>
      <c r="C1936">
        <v>9</v>
      </c>
      <c r="D1936" t="s">
        <v>2902</v>
      </c>
      <c r="E1936" s="469">
        <v>386.1</v>
      </c>
      <c r="F1936" t="s">
        <v>2858</v>
      </c>
      <c r="G1936">
        <v>242</v>
      </c>
    </row>
    <row r="1937" spans="1:7">
      <c r="A1937">
        <v>1936</v>
      </c>
      <c r="B1937">
        <v>10702</v>
      </c>
      <c r="C1937">
        <v>9</v>
      </c>
      <c r="D1937" t="s">
        <v>2903</v>
      </c>
      <c r="E1937" s="469">
        <v>368.1</v>
      </c>
      <c r="F1937" t="s">
        <v>2858</v>
      </c>
      <c r="G1937">
        <v>55</v>
      </c>
    </row>
    <row r="1938" spans="1:7">
      <c r="A1938">
        <v>1937</v>
      </c>
      <c r="B1938">
        <v>9825</v>
      </c>
      <c r="C1938">
        <v>9</v>
      </c>
      <c r="D1938" t="s">
        <v>2904</v>
      </c>
      <c r="E1938" s="469">
        <v>309.60000000000002</v>
      </c>
      <c r="F1938" t="s">
        <v>2858</v>
      </c>
      <c r="G1938">
        <v>93</v>
      </c>
    </row>
    <row r="1939" spans="1:7">
      <c r="A1939">
        <v>1938</v>
      </c>
      <c r="B1939">
        <v>11092</v>
      </c>
      <c r="C1939">
        <v>9</v>
      </c>
      <c r="D1939" t="s">
        <v>2905</v>
      </c>
      <c r="E1939" s="469">
        <v>275</v>
      </c>
      <c r="F1939" t="s">
        <v>2865</v>
      </c>
      <c r="G1939">
        <v>39</v>
      </c>
    </row>
    <row r="1940" spans="1:7">
      <c r="A1940">
        <v>1939</v>
      </c>
      <c r="B1940">
        <v>7727</v>
      </c>
      <c r="C1940">
        <v>9</v>
      </c>
      <c r="D1940" t="s">
        <v>2906</v>
      </c>
      <c r="E1940" s="469">
        <v>74.959999999999994</v>
      </c>
      <c r="F1940" t="s">
        <v>2868</v>
      </c>
      <c r="G1940">
        <v>180</v>
      </c>
    </row>
    <row r="1941" spans="1:7">
      <c r="A1941">
        <v>1940</v>
      </c>
      <c r="B1941">
        <v>11790</v>
      </c>
      <c r="C1941">
        <v>9</v>
      </c>
      <c r="D1941" t="s">
        <v>2907</v>
      </c>
      <c r="E1941" s="469">
        <v>409.5</v>
      </c>
      <c r="F1941" t="s">
        <v>2858</v>
      </c>
      <c r="G1941">
        <v>9</v>
      </c>
    </row>
    <row r="1942" spans="1:7">
      <c r="A1942">
        <v>1941</v>
      </c>
      <c r="B1942">
        <v>9417</v>
      </c>
      <c r="C1942">
        <v>9</v>
      </c>
      <c r="D1942" t="s">
        <v>2908</v>
      </c>
      <c r="E1942" s="469">
        <v>139</v>
      </c>
      <c r="F1942" t="s">
        <v>843</v>
      </c>
      <c r="G1942">
        <v>110</v>
      </c>
    </row>
    <row r="1943" spans="1:7">
      <c r="A1943">
        <v>1942</v>
      </c>
      <c r="B1943">
        <v>8656</v>
      </c>
      <c r="C1943">
        <v>9</v>
      </c>
      <c r="D1943" t="s">
        <v>2909</v>
      </c>
      <c r="E1943" s="469">
        <v>134.96</v>
      </c>
      <c r="F1943" t="s">
        <v>2868</v>
      </c>
      <c r="G1943">
        <v>141</v>
      </c>
    </row>
    <row r="1944" spans="1:7">
      <c r="A1944">
        <v>1943</v>
      </c>
      <c r="B1944">
        <v>11964</v>
      </c>
      <c r="C1944">
        <v>9</v>
      </c>
      <c r="D1944" t="s">
        <v>2910</v>
      </c>
      <c r="E1944" s="469">
        <v>249</v>
      </c>
      <c r="F1944" t="s">
        <v>2191</v>
      </c>
      <c r="G1944">
        <v>1</v>
      </c>
    </row>
    <row r="1945" spans="1:7">
      <c r="A1945">
        <v>1944</v>
      </c>
      <c r="B1945">
        <v>11564</v>
      </c>
      <c r="C1945">
        <v>9</v>
      </c>
      <c r="D1945" t="s">
        <v>2911</v>
      </c>
      <c r="E1945" s="469">
        <v>119</v>
      </c>
      <c r="F1945" t="s">
        <v>2180</v>
      </c>
      <c r="G1945">
        <v>18</v>
      </c>
    </row>
    <row r="1946" spans="1:7">
      <c r="A1946">
        <v>1945</v>
      </c>
      <c r="B1946">
        <v>8151</v>
      </c>
      <c r="C1946">
        <v>9</v>
      </c>
      <c r="D1946" t="s">
        <v>2912</v>
      </c>
      <c r="E1946" s="469">
        <v>74.95</v>
      </c>
      <c r="F1946" t="s">
        <v>2856</v>
      </c>
      <c r="G1946">
        <v>161</v>
      </c>
    </row>
    <row r="1947" spans="1:7">
      <c r="A1947">
        <v>1946</v>
      </c>
      <c r="B1947">
        <v>10323</v>
      </c>
      <c r="C1947">
        <v>9</v>
      </c>
      <c r="D1947" t="s">
        <v>2913</v>
      </c>
      <c r="E1947" s="469">
        <v>169</v>
      </c>
      <c r="F1947" t="s">
        <v>2914</v>
      </c>
      <c r="G1947">
        <v>71</v>
      </c>
    </row>
    <row r="1948" spans="1:7">
      <c r="A1948">
        <v>1947</v>
      </c>
      <c r="B1948">
        <v>10118</v>
      </c>
      <c r="C1948">
        <v>9</v>
      </c>
      <c r="D1948" t="s">
        <v>2915</v>
      </c>
      <c r="E1948" s="469">
        <v>159.99</v>
      </c>
      <c r="F1948" t="s">
        <v>2191</v>
      </c>
      <c r="G1948">
        <v>80</v>
      </c>
    </row>
    <row r="1949" spans="1:7">
      <c r="A1949">
        <v>1948</v>
      </c>
      <c r="B1949">
        <v>9663</v>
      </c>
      <c r="C1949">
        <v>9</v>
      </c>
      <c r="D1949" t="s">
        <v>2916</v>
      </c>
      <c r="E1949" s="469">
        <v>294.05</v>
      </c>
      <c r="F1949" t="s">
        <v>2191</v>
      </c>
      <c r="G1949">
        <v>99</v>
      </c>
    </row>
    <row r="1950" spans="1:7">
      <c r="A1950">
        <v>1949</v>
      </c>
      <c r="B1950">
        <v>6956</v>
      </c>
      <c r="C1950">
        <v>9</v>
      </c>
      <c r="D1950" t="s">
        <v>2917</v>
      </c>
      <c r="E1950" s="469">
        <v>149</v>
      </c>
      <c r="F1950" t="s">
        <v>2856</v>
      </c>
      <c r="G1950">
        <v>211</v>
      </c>
    </row>
    <row r="1951" spans="1:7">
      <c r="A1951">
        <v>1950</v>
      </c>
      <c r="B1951">
        <v>6363</v>
      </c>
      <c r="C1951">
        <v>9</v>
      </c>
      <c r="D1951" t="s">
        <v>2918</v>
      </c>
      <c r="E1951" s="469">
        <v>109</v>
      </c>
      <c r="F1951" t="s">
        <v>2180</v>
      </c>
      <c r="G1951">
        <v>235</v>
      </c>
    </row>
    <row r="1952" spans="1:7">
      <c r="A1952">
        <v>1951</v>
      </c>
      <c r="B1952">
        <v>8959</v>
      </c>
      <c r="C1952">
        <v>9</v>
      </c>
      <c r="D1952" t="s">
        <v>2919</v>
      </c>
      <c r="E1952" s="469">
        <v>229</v>
      </c>
      <c r="F1952" t="s">
        <v>843</v>
      </c>
      <c r="G1952">
        <v>129</v>
      </c>
    </row>
    <row r="1953" spans="1:7">
      <c r="A1953">
        <v>1952</v>
      </c>
      <c r="B1953">
        <v>11026</v>
      </c>
      <c r="C1953">
        <v>9</v>
      </c>
      <c r="D1953" t="s">
        <v>2920</v>
      </c>
      <c r="E1953" s="469">
        <v>230.25</v>
      </c>
      <c r="F1953" t="s">
        <v>2191</v>
      </c>
      <c r="G1953">
        <v>41</v>
      </c>
    </row>
    <row r="1954" spans="1:7">
      <c r="A1954">
        <v>1953</v>
      </c>
      <c r="B1954">
        <v>9692</v>
      </c>
      <c r="C1954">
        <v>9</v>
      </c>
      <c r="D1954" t="s">
        <v>2921</v>
      </c>
      <c r="E1954" s="469">
        <v>179.25</v>
      </c>
      <c r="F1954" t="s">
        <v>2868</v>
      </c>
      <c r="G1954">
        <v>98</v>
      </c>
    </row>
    <row r="1955" spans="1:7">
      <c r="A1955">
        <v>1954</v>
      </c>
      <c r="B1955">
        <v>10248</v>
      </c>
      <c r="C1955">
        <v>9</v>
      </c>
      <c r="D1955" t="s">
        <v>2922</v>
      </c>
      <c r="E1955" s="469">
        <v>199</v>
      </c>
      <c r="F1955" t="s">
        <v>2191</v>
      </c>
      <c r="G1955">
        <v>74</v>
      </c>
    </row>
    <row r="1956" spans="1:7">
      <c r="A1956">
        <v>1955</v>
      </c>
      <c r="B1956">
        <v>9285</v>
      </c>
      <c r="C1956">
        <v>9</v>
      </c>
      <c r="D1956" t="s">
        <v>2923</v>
      </c>
      <c r="E1956" s="469">
        <v>159</v>
      </c>
      <c r="F1956" t="s">
        <v>2180</v>
      </c>
      <c r="G1956">
        <v>116</v>
      </c>
    </row>
    <row r="1957" spans="1:7">
      <c r="A1957">
        <v>1956</v>
      </c>
      <c r="B1957">
        <v>11093</v>
      </c>
      <c r="C1957">
        <v>9</v>
      </c>
      <c r="D1957" t="s">
        <v>2924</v>
      </c>
      <c r="E1957" s="469">
        <v>68.39</v>
      </c>
      <c r="F1957" t="s">
        <v>2865</v>
      </c>
      <c r="G1957">
        <v>39</v>
      </c>
    </row>
    <row r="1958" spans="1:7">
      <c r="A1958">
        <v>1957</v>
      </c>
      <c r="B1958">
        <v>11253</v>
      </c>
      <c r="C1958">
        <v>9</v>
      </c>
      <c r="D1958" t="s">
        <v>2925</v>
      </c>
      <c r="E1958" s="469">
        <v>288</v>
      </c>
      <c r="F1958" t="s">
        <v>1079</v>
      </c>
      <c r="G1958">
        <v>32</v>
      </c>
    </row>
    <row r="1959" spans="1:7">
      <c r="A1959">
        <v>1958</v>
      </c>
      <c r="B1959">
        <v>11222</v>
      </c>
      <c r="C1959">
        <v>9</v>
      </c>
      <c r="D1959" t="s">
        <v>2926</v>
      </c>
      <c r="E1959" s="469">
        <v>249</v>
      </c>
      <c r="F1959" t="s">
        <v>2191</v>
      </c>
      <c r="G1959">
        <v>33</v>
      </c>
    </row>
    <row r="1960" spans="1:7">
      <c r="A1960">
        <v>1959</v>
      </c>
      <c r="B1960">
        <v>7525</v>
      </c>
      <c r="C1960">
        <v>9</v>
      </c>
      <c r="D1960" t="s">
        <v>2927</v>
      </c>
      <c r="E1960" s="469">
        <v>61.95</v>
      </c>
      <c r="F1960" t="s">
        <v>2865</v>
      </c>
      <c r="G1960">
        <v>189</v>
      </c>
    </row>
    <row r="1961" spans="1:7">
      <c r="A1961">
        <v>1960</v>
      </c>
      <c r="B1961">
        <v>9503</v>
      </c>
      <c r="C1961">
        <v>9</v>
      </c>
      <c r="D1961" t="s">
        <v>2928</v>
      </c>
      <c r="E1961" s="469">
        <v>44.95</v>
      </c>
      <c r="F1961" t="s">
        <v>2862</v>
      </c>
      <c r="G1961">
        <v>106</v>
      </c>
    </row>
    <row r="1962" spans="1:7">
      <c r="A1962">
        <v>1961</v>
      </c>
      <c r="B1962">
        <v>6431</v>
      </c>
      <c r="C1962">
        <v>9</v>
      </c>
      <c r="D1962" t="s">
        <v>2929</v>
      </c>
      <c r="E1962" s="469">
        <v>129</v>
      </c>
      <c r="F1962" t="s">
        <v>2856</v>
      </c>
      <c r="G1962">
        <v>232</v>
      </c>
    </row>
    <row r="1963" spans="1:7">
      <c r="A1963">
        <v>1962</v>
      </c>
      <c r="B1963">
        <v>11063</v>
      </c>
      <c r="C1963">
        <v>9</v>
      </c>
      <c r="D1963" t="s">
        <v>2930</v>
      </c>
      <c r="E1963" s="469">
        <v>179.99</v>
      </c>
      <c r="F1963" t="s">
        <v>843</v>
      </c>
      <c r="G1963">
        <v>40</v>
      </c>
    </row>
    <row r="1964" spans="1:7">
      <c r="A1964">
        <v>1963</v>
      </c>
      <c r="B1964">
        <v>8110</v>
      </c>
      <c r="C1964">
        <v>9</v>
      </c>
      <c r="D1964" t="s">
        <v>2931</v>
      </c>
      <c r="E1964" s="469">
        <v>249</v>
      </c>
      <c r="F1964" t="s">
        <v>2182</v>
      </c>
      <c r="G1964">
        <v>163</v>
      </c>
    </row>
    <row r="1965" spans="1:7">
      <c r="A1965">
        <v>1964</v>
      </c>
      <c r="B1965">
        <v>6196</v>
      </c>
      <c r="C1965">
        <v>9</v>
      </c>
      <c r="D1965" t="s">
        <v>2932</v>
      </c>
      <c r="E1965" s="469">
        <v>315</v>
      </c>
      <c r="F1965" t="s">
        <v>2865</v>
      </c>
      <c r="G1965">
        <v>242</v>
      </c>
    </row>
    <row r="1966" spans="1:7">
      <c r="A1966">
        <v>1965</v>
      </c>
      <c r="B1966">
        <v>11762</v>
      </c>
      <c r="C1966">
        <v>9</v>
      </c>
      <c r="D1966" t="s">
        <v>2933</v>
      </c>
      <c r="E1966" s="469">
        <v>206.1</v>
      </c>
      <c r="F1966" t="s">
        <v>2180</v>
      </c>
      <c r="G1966">
        <v>10</v>
      </c>
    </row>
    <row r="1967" spans="1:7">
      <c r="A1967">
        <v>1966</v>
      </c>
      <c r="B1967">
        <v>10835</v>
      </c>
      <c r="C1967">
        <v>9</v>
      </c>
      <c r="D1967" t="s">
        <v>2934</v>
      </c>
      <c r="E1967" s="469">
        <v>379</v>
      </c>
      <c r="F1967" t="s">
        <v>2858</v>
      </c>
      <c r="G1967">
        <v>49</v>
      </c>
    </row>
    <row r="1968" spans="1:7">
      <c r="A1968">
        <v>1967</v>
      </c>
      <c r="B1968">
        <v>7602</v>
      </c>
      <c r="C1968">
        <v>9</v>
      </c>
      <c r="D1968" t="s">
        <v>2935</v>
      </c>
      <c r="E1968" s="469">
        <v>153</v>
      </c>
      <c r="F1968" t="s">
        <v>2865</v>
      </c>
      <c r="G1968">
        <v>186</v>
      </c>
    </row>
    <row r="1969" spans="1:7">
      <c r="A1969">
        <v>1968</v>
      </c>
      <c r="B1969">
        <v>6337</v>
      </c>
      <c r="C1969">
        <v>9</v>
      </c>
      <c r="D1969" t="s">
        <v>2936</v>
      </c>
      <c r="E1969" s="469">
        <v>329</v>
      </c>
      <c r="F1969" t="s">
        <v>2191</v>
      </c>
      <c r="G1969">
        <v>236</v>
      </c>
    </row>
    <row r="1970" spans="1:7">
      <c r="A1970">
        <v>1969</v>
      </c>
      <c r="B1970">
        <v>6432</v>
      </c>
      <c r="C1970">
        <v>9</v>
      </c>
      <c r="D1970" t="s">
        <v>2937</v>
      </c>
      <c r="E1970" s="469">
        <v>59.9</v>
      </c>
      <c r="F1970" t="s">
        <v>2938</v>
      </c>
      <c r="G1970">
        <v>232</v>
      </c>
    </row>
    <row r="1971" spans="1:7">
      <c r="A1971">
        <v>1970</v>
      </c>
      <c r="B1971">
        <v>6035</v>
      </c>
      <c r="C1971">
        <v>9</v>
      </c>
      <c r="D1971" t="s">
        <v>2939</v>
      </c>
      <c r="E1971" s="469">
        <v>109</v>
      </c>
      <c r="F1971" t="s">
        <v>2868</v>
      </c>
      <c r="G1971">
        <v>249</v>
      </c>
    </row>
    <row r="1972" spans="1:7">
      <c r="A1972">
        <v>1971</v>
      </c>
      <c r="B1972">
        <v>8269</v>
      </c>
      <c r="C1972">
        <v>9</v>
      </c>
      <c r="D1972" t="s">
        <v>2940</v>
      </c>
      <c r="E1972" s="469">
        <v>189</v>
      </c>
      <c r="F1972" t="s">
        <v>2180</v>
      </c>
      <c r="G1972">
        <v>156</v>
      </c>
    </row>
    <row r="1973" spans="1:7">
      <c r="A1973">
        <v>1972</v>
      </c>
      <c r="B1973">
        <v>7923</v>
      </c>
      <c r="C1973">
        <v>9</v>
      </c>
      <c r="D1973" t="s">
        <v>2941</v>
      </c>
      <c r="E1973" s="469">
        <v>122</v>
      </c>
      <c r="F1973" t="s">
        <v>1079</v>
      </c>
      <c r="G1973">
        <v>171</v>
      </c>
    </row>
    <row r="1974" spans="1:7">
      <c r="A1974">
        <v>1973</v>
      </c>
      <c r="B1974">
        <v>10945</v>
      </c>
      <c r="C1974">
        <v>9</v>
      </c>
      <c r="D1974" t="s">
        <v>2942</v>
      </c>
      <c r="E1974" s="469">
        <v>171.9</v>
      </c>
      <c r="F1974" t="s">
        <v>2889</v>
      </c>
      <c r="G1974">
        <v>44</v>
      </c>
    </row>
    <row r="1975" spans="1:7">
      <c r="A1975">
        <v>1974</v>
      </c>
      <c r="B1975">
        <v>9286</v>
      </c>
      <c r="C1975">
        <v>9</v>
      </c>
      <c r="D1975" t="s">
        <v>2943</v>
      </c>
      <c r="E1975" s="469">
        <v>234.8</v>
      </c>
      <c r="F1975" t="s">
        <v>2914</v>
      </c>
      <c r="G1975">
        <v>116</v>
      </c>
    </row>
    <row r="1976" spans="1:7">
      <c r="A1976">
        <v>1975</v>
      </c>
      <c r="B1976">
        <v>7307</v>
      </c>
      <c r="C1976">
        <v>9</v>
      </c>
      <c r="D1976" t="s">
        <v>2944</v>
      </c>
      <c r="E1976" s="469">
        <v>179</v>
      </c>
      <c r="F1976" t="s">
        <v>2889</v>
      </c>
      <c r="G1976">
        <v>198</v>
      </c>
    </row>
    <row r="1977" spans="1:7">
      <c r="A1977">
        <v>1976</v>
      </c>
      <c r="B1977">
        <v>11611</v>
      </c>
      <c r="C1977">
        <v>9</v>
      </c>
      <c r="D1977" t="s">
        <v>2945</v>
      </c>
      <c r="E1977" s="469">
        <v>159</v>
      </c>
      <c r="F1977" t="s">
        <v>2889</v>
      </c>
      <c r="G1977">
        <v>16</v>
      </c>
    </row>
    <row r="1978" spans="1:7">
      <c r="A1978">
        <v>1977</v>
      </c>
      <c r="B1978">
        <v>10904</v>
      </c>
      <c r="C1978">
        <v>9</v>
      </c>
      <c r="D1978" t="s">
        <v>2946</v>
      </c>
      <c r="E1978" s="469">
        <v>107.02</v>
      </c>
      <c r="F1978" t="s">
        <v>2865</v>
      </c>
      <c r="G1978">
        <v>46</v>
      </c>
    </row>
    <row r="1979" spans="1:7">
      <c r="A1979">
        <v>1978</v>
      </c>
      <c r="B1979">
        <v>6141</v>
      </c>
      <c r="C1979">
        <v>9</v>
      </c>
      <c r="D1979" t="s">
        <v>2947</v>
      </c>
      <c r="E1979" s="469">
        <v>79.95</v>
      </c>
      <c r="F1979" t="s">
        <v>2182</v>
      </c>
      <c r="G1979">
        <v>245</v>
      </c>
    </row>
    <row r="1980" spans="1:7">
      <c r="A1980">
        <v>1979</v>
      </c>
      <c r="B1980">
        <v>8152</v>
      </c>
      <c r="C1980">
        <v>9</v>
      </c>
      <c r="D1980" t="s">
        <v>2948</v>
      </c>
      <c r="E1980" s="469">
        <v>229</v>
      </c>
      <c r="F1980" t="s">
        <v>2180</v>
      </c>
      <c r="G1980">
        <v>161</v>
      </c>
    </row>
    <row r="1981" spans="1:7">
      <c r="A1981">
        <v>1980</v>
      </c>
      <c r="B1981">
        <v>10071</v>
      </c>
      <c r="C1981">
        <v>9</v>
      </c>
      <c r="D1981" t="s">
        <v>2949</v>
      </c>
      <c r="E1981" s="469">
        <v>149</v>
      </c>
      <c r="F1981" t="s">
        <v>2180</v>
      </c>
      <c r="G1981">
        <v>82</v>
      </c>
    </row>
    <row r="1982" spans="1:7">
      <c r="A1982">
        <v>1981</v>
      </c>
      <c r="B1982">
        <v>10550</v>
      </c>
      <c r="C1982">
        <v>9</v>
      </c>
      <c r="D1982" t="s">
        <v>2950</v>
      </c>
      <c r="E1982" s="469">
        <v>119</v>
      </c>
      <c r="F1982" t="s">
        <v>2180</v>
      </c>
      <c r="G1982">
        <v>62</v>
      </c>
    </row>
    <row r="1983" spans="1:7">
      <c r="A1983">
        <v>1982</v>
      </c>
      <c r="B1983">
        <v>9480</v>
      </c>
      <c r="C1983">
        <v>9</v>
      </c>
      <c r="D1983" t="s">
        <v>2951</v>
      </c>
      <c r="E1983" s="469">
        <v>177</v>
      </c>
      <c r="F1983" t="s">
        <v>1079</v>
      </c>
      <c r="G1983">
        <v>107</v>
      </c>
    </row>
    <row r="1984" spans="1:7">
      <c r="A1984">
        <v>1983</v>
      </c>
      <c r="B1984">
        <v>6114</v>
      </c>
      <c r="C1984">
        <v>9</v>
      </c>
      <c r="D1984" t="s">
        <v>2952</v>
      </c>
      <c r="E1984" s="469">
        <v>259</v>
      </c>
      <c r="F1984" t="s">
        <v>1079</v>
      </c>
      <c r="G1984">
        <v>246</v>
      </c>
    </row>
    <row r="1985" spans="1:7">
      <c r="A1985">
        <v>1984</v>
      </c>
      <c r="B1985">
        <v>7376</v>
      </c>
      <c r="C1985">
        <v>9</v>
      </c>
      <c r="D1985" t="s">
        <v>2953</v>
      </c>
      <c r="E1985" s="469">
        <v>187</v>
      </c>
      <c r="F1985" t="s">
        <v>1079</v>
      </c>
      <c r="G1985">
        <v>195</v>
      </c>
    </row>
    <row r="1986" spans="1:7">
      <c r="A1986">
        <v>1985</v>
      </c>
      <c r="B1986">
        <v>7281</v>
      </c>
      <c r="C1986">
        <v>9</v>
      </c>
      <c r="D1986" t="s">
        <v>2954</v>
      </c>
      <c r="E1986" s="469">
        <v>162.94</v>
      </c>
      <c r="F1986" t="s">
        <v>2865</v>
      </c>
      <c r="G1986">
        <v>199</v>
      </c>
    </row>
    <row r="1987" spans="1:7">
      <c r="A1987">
        <v>1986</v>
      </c>
      <c r="B1987">
        <v>6941</v>
      </c>
      <c r="C1987">
        <v>9</v>
      </c>
      <c r="D1987" t="s">
        <v>2955</v>
      </c>
      <c r="E1987" s="469">
        <v>111</v>
      </c>
      <c r="F1987" t="s">
        <v>2868</v>
      </c>
      <c r="G1987">
        <v>212</v>
      </c>
    </row>
    <row r="1988" spans="1:7">
      <c r="A1988">
        <v>1987</v>
      </c>
      <c r="B1988">
        <v>7456</v>
      </c>
      <c r="C1988">
        <v>9</v>
      </c>
      <c r="D1988" t="s">
        <v>2956</v>
      </c>
      <c r="E1988" s="469">
        <v>249</v>
      </c>
      <c r="F1988" t="s">
        <v>2180</v>
      </c>
      <c r="G1988">
        <v>192</v>
      </c>
    </row>
    <row r="1989" spans="1:7">
      <c r="A1989">
        <v>1988</v>
      </c>
      <c r="B1989">
        <v>7791</v>
      </c>
      <c r="C1989">
        <v>9</v>
      </c>
      <c r="D1989" t="s">
        <v>2957</v>
      </c>
      <c r="E1989" s="469">
        <v>74.989999999999995</v>
      </c>
      <c r="F1989" t="s">
        <v>2852</v>
      </c>
      <c r="G1989">
        <v>177</v>
      </c>
    </row>
    <row r="1990" spans="1:7">
      <c r="A1990">
        <v>1989</v>
      </c>
      <c r="B1990">
        <v>11027</v>
      </c>
      <c r="C1990">
        <v>9</v>
      </c>
      <c r="D1990" t="s">
        <v>2958</v>
      </c>
      <c r="E1990" s="469">
        <v>129</v>
      </c>
      <c r="F1990" t="s">
        <v>2191</v>
      </c>
      <c r="G1990">
        <v>41</v>
      </c>
    </row>
    <row r="1991" spans="1:7">
      <c r="A1991">
        <v>1990</v>
      </c>
      <c r="B1991">
        <v>8193</v>
      </c>
      <c r="C1991">
        <v>9</v>
      </c>
      <c r="D1991" t="s">
        <v>2959</v>
      </c>
      <c r="E1991" s="469">
        <v>199</v>
      </c>
      <c r="F1991" t="s">
        <v>2960</v>
      </c>
      <c r="G1991">
        <v>159</v>
      </c>
    </row>
    <row r="1992" spans="1:7">
      <c r="A1992">
        <v>1991</v>
      </c>
      <c r="B1992">
        <v>11832</v>
      </c>
      <c r="C1992">
        <v>9</v>
      </c>
      <c r="D1992" t="s">
        <v>2961</v>
      </c>
      <c r="E1992" s="469">
        <v>115</v>
      </c>
      <c r="F1992" t="s">
        <v>2182</v>
      </c>
      <c r="G1992">
        <v>7</v>
      </c>
    </row>
    <row r="1993" spans="1:7">
      <c r="A1993">
        <v>1992</v>
      </c>
      <c r="B1993">
        <v>9852</v>
      </c>
      <c r="C1993">
        <v>9</v>
      </c>
      <c r="D1993" t="s">
        <v>2962</v>
      </c>
      <c r="E1993" s="469">
        <v>79.95</v>
      </c>
      <c r="F1993" t="s">
        <v>1079</v>
      </c>
      <c r="G1993">
        <v>92</v>
      </c>
    </row>
    <row r="1994" spans="1:7">
      <c r="A1994">
        <v>1993</v>
      </c>
      <c r="B1994">
        <v>10324</v>
      </c>
      <c r="C1994">
        <v>9</v>
      </c>
      <c r="D1994" t="s">
        <v>2963</v>
      </c>
      <c r="E1994" s="469">
        <v>158.94999999999999</v>
      </c>
      <c r="F1994" t="s">
        <v>2182</v>
      </c>
      <c r="G1994">
        <v>71</v>
      </c>
    </row>
    <row r="1995" spans="1:7">
      <c r="A1995">
        <v>1994</v>
      </c>
      <c r="B1995">
        <v>10703</v>
      </c>
      <c r="C1995">
        <v>9</v>
      </c>
      <c r="D1995" t="s">
        <v>2964</v>
      </c>
      <c r="E1995" s="469">
        <v>233</v>
      </c>
      <c r="F1995" t="s">
        <v>2180</v>
      </c>
      <c r="G1995">
        <v>55</v>
      </c>
    </row>
    <row r="1996" spans="1:7">
      <c r="A1996">
        <v>1995</v>
      </c>
      <c r="B1996">
        <v>7377</v>
      </c>
      <c r="C1996">
        <v>9</v>
      </c>
      <c r="D1996" t="s">
        <v>2965</v>
      </c>
      <c r="E1996" s="469">
        <v>109.95</v>
      </c>
      <c r="F1996" t="s">
        <v>2186</v>
      </c>
      <c r="G1996">
        <v>195</v>
      </c>
    </row>
    <row r="1997" spans="1:7">
      <c r="A1997">
        <v>1996</v>
      </c>
      <c r="B1997">
        <v>11763</v>
      </c>
      <c r="C1997">
        <v>9</v>
      </c>
      <c r="D1997" t="s">
        <v>2966</v>
      </c>
      <c r="E1997" s="469">
        <v>143.99</v>
      </c>
      <c r="F1997" t="s">
        <v>2623</v>
      </c>
      <c r="G1997">
        <v>10</v>
      </c>
    </row>
    <row r="1998" spans="1:7">
      <c r="A1998">
        <v>1997</v>
      </c>
      <c r="B1998">
        <v>11926</v>
      </c>
      <c r="C1998">
        <v>9</v>
      </c>
      <c r="D1998" t="s">
        <v>2967</v>
      </c>
      <c r="E1998" s="469">
        <v>135.4</v>
      </c>
      <c r="F1998" t="s">
        <v>2191</v>
      </c>
      <c r="G1998">
        <v>3</v>
      </c>
    </row>
    <row r="1999" spans="1:7">
      <c r="A1999">
        <v>1998</v>
      </c>
      <c r="B1999">
        <v>6433</v>
      </c>
      <c r="C1999">
        <v>9</v>
      </c>
      <c r="D1999" t="s">
        <v>2968</v>
      </c>
      <c r="E1999" s="469">
        <v>102.99</v>
      </c>
      <c r="F1999" t="s">
        <v>2623</v>
      </c>
      <c r="G1999">
        <v>232</v>
      </c>
    </row>
    <row r="2000" spans="1:7">
      <c r="A2000">
        <v>1999</v>
      </c>
      <c r="B2000">
        <v>11791</v>
      </c>
      <c r="C2000">
        <v>9</v>
      </c>
      <c r="D2000" t="s">
        <v>2969</v>
      </c>
      <c r="E2000" s="469">
        <v>339</v>
      </c>
      <c r="F2000" t="s">
        <v>2191</v>
      </c>
      <c r="G2000">
        <v>9</v>
      </c>
    </row>
    <row r="2001" spans="1:7">
      <c r="A2001">
        <v>2000</v>
      </c>
      <c r="B2001">
        <v>6799</v>
      </c>
      <c r="C2001">
        <v>9</v>
      </c>
      <c r="D2001" t="s">
        <v>2970</v>
      </c>
      <c r="E2001" s="469">
        <v>99.99</v>
      </c>
      <c r="F2001" t="s">
        <v>2868</v>
      </c>
      <c r="G2001">
        <v>218</v>
      </c>
    </row>
    <row r="2002" spans="1:7">
      <c r="A2002">
        <v>2001</v>
      </c>
      <c r="B2002">
        <v>6870</v>
      </c>
      <c r="C2002">
        <v>9</v>
      </c>
      <c r="D2002" t="s">
        <v>2971</v>
      </c>
      <c r="E2002" s="469">
        <v>299.99</v>
      </c>
      <c r="F2002" t="s">
        <v>2182</v>
      </c>
      <c r="G2002">
        <v>215</v>
      </c>
    </row>
    <row r="2003" spans="1:7">
      <c r="A2003">
        <v>2002</v>
      </c>
      <c r="B2003">
        <v>10249</v>
      </c>
      <c r="C2003">
        <v>9</v>
      </c>
      <c r="D2003" t="s">
        <v>2972</v>
      </c>
      <c r="E2003" s="469">
        <v>69.95</v>
      </c>
      <c r="F2003" t="s">
        <v>2862</v>
      </c>
      <c r="G2003">
        <v>74</v>
      </c>
    </row>
    <row r="2004" spans="1:7">
      <c r="A2004">
        <v>2003</v>
      </c>
      <c r="B2004">
        <v>9746</v>
      </c>
      <c r="C2004">
        <v>9</v>
      </c>
      <c r="D2004" t="s">
        <v>2973</v>
      </c>
      <c r="E2004" s="469">
        <v>177.9</v>
      </c>
      <c r="F2004" t="s">
        <v>2889</v>
      </c>
      <c r="G2004">
        <v>96</v>
      </c>
    </row>
    <row r="2005" spans="1:7">
      <c r="A2005">
        <v>2004</v>
      </c>
      <c r="B2005">
        <v>9565</v>
      </c>
      <c r="C2005">
        <v>9</v>
      </c>
      <c r="D2005" t="s">
        <v>2974</v>
      </c>
      <c r="E2005" s="469">
        <v>329</v>
      </c>
      <c r="F2005" t="s">
        <v>2191</v>
      </c>
      <c r="G2005">
        <v>103</v>
      </c>
    </row>
    <row r="2006" spans="1:7">
      <c r="A2006">
        <v>2005</v>
      </c>
      <c r="B2006">
        <v>11223</v>
      </c>
      <c r="C2006">
        <v>9</v>
      </c>
      <c r="D2006" t="s">
        <v>2975</v>
      </c>
      <c r="E2006" s="469">
        <v>99.95</v>
      </c>
      <c r="F2006" t="s">
        <v>2623</v>
      </c>
      <c r="G2006">
        <v>33</v>
      </c>
    </row>
    <row r="2007" spans="1:7">
      <c r="A2007">
        <v>2006</v>
      </c>
      <c r="B2007">
        <v>8992</v>
      </c>
      <c r="C2007">
        <v>9</v>
      </c>
      <c r="D2007" t="s">
        <v>2976</v>
      </c>
      <c r="E2007" s="469">
        <v>195.99</v>
      </c>
      <c r="F2007" t="s">
        <v>2886</v>
      </c>
      <c r="G2007">
        <v>128</v>
      </c>
    </row>
    <row r="2008" spans="1:7">
      <c r="A2008">
        <v>2007</v>
      </c>
      <c r="B2008">
        <v>6942</v>
      </c>
      <c r="C2008">
        <v>9</v>
      </c>
      <c r="D2008" t="s">
        <v>2977</v>
      </c>
      <c r="E2008" s="469">
        <v>139</v>
      </c>
      <c r="F2008" t="s">
        <v>2865</v>
      </c>
      <c r="G2008">
        <v>212</v>
      </c>
    </row>
    <row r="2009" spans="1:7">
      <c r="A2009">
        <v>2008</v>
      </c>
      <c r="B2009">
        <v>11701</v>
      </c>
      <c r="C2009">
        <v>9</v>
      </c>
      <c r="D2009" t="s">
        <v>2978</v>
      </c>
      <c r="E2009" s="469">
        <v>200.99</v>
      </c>
      <c r="F2009" t="s">
        <v>2191</v>
      </c>
      <c r="G2009">
        <v>12</v>
      </c>
    </row>
    <row r="2010" spans="1:7">
      <c r="A2010">
        <v>2009</v>
      </c>
      <c r="B2010">
        <v>7432</v>
      </c>
      <c r="C2010">
        <v>9</v>
      </c>
      <c r="D2010" t="s">
        <v>2979</v>
      </c>
      <c r="E2010" s="469">
        <v>161.05000000000001</v>
      </c>
      <c r="F2010" t="s">
        <v>2186</v>
      </c>
      <c r="G2010">
        <v>193</v>
      </c>
    </row>
    <row r="2011" spans="1:7">
      <c r="A2011">
        <v>2010</v>
      </c>
      <c r="B2011">
        <v>6087</v>
      </c>
      <c r="C2011">
        <v>9</v>
      </c>
      <c r="D2011" t="s">
        <v>2980</v>
      </c>
      <c r="E2011" s="469">
        <v>196.99</v>
      </c>
      <c r="F2011" t="s">
        <v>2886</v>
      </c>
      <c r="G2011">
        <v>247</v>
      </c>
    </row>
    <row r="2012" spans="1:7">
      <c r="A2012">
        <v>2011</v>
      </c>
      <c r="B2012">
        <v>11947</v>
      </c>
      <c r="C2012">
        <v>9</v>
      </c>
      <c r="D2012" t="s">
        <v>2981</v>
      </c>
      <c r="E2012" s="469">
        <v>439</v>
      </c>
      <c r="F2012" t="s">
        <v>2191</v>
      </c>
      <c r="G2012">
        <v>2</v>
      </c>
    </row>
    <row r="2013" spans="1:7">
      <c r="A2013">
        <v>2012</v>
      </c>
      <c r="B2013">
        <v>11764</v>
      </c>
      <c r="C2013">
        <v>9</v>
      </c>
      <c r="D2013" t="s">
        <v>2982</v>
      </c>
      <c r="E2013" s="469">
        <v>169</v>
      </c>
      <c r="F2013" t="s">
        <v>843</v>
      </c>
      <c r="G2013">
        <v>10</v>
      </c>
    </row>
    <row r="2014" spans="1:7">
      <c r="A2014">
        <v>2013</v>
      </c>
      <c r="B2014">
        <v>9634</v>
      </c>
      <c r="C2014">
        <v>9</v>
      </c>
      <c r="D2014" t="s">
        <v>2983</v>
      </c>
      <c r="E2014" s="469">
        <v>81</v>
      </c>
      <c r="F2014" t="s">
        <v>2865</v>
      </c>
      <c r="G2014">
        <v>100</v>
      </c>
    </row>
    <row r="2015" spans="1:7">
      <c r="A2015">
        <v>2014</v>
      </c>
      <c r="B2015">
        <v>9305</v>
      </c>
      <c r="C2015">
        <v>9</v>
      </c>
      <c r="D2015" t="s">
        <v>2984</v>
      </c>
      <c r="E2015" s="469">
        <v>129</v>
      </c>
      <c r="F2015" t="s">
        <v>1079</v>
      </c>
      <c r="G2015">
        <v>115</v>
      </c>
    </row>
    <row r="2016" spans="1:7">
      <c r="A2016">
        <v>2015</v>
      </c>
      <c r="B2016">
        <v>9899</v>
      </c>
      <c r="C2016">
        <v>9</v>
      </c>
      <c r="D2016" t="s">
        <v>2985</v>
      </c>
      <c r="E2016" s="469">
        <v>159</v>
      </c>
      <c r="F2016" t="s">
        <v>2889</v>
      </c>
      <c r="G2016">
        <v>90</v>
      </c>
    </row>
    <row r="2017" spans="1:7">
      <c r="A2017">
        <v>2016</v>
      </c>
      <c r="B2017">
        <v>6007</v>
      </c>
      <c r="C2017">
        <v>9</v>
      </c>
      <c r="D2017" t="s">
        <v>2986</v>
      </c>
      <c r="E2017" s="469">
        <v>136</v>
      </c>
      <c r="F2017" t="s">
        <v>2180</v>
      </c>
      <c r="G2017">
        <v>250</v>
      </c>
    </row>
    <row r="2018" spans="1:7">
      <c r="A2018">
        <v>2017</v>
      </c>
      <c r="B2018">
        <v>6632</v>
      </c>
      <c r="C2018">
        <v>9</v>
      </c>
      <c r="D2018" t="s">
        <v>2987</v>
      </c>
      <c r="E2018" s="469">
        <v>120</v>
      </c>
      <c r="F2018" t="s">
        <v>2186</v>
      </c>
      <c r="G2018">
        <v>224</v>
      </c>
    </row>
    <row r="2019" spans="1:7">
      <c r="A2019">
        <v>2018</v>
      </c>
      <c r="B2019">
        <v>9747</v>
      </c>
      <c r="C2019">
        <v>9</v>
      </c>
      <c r="D2019" t="s">
        <v>2988</v>
      </c>
      <c r="E2019" s="469">
        <v>194</v>
      </c>
      <c r="F2019" t="s">
        <v>2889</v>
      </c>
      <c r="G2019">
        <v>96</v>
      </c>
    </row>
    <row r="2020" spans="1:7">
      <c r="A2020">
        <v>2019</v>
      </c>
      <c r="B2020">
        <v>6711</v>
      </c>
      <c r="C2020">
        <v>9</v>
      </c>
      <c r="D2020" t="s">
        <v>2989</v>
      </c>
      <c r="E2020" s="469">
        <v>249</v>
      </c>
      <c r="F2020" t="s">
        <v>2191</v>
      </c>
      <c r="G2020">
        <v>221</v>
      </c>
    </row>
    <row r="2021" spans="1:7">
      <c r="A2021">
        <v>2020</v>
      </c>
      <c r="B2021">
        <v>11551</v>
      </c>
      <c r="C2021">
        <v>9</v>
      </c>
      <c r="D2021" t="s">
        <v>2990</v>
      </c>
      <c r="E2021" s="469">
        <v>69.95</v>
      </c>
      <c r="F2021" t="s">
        <v>2856</v>
      </c>
      <c r="G2021">
        <v>19</v>
      </c>
    </row>
    <row r="2022" spans="1:7">
      <c r="A2022">
        <v>2021</v>
      </c>
      <c r="B2022">
        <v>9853</v>
      </c>
      <c r="C2022">
        <v>9</v>
      </c>
      <c r="D2022" t="s">
        <v>2991</v>
      </c>
      <c r="E2022" s="469">
        <v>34.950000000000003</v>
      </c>
      <c r="F2022" t="s">
        <v>2992</v>
      </c>
      <c r="G2022">
        <v>92</v>
      </c>
    </row>
    <row r="2023" spans="1:7">
      <c r="A2023">
        <v>2022</v>
      </c>
      <c r="B2023">
        <v>7759</v>
      </c>
      <c r="C2023">
        <v>9</v>
      </c>
      <c r="D2023" t="s">
        <v>2993</v>
      </c>
      <c r="E2023" s="469">
        <v>199.99</v>
      </c>
      <c r="F2023" t="s">
        <v>2886</v>
      </c>
      <c r="G2023">
        <v>179</v>
      </c>
    </row>
    <row r="2024" spans="1:7">
      <c r="A2024">
        <v>2023</v>
      </c>
      <c r="B2024">
        <v>7654</v>
      </c>
      <c r="C2024">
        <v>9</v>
      </c>
      <c r="D2024" t="s">
        <v>2994</v>
      </c>
      <c r="E2024" s="469">
        <v>69.989999999999995</v>
      </c>
      <c r="F2024" t="s">
        <v>2856</v>
      </c>
      <c r="G2024">
        <v>183</v>
      </c>
    </row>
    <row r="2025" spans="1:7">
      <c r="A2025">
        <v>2024</v>
      </c>
      <c r="B2025">
        <v>7577</v>
      </c>
      <c r="C2025">
        <v>9</v>
      </c>
      <c r="D2025" t="s">
        <v>2995</v>
      </c>
      <c r="E2025" s="469">
        <v>89</v>
      </c>
      <c r="F2025" t="s">
        <v>2623</v>
      </c>
      <c r="G2025">
        <v>187</v>
      </c>
    </row>
    <row r="2026" spans="1:7">
      <c r="A2026">
        <v>2025</v>
      </c>
      <c r="B2026">
        <v>10022</v>
      </c>
      <c r="C2026">
        <v>9</v>
      </c>
      <c r="D2026" t="s">
        <v>2996</v>
      </c>
      <c r="E2026" s="469">
        <v>249</v>
      </c>
      <c r="F2026" t="s">
        <v>2852</v>
      </c>
      <c r="G2026">
        <v>84</v>
      </c>
    </row>
    <row r="2027" spans="1:7">
      <c r="A2027">
        <v>2026</v>
      </c>
      <c r="B2027">
        <v>7433</v>
      </c>
      <c r="C2027">
        <v>9</v>
      </c>
      <c r="D2027" t="s">
        <v>2997</v>
      </c>
      <c r="E2027" s="469">
        <v>106.99</v>
      </c>
      <c r="F2027" t="s">
        <v>2856</v>
      </c>
      <c r="G2027">
        <v>193</v>
      </c>
    </row>
    <row r="2028" spans="1:7">
      <c r="A2028">
        <v>2027</v>
      </c>
      <c r="B2028">
        <v>7625</v>
      </c>
      <c r="C2028">
        <v>9</v>
      </c>
      <c r="D2028" t="s">
        <v>2998</v>
      </c>
      <c r="E2028" s="469">
        <v>369</v>
      </c>
      <c r="F2028" t="s">
        <v>2182</v>
      </c>
      <c r="G2028">
        <v>185</v>
      </c>
    </row>
    <row r="2029" spans="1:7">
      <c r="A2029">
        <v>2028</v>
      </c>
      <c r="B2029">
        <v>10222</v>
      </c>
      <c r="C2029">
        <v>9</v>
      </c>
      <c r="D2029" t="s">
        <v>2999</v>
      </c>
      <c r="E2029" s="469">
        <v>246</v>
      </c>
      <c r="F2029" t="s">
        <v>2180</v>
      </c>
      <c r="G2029">
        <v>75</v>
      </c>
    </row>
    <row r="2030" spans="1:7">
      <c r="A2030">
        <v>2029</v>
      </c>
      <c r="B2030">
        <v>7639</v>
      </c>
      <c r="C2030">
        <v>9</v>
      </c>
      <c r="D2030" t="s">
        <v>3000</v>
      </c>
      <c r="E2030" s="469">
        <v>251.1</v>
      </c>
      <c r="F2030" t="s">
        <v>3001</v>
      </c>
      <c r="G2030">
        <v>184</v>
      </c>
    </row>
    <row r="2031" spans="1:7">
      <c r="A2031">
        <v>2030</v>
      </c>
      <c r="B2031">
        <v>9804</v>
      </c>
      <c r="C2031">
        <v>9</v>
      </c>
      <c r="D2031" t="s">
        <v>3002</v>
      </c>
      <c r="E2031" s="469">
        <v>148.94999999999999</v>
      </c>
      <c r="F2031" t="s">
        <v>2623</v>
      </c>
      <c r="G2031">
        <v>94</v>
      </c>
    </row>
    <row r="2032" spans="1:7">
      <c r="A2032">
        <v>2031</v>
      </c>
      <c r="B2032">
        <v>7201</v>
      </c>
      <c r="C2032">
        <v>9</v>
      </c>
      <c r="D2032" t="s">
        <v>3003</v>
      </c>
      <c r="E2032" s="469">
        <v>179</v>
      </c>
      <c r="F2032" t="s">
        <v>2889</v>
      </c>
      <c r="G2032">
        <v>202</v>
      </c>
    </row>
    <row r="2033" spans="1:7">
      <c r="A2033">
        <v>2032</v>
      </c>
      <c r="B2033">
        <v>11792</v>
      </c>
      <c r="C2033">
        <v>9</v>
      </c>
      <c r="D2033" t="s">
        <v>3004</v>
      </c>
      <c r="E2033" s="469">
        <v>68.44</v>
      </c>
      <c r="F2033" t="s">
        <v>2938</v>
      </c>
      <c r="G2033">
        <v>9</v>
      </c>
    </row>
    <row r="2034" spans="1:7">
      <c r="A2034">
        <v>2033</v>
      </c>
      <c r="B2034">
        <v>6988</v>
      </c>
      <c r="C2034">
        <v>9</v>
      </c>
      <c r="D2034" t="s">
        <v>3005</v>
      </c>
      <c r="E2034" s="469">
        <v>69.95</v>
      </c>
      <c r="F2034" t="s">
        <v>2938</v>
      </c>
      <c r="G2034">
        <v>210</v>
      </c>
    </row>
    <row r="2035" spans="1:7">
      <c r="A2035">
        <v>2034</v>
      </c>
      <c r="B2035">
        <v>6217</v>
      </c>
      <c r="C2035">
        <v>9</v>
      </c>
      <c r="D2035" t="s">
        <v>3006</v>
      </c>
      <c r="E2035" s="469">
        <v>119</v>
      </c>
      <c r="F2035" t="s">
        <v>2886</v>
      </c>
      <c r="G2035">
        <v>241</v>
      </c>
    </row>
    <row r="2036" spans="1:7">
      <c r="A2036">
        <v>2035</v>
      </c>
      <c r="B2036">
        <v>8246</v>
      </c>
      <c r="C2036">
        <v>9</v>
      </c>
      <c r="D2036" t="s">
        <v>3007</v>
      </c>
      <c r="E2036" s="469">
        <v>129</v>
      </c>
      <c r="F2036" t="s">
        <v>1079</v>
      </c>
      <c r="G2036">
        <v>157</v>
      </c>
    </row>
    <row r="2037" spans="1:7">
      <c r="A2037">
        <v>2036</v>
      </c>
      <c r="B2037">
        <v>6899</v>
      </c>
      <c r="C2037">
        <v>9</v>
      </c>
      <c r="D2037" t="s">
        <v>3008</v>
      </c>
      <c r="E2037" s="469">
        <v>179</v>
      </c>
      <c r="F2037" t="s">
        <v>2889</v>
      </c>
      <c r="G2037">
        <v>214</v>
      </c>
    </row>
    <row r="2038" spans="1:7">
      <c r="A2038">
        <v>2037</v>
      </c>
      <c r="B2038">
        <v>8406</v>
      </c>
      <c r="C2038">
        <v>9</v>
      </c>
      <c r="D2038" t="s">
        <v>3009</v>
      </c>
      <c r="E2038" s="469">
        <v>190.9</v>
      </c>
      <c r="F2038" t="s">
        <v>2865</v>
      </c>
      <c r="G2038">
        <v>151</v>
      </c>
    </row>
    <row r="2039" spans="1:7">
      <c r="A2039">
        <v>2038</v>
      </c>
      <c r="B2039">
        <v>6957</v>
      </c>
      <c r="C2039">
        <v>9</v>
      </c>
      <c r="D2039" t="s">
        <v>3010</v>
      </c>
      <c r="E2039" s="469">
        <v>159</v>
      </c>
      <c r="F2039" t="s">
        <v>2180</v>
      </c>
      <c r="G2039">
        <v>211</v>
      </c>
    </row>
    <row r="2040" spans="1:7">
      <c r="A2040">
        <v>2039</v>
      </c>
      <c r="B2040">
        <v>9365</v>
      </c>
      <c r="C2040">
        <v>9</v>
      </c>
      <c r="D2040" t="s">
        <v>3011</v>
      </c>
      <c r="E2040" s="469">
        <v>179.13</v>
      </c>
      <c r="F2040" t="s">
        <v>1079</v>
      </c>
      <c r="G2040">
        <v>112</v>
      </c>
    </row>
    <row r="2041" spans="1:7">
      <c r="A2041">
        <v>2040</v>
      </c>
      <c r="B2041">
        <v>6844</v>
      </c>
      <c r="C2041">
        <v>9</v>
      </c>
      <c r="D2041" t="s">
        <v>3012</v>
      </c>
      <c r="E2041" s="469">
        <v>159</v>
      </c>
      <c r="F2041" t="s">
        <v>2889</v>
      </c>
      <c r="G2041">
        <v>216</v>
      </c>
    </row>
    <row r="2042" spans="1:7">
      <c r="A2042">
        <v>2041</v>
      </c>
      <c r="B2042">
        <v>6665</v>
      </c>
      <c r="C2042">
        <v>9</v>
      </c>
      <c r="D2042" t="s">
        <v>3013</v>
      </c>
      <c r="E2042" s="469">
        <v>58.1</v>
      </c>
      <c r="F2042" t="s">
        <v>2862</v>
      </c>
      <c r="G2042">
        <v>223</v>
      </c>
    </row>
    <row r="2043" spans="1:7">
      <c r="A2043">
        <v>2042</v>
      </c>
      <c r="B2043">
        <v>10376</v>
      </c>
      <c r="C2043">
        <v>9</v>
      </c>
      <c r="D2043" t="s">
        <v>3014</v>
      </c>
      <c r="E2043" s="469">
        <v>183.9</v>
      </c>
      <c r="F2043" t="s">
        <v>2886</v>
      </c>
      <c r="G2043">
        <v>69</v>
      </c>
    </row>
    <row r="2044" spans="1:7">
      <c r="A2044">
        <v>2043</v>
      </c>
      <c r="B2044">
        <v>10350</v>
      </c>
      <c r="C2044">
        <v>9</v>
      </c>
      <c r="D2044" t="s">
        <v>3015</v>
      </c>
      <c r="E2044" s="469">
        <v>211</v>
      </c>
      <c r="F2044" t="s">
        <v>2889</v>
      </c>
      <c r="G2044">
        <v>70</v>
      </c>
    </row>
    <row r="2045" spans="1:7">
      <c r="A2045">
        <v>2044</v>
      </c>
      <c r="B2045">
        <v>9926</v>
      </c>
      <c r="C2045">
        <v>9</v>
      </c>
      <c r="D2045" t="s">
        <v>3016</v>
      </c>
      <c r="E2045" s="469">
        <v>319</v>
      </c>
      <c r="F2045" t="s">
        <v>1093</v>
      </c>
      <c r="G2045">
        <v>89</v>
      </c>
    </row>
    <row r="2046" spans="1:7">
      <c r="A2046">
        <v>2045</v>
      </c>
      <c r="B2046">
        <v>6088</v>
      </c>
      <c r="C2046">
        <v>9</v>
      </c>
      <c r="D2046" t="s">
        <v>3017</v>
      </c>
      <c r="E2046" s="469">
        <v>59.99</v>
      </c>
      <c r="F2046" t="s">
        <v>2856</v>
      </c>
      <c r="G2046">
        <v>247</v>
      </c>
    </row>
    <row r="2047" spans="1:7">
      <c r="A2047">
        <v>2046</v>
      </c>
      <c r="B2047">
        <v>11857</v>
      </c>
      <c r="C2047">
        <v>9</v>
      </c>
      <c r="D2047" t="s">
        <v>3018</v>
      </c>
      <c r="E2047" s="469">
        <v>329</v>
      </c>
      <c r="F2047" t="s">
        <v>2182</v>
      </c>
      <c r="G2047">
        <v>6</v>
      </c>
    </row>
    <row r="2048" spans="1:7">
      <c r="A2048">
        <v>2047</v>
      </c>
      <c r="B2048">
        <v>6490</v>
      </c>
      <c r="C2048">
        <v>9</v>
      </c>
      <c r="D2048" t="s">
        <v>3019</v>
      </c>
      <c r="E2048" s="469">
        <v>269</v>
      </c>
      <c r="F2048" t="s">
        <v>2182</v>
      </c>
      <c r="G2048">
        <v>230</v>
      </c>
    </row>
    <row r="2049" spans="1:7">
      <c r="A2049">
        <v>2048</v>
      </c>
      <c r="B2049">
        <v>6900</v>
      </c>
      <c r="C2049">
        <v>9</v>
      </c>
      <c r="D2049" t="s">
        <v>3020</v>
      </c>
      <c r="E2049" s="469">
        <v>144</v>
      </c>
      <c r="F2049" t="s">
        <v>2180</v>
      </c>
      <c r="G2049">
        <v>214</v>
      </c>
    </row>
    <row r="2050" spans="1:7">
      <c r="A2050">
        <v>2049</v>
      </c>
      <c r="B2050">
        <v>8815</v>
      </c>
      <c r="C2050">
        <v>9</v>
      </c>
      <c r="D2050" t="s">
        <v>3021</v>
      </c>
      <c r="E2050" s="469">
        <v>199</v>
      </c>
      <c r="F2050" t="s">
        <v>843</v>
      </c>
      <c r="G2050">
        <v>135</v>
      </c>
    </row>
    <row r="2051" spans="1:7">
      <c r="A2051">
        <v>2050</v>
      </c>
      <c r="B2051">
        <v>10267</v>
      </c>
      <c r="C2051">
        <v>9</v>
      </c>
      <c r="D2051" t="s">
        <v>3022</v>
      </c>
      <c r="E2051" s="469">
        <v>349.99</v>
      </c>
      <c r="F2051" t="s">
        <v>1079</v>
      </c>
      <c r="G2051">
        <v>73</v>
      </c>
    </row>
    <row r="2052" spans="1:7">
      <c r="A2052">
        <v>2051</v>
      </c>
      <c r="B2052">
        <v>9504</v>
      </c>
      <c r="C2052">
        <v>9</v>
      </c>
      <c r="D2052" t="s">
        <v>3023</v>
      </c>
      <c r="E2052" s="469">
        <v>133.99</v>
      </c>
      <c r="F2052" t="s">
        <v>2191</v>
      </c>
      <c r="G2052">
        <v>106</v>
      </c>
    </row>
    <row r="2053" spans="1:7">
      <c r="A2053">
        <v>2052</v>
      </c>
      <c r="B2053">
        <v>10250</v>
      </c>
      <c r="C2053">
        <v>9</v>
      </c>
      <c r="D2053" t="s">
        <v>3024</v>
      </c>
      <c r="E2053" s="469">
        <v>199</v>
      </c>
      <c r="F2053" t="s">
        <v>1093</v>
      </c>
      <c r="G2053">
        <v>74</v>
      </c>
    </row>
    <row r="2054" spans="1:7">
      <c r="A2054">
        <v>2053</v>
      </c>
      <c r="B2054">
        <v>10164</v>
      </c>
      <c r="C2054">
        <v>9</v>
      </c>
      <c r="D2054" t="s">
        <v>3025</v>
      </c>
      <c r="E2054" s="469">
        <v>134.94999999999999</v>
      </c>
      <c r="F2054" t="s">
        <v>2182</v>
      </c>
      <c r="G2054">
        <v>78</v>
      </c>
    </row>
    <row r="2055" spans="1:7">
      <c r="A2055">
        <v>2054</v>
      </c>
      <c r="B2055">
        <v>9041</v>
      </c>
      <c r="C2055">
        <v>9</v>
      </c>
      <c r="D2055" t="s">
        <v>3026</v>
      </c>
      <c r="E2055" s="469">
        <v>166</v>
      </c>
      <c r="F2055" t="s">
        <v>2182</v>
      </c>
      <c r="G2055">
        <v>126</v>
      </c>
    </row>
    <row r="2056" spans="1:7">
      <c r="A2056">
        <v>2055</v>
      </c>
      <c r="B2056">
        <v>8894</v>
      </c>
      <c r="C2056">
        <v>9</v>
      </c>
      <c r="D2056" t="s">
        <v>3027</v>
      </c>
      <c r="E2056" s="469">
        <v>179</v>
      </c>
      <c r="F2056" t="s">
        <v>2623</v>
      </c>
      <c r="G2056">
        <v>132</v>
      </c>
    </row>
    <row r="2057" spans="1:7">
      <c r="A2057">
        <v>2056</v>
      </c>
      <c r="B2057">
        <v>7202</v>
      </c>
      <c r="C2057">
        <v>9</v>
      </c>
      <c r="D2057" t="s">
        <v>3028</v>
      </c>
      <c r="E2057" s="469">
        <v>143.99</v>
      </c>
      <c r="F2057" t="s">
        <v>2865</v>
      </c>
      <c r="G2057">
        <v>202</v>
      </c>
    </row>
    <row r="2058" spans="1:7">
      <c r="A2058">
        <v>2057</v>
      </c>
      <c r="B2058">
        <v>7701</v>
      </c>
      <c r="C2058">
        <v>9</v>
      </c>
      <c r="D2058" t="s">
        <v>3029</v>
      </c>
      <c r="E2058" s="469">
        <v>124.9</v>
      </c>
      <c r="F2058" t="s">
        <v>2180</v>
      </c>
      <c r="G2058">
        <v>181</v>
      </c>
    </row>
    <row r="2059" spans="1:7">
      <c r="A2059">
        <v>2058</v>
      </c>
      <c r="B2059">
        <v>10407</v>
      </c>
      <c r="C2059">
        <v>9</v>
      </c>
      <c r="D2059" t="s">
        <v>3030</v>
      </c>
      <c r="E2059" s="469">
        <v>139.99</v>
      </c>
      <c r="F2059" t="s">
        <v>2865</v>
      </c>
      <c r="G2059">
        <v>68</v>
      </c>
    </row>
    <row r="2060" spans="1:7">
      <c r="A2060">
        <v>2059</v>
      </c>
      <c r="B2060">
        <v>10095</v>
      </c>
      <c r="C2060">
        <v>9</v>
      </c>
      <c r="D2060" t="s">
        <v>3031</v>
      </c>
      <c r="E2060" s="469">
        <v>293</v>
      </c>
      <c r="F2060" t="s">
        <v>2191</v>
      </c>
      <c r="G2060">
        <v>81</v>
      </c>
    </row>
    <row r="2061" spans="1:7">
      <c r="A2061">
        <v>2060</v>
      </c>
      <c r="B2061">
        <v>7332</v>
      </c>
      <c r="C2061">
        <v>9</v>
      </c>
      <c r="D2061" t="s">
        <v>3032</v>
      </c>
      <c r="E2061" s="469">
        <v>245</v>
      </c>
      <c r="F2061" t="s">
        <v>2868</v>
      </c>
      <c r="G2061">
        <v>197</v>
      </c>
    </row>
    <row r="2062" spans="1:7">
      <c r="A2062">
        <v>2061</v>
      </c>
      <c r="B2062">
        <v>7203</v>
      </c>
      <c r="C2062">
        <v>9</v>
      </c>
      <c r="D2062" t="s">
        <v>3033</v>
      </c>
      <c r="E2062" s="469">
        <v>69.95</v>
      </c>
      <c r="F2062" t="s">
        <v>3034</v>
      </c>
      <c r="G2062">
        <v>202</v>
      </c>
    </row>
    <row r="2063" spans="1:7">
      <c r="A2063">
        <v>2062</v>
      </c>
      <c r="B2063">
        <v>11064</v>
      </c>
      <c r="C2063">
        <v>9</v>
      </c>
      <c r="D2063" t="s">
        <v>3035</v>
      </c>
      <c r="E2063" s="469">
        <v>58.95</v>
      </c>
      <c r="F2063" t="s">
        <v>2938</v>
      </c>
      <c r="G2063">
        <v>40</v>
      </c>
    </row>
    <row r="2064" spans="1:7">
      <c r="A2064">
        <v>2063</v>
      </c>
      <c r="B2064">
        <v>9693</v>
      </c>
      <c r="C2064">
        <v>9</v>
      </c>
      <c r="D2064" t="s">
        <v>3036</v>
      </c>
      <c r="E2064" s="469">
        <v>199</v>
      </c>
      <c r="F2064" t="s">
        <v>843</v>
      </c>
      <c r="G2064">
        <v>98</v>
      </c>
    </row>
    <row r="2065" spans="1:7">
      <c r="A2065">
        <v>2064</v>
      </c>
      <c r="B2065">
        <v>11197</v>
      </c>
      <c r="C2065">
        <v>9</v>
      </c>
      <c r="D2065" t="s">
        <v>3037</v>
      </c>
      <c r="E2065" s="469">
        <v>215.08</v>
      </c>
      <c r="F2065" t="s">
        <v>1079</v>
      </c>
      <c r="G2065">
        <v>34</v>
      </c>
    </row>
    <row r="2066" spans="1:7">
      <c r="A2066">
        <v>2065</v>
      </c>
      <c r="B2066">
        <v>8020</v>
      </c>
      <c r="C2066">
        <v>9</v>
      </c>
      <c r="D2066" t="s">
        <v>3038</v>
      </c>
      <c r="E2066" s="469">
        <v>349.95</v>
      </c>
      <c r="F2066" t="s">
        <v>2868</v>
      </c>
      <c r="G2066">
        <v>167</v>
      </c>
    </row>
    <row r="2067" spans="1:7">
      <c r="A2067">
        <v>2066</v>
      </c>
      <c r="B2067">
        <v>6633</v>
      </c>
      <c r="C2067">
        <v>9</v>
      </c>
      <c r="D2067" t="s">
        <v>3039</v>
      </c>
      <c r="E2067" s="469">
        <v>349</v>
      </c>
      <c r="F2067" t="s">
        <v>2858</v>
      </c>
      <c r="G2067">
        <v>224</v>
      </c>
    </row>
    <row r="2068" spans="1:7">
      <c r="A2068">
        <v>2067</v>
      </c>
      <c r="B2068">
        <v>11292</v>
      </c>
      <c r="C2068">
        <v>9</v>
      </c>
      <c r="D2068" t="s">
        <v>3040</v>
      </c>
      <c r="E2068" s="469">
        <v>94</v>
      </c>
      <c r="F2068" t="s">
        <v>2182</v>
      </c>
      <c r="G2068">
        <v>30</v>
      </c>
    </row>
    <row r="2069" spans="1:7">
      <c r="A2069">
        <v>2068</v>
      </c>
      <c r="B2069">
        <v>9608</v>
      </c>
      <c r="C2069">
        <v>9</v>
      </c>
      <c r="D2069" t="s">
        <v>3041</v>
      </c>
      <c r="E2069" s="469">
        <v>107.97</v>
      </c>
      <c r="F2069" t="s">
        <v>2182</v>
      </c>
      <c r="G2069">
        <v>101</v>
      </c>
    </row>
    <row r="2070" spans="1:7">
      <c r="A2070">
        <v>2069</v>
      </c>
      <c r="B2070">
        <v>6800</v>
      </c>
      <c r="C2070">
        <v>9</v>
      </c>
      <c r="D2070" t="s">
        <v>3042</v>
      </c>
      <c r="E2070" s="469">
        <v>245</v>
      </c>
      <c r="F2070" t="s">
        <v>2180</v>
      </c>
      <c r="G2070">
        <v>218</v>
      </c>
    </row>
    <row r="2071" spans="1:7">
      <c r="A2071">
        <v>2070</v>
      </c>
      <c r="B2071">
        <v>9635</v>
      </c>
      <c r="C2071">
        <v>9</v>
      </c>
      <c r="D2071" t="s">
        <v>3043</v>
      </c>
      <c r="E2071" s="469">
        <v>189</v>
      </c>
      <c r="F2071" t="s">
        <v>2180</v>
      </c>
      <c r="G2071">
        <v>100</v>
      </c>
    </row>
    <row r="2072" spans="1:7">
      <c r="A2072">
        <v>2071</v>
      </c>
      <c r="B2072">
        <v>7897</v>
      </c>
      <c r="C2072">
        <v>9</v>
      </c>
      <c r="D2072" t="s">
        <v>3044</v>
      </c>
      <c r="E2072" s="469">
        <v>199</v>
      </c>
      <c r="F2072" t="s">
        <v>1079</v>
      </c>
      <c r="G2072">
        <v>172</v>
      </c>
    </row>
    <row r="2073" spans="1:7">
      <c r="A2073">
        <v>2072</v>
      </c>
      <c r="B2073">
        <v>11275</v>
      </c>
      <c r="C2073">
        <v>9</v>
      </c>
      <c r="D2073" t="s">
        <v>3045</v>
      </c>
      <c r="E2073" s="469">
        <v>225.95</v>
      </c>
      <c r="F2073" t="s">
        <v>2865</v>
      </c>
      <c r="G2073">
        <v>31</v>
      </c>
    </row>
    <row r="2074" spans="1:7">
      <c r="A2074">
        <v>2073</v>
      </c>
      <c r="B2074">
        <v>11065</v>
      </c>
      <c r="C2074">
        <v>9</v>
      </c>
      <c r="D2074" t="s">
        <v>3046</v>
      </c>
      <c r="E2074" s="469">
        <v>249</v>
      </c>
      <c r="F2074" t="s">
        <v>2182</v>
      </c>
      <c r="G2074">
        <v>40</v>
      </c>
    </row>
    <row r="2075" spans="1:7">
      <c r="A2075">
        <v>2074</v>
      </c>
      <c r="B2075">
        <v>8730</v>
      </c>
      <c r="C2075">
        <v>9</v>
      </c>
      <c r="D2075" t="s">
        <v>3047</v>
      </c>
      <c r="E2075" s="469">
        <v>249</v>
      </c>
      <c r="F2075" t="s">
        <v>2180</v>
      </c>
      <c r="G2075">
        <v>138</v>
      </c>
    </row>
    <row r="2076" spans="1:7">
      <c r="A2076">
        <v>2075</v>
      </c>
      <c r="B2076">
        <v>9987</v>
      </c>
      <c r="C2076">
        <v>9</v>
      </c>
      <c r="D2076" t="s">
        <v>3048</v>
      </c>
      <c r="E2076" s="469">
        <v>91.99</v>
      </c>
      <c r="F2076" t="s">
        <v>2623</v>
      </c>
      <c r="G2076">
        <v>86</v>
      </c>
    </row>
    <row r="2077" spans="1:7">
      <c r="A2077">
        <v>2076</v>
      </c>
      <c r="B2077">
        <v>6159</v>
      </c>
      <c r="C2077">
        <v>9</v>
      </c>
      <c r="D2077" t="s">
        <v>3049</v>
      </c>
      <c r="E2077" s="469">
        <v>252</v>
      </c>
      <c r="F2077" t="s">
        <v>1079</v>
      </c>
      <c r="G2077">
        <v>244</v>
      </c>
    </row>
    <row r="2078" spans="1:7">
      <c r="A2078">
        <v>2077</v>
      </c>
      <c r="B2078">
        <v>9306</v>
      </c>
      <c r="C2078">
        <v>9</v>
      </c>
      <c r="D2078" t="s">
        <v>3050</v>
      </c>
      <c r="E2078" s="469">
        <v>115</v>
      </c>
      <c r="F2078" t="s">
        <v>1079</v>
      </c>
      <c r="G2078">
        <v>115</v>
      </c>
    </row>
    <row r="2079" spans="1:7">
      <c r="A2079">
        <v>2078</v>
      </c>
      <c r="B2079">
        <v>11833</v>
      </c>
      <c r="C2079">
        <v>9</v>
      </c>
      <c r="D2079" t="s">
        <v>3051</v>
      </c>
      <c r="E2079" s="469">
        <v>159</v>
      </c>
      <c r="F2079" t="s">
        <v>2889</v>
      </c>
      <c r="G2079">
        <v>7</v>
      </c>
    </row>
    <row r="2080" spans="1:7">
      <c r="A2080">
        <v>2079</v>
      </c>
      <c r="B2080">
        <v>10297</v>
      </c>
      <c r="C2080">
        <v>9</v>
      </c>
      <c r="D2080" t="s">
        <v>3052</v>
      </c>
      <c r="E2080" s="469">
        <v>259</v>
      </c>
      <c r="F2080" t="s">
        <v>2865</v>
      </c>
      <c r="G2080">
        <v>72</v>
      </c>
    </row>
    <row r="2081" spans="1:7">
      <c r="A2081">
        <v>2080</v>
      </c>
      <c r="B2081">
        <v>11732</v>
      </c>
      <c r="C2081">
        <v>9</v>
      </c>
      <c r="D2081" t="s">
        <v>3053</v>
      </c>
      <c r="E2081" s="469">
        <v>149.99</v>
      </c>
      <c r="F2081" t="s">
        <v>2191</v>
      </c>
      <c r="G2081">
        <v>11</v>
      </c>
    </row>
    <row r="2082" spans="1:7">
      <c r="A2082">
        <v>2081</v>
      </c>
      <c r="B2082">
        <v>11006</v>
      </c>
      <c r="C2082">
        <v>9</v>
      </c>
      <c r="D2082" t="s">
        <v>3054</v>
      </c>
      <c r="E2082" s="469">
        <v>199</v>
      </c>
      <c r="F2082" t="s">
        <v>3055</v>
      </c>
      <c r="G2082">
        <v>42</v>
      </c>
    </row>
    <row r="2083" spans="1:7">
      <c r="A2083">
        <v>2082</v>
      </c>
      <c r="B2083">
        <v>10325</v>
      </c>
      <c r="C2083">
        <v>9</v>
      </c>
      <c r="D2083" t="s">
        <v>3056</v>
      </c>
      <c r="E2083" s="469">
        <v>87.99</v>
      </c>
      <c r="F2083" t="s">
        <v>2297</v>
      </c>
      <c r="G2083">
        <v>71</v>
      </c>
    </row>
    <row r="2084" spans="1:7">
      <c r="A2084">
        <v>2083</v>
      </c>
      <c r="B2084">
        <v>11254</v>
      </c>
      <c r="C2084">
        <v>9</v>
      </c>
      <c r="D2084" t="s">
        <v>3057</v>
      </c>
      <c r="E2084" s="469">
        <v>73.790000000000006</v>
      </c>
      <c r="F2084" t="s">
        <v>2182</v>
      </c>
      <c r="G2084">
        <v>32</v>
      </c>
    </row>
    <row r="2085" spans="1:7">
      <c r="A2085">
        <v>2084</v>
      </c>
      <c r="B2085">
        <v>6218</v>
      </c>
      <c r="C2085">
        <v>9</v>
      </c>
      <c r="D2085" t="s">
        <v>3058</v>
      </c>
      <c r="E2085" s="469">
        <v>89.95</v>
      </c>
      <c r="F2085" t="s">
        <v>2180</v>
      </c>
      <c r="G2085">
        <v>241</v>
      </c>
    </row>
    <row r="2086" spans="1:7">
      <c r="A2086">
        <v>2085</v>
      </c>
      <c r="B2086">
        <v>6901</v>
      </c>
      <c r="C2086">
        <v>9</v>
      </c>
      <c r="D2086" t="s">
        <v>3059</v>
      </c>
      <c r="E2086" s="469">
        <v>183.3</v>
      </c>
      <c r="F2086" t="s">
        <v>3001</v>
      </c>
      <c r="G2086">
        <v>214</v>
      </c>
    </row>
    <row r="2087" spans="1:7">
      <c r="A2087">
        <v>2086</v>
      </c>
      <c r="B2087">
        <v>7044</v>
      </c>
      <c r="C2087">
        <v>9</v>
      </c>
      <c r="D2087" t="s">
        <v>3060</v>
      </c>
      <c r="E2087" s="469">
        <v>299.99</v>
      </c>
      <c r="F2087" t="s">
        <v>2186</v>
      </c>
      <c r="G2087">
        <v>208</v>
      </c>
    </row>
    <row r="2088" spans="1:7">
      <c r="A2088">
        <v>2087</v>
      </c>
      <c r="B2088">
        <v>8327</v>
      </c>
      <c r="C2088">
        <v>9</v>
      </c>
      <c r="D2088" t="s">
        <v>3061</v>
      </c>
      <c r="E2088" s="469">
        <v>129</v>
      </c>
      <c r="F2088" t="s">
        <v>2623</v>
      </c>
      <c r="G2088">
        <v>154</v>
      </c>
    </row>
    <row r="2089" spans="1:7">
      <c r="A2089">
        <v>2088</v>
      </c>
      <c r="B2089">
        <v>10497</v>
      </c>
      <c r="C2089">
        <v>9</v>
      </c>
      <c r="D2089" t="s">
        <v>3062</v>
      </c>
      <c r="E2089" s="469">
        <v>229</v>
      </c>
      <c r="F2089" t="s">
        <v>2886</v>
      </c>
      <c r="G2089">
        <v>64</v>
      </c>
    </row>
    <row r="2090" spans="1:7">
      <c r="A2090">
        <v>2089</v>
      </c>
      <c r="B2090">
        <v>11649</v>
      </c>
      <c r="C2090">
        <v>9</v>
      </c>
      <c r="D2090" t="s">
        <v>3063</v>
      </c>
      <c r="E2090" s="469">
        <v>98.99</v>
      </c>
      <c r="F2090" t="s">
        <v>1079</v>
      </c>
      <c r="G2090">
        <v>14</v>
      </c>
    </row>
    <row r="2091" spans="1:7">
      <c r="A2091">
        <v>2090</v>
      </c>
      <c r="B2091">
        <v>7457</v>
      </c>
      <c r="C2091">
        <v>9</v>
      </c>
      <c r="D2091" t="s">
        <v>3064</v>
      </c>
      <c r="E2091" s="469">
        <v>279.99</v>
      </c>
      <c r="F2091" t="s">
        <v>1079</v>
      </c>
      <c r="G2091">
        <v>192</v>
      </c>
    </row>
    <row r="2092" spans="1:7">
      <c r="A2092">
        <v>2091</v>
      </c>
      <c r="B2092">
        <v>9062</v>
      </c>
      <c r="C2092">
        <v>9</v>
      </c>
      <c r="D2092" t="s">
        <v>3065</v>
      </c>
      <c r="E2092" s="469">
        <v>129</v>
      </c>
      <c r="F2092" t="s">
        <v>2889</v>
      </c>
      <c r="G2092">
        <v>125</v>
      </c>
    </row>
    <row r="2093" spans="1:7">
      <c r="A2093">
        <v>2092</v>
      </c>
      <c r="B2093">
        <v>6036</v>
      </c>
      <c r="C2093">
        <v>9</v>
      </c>
      <c r="D2093" t="s">
        <v>3066</v>
      </c>
      <c r="E2093" s="469">
        <v>139.99</v>
      </c>
      <c r="F2093" t="s">
        <v>2865</v>
      </c>
      <c r="G2093">
        <v>249</v>
      </c>
    </row>
    <row r="2094" spans="1:7">
      <c r="A2094">
        <v>2093</v>
      </c>
      <c r="B2094">
        <v>11150</v>
      </c>
      <c r="C2094">
        <v>9</v>
      </c>
      <c r="D2094" t="s">
        <v>3067</v>
      </c>
      <c r="E2094" s="469">
        <v>399</v>
      </c>
      <c r="F2094" t="s">
        <v>2191</v>
      </c>
      <c r="G2094">
        <v>36</v>
      </c>
    </row>
    <row r="2095" spans="1:7">
      <c r="A2095">
        <v>2094</v>
      </c>
      <c r="B2095">
        <v>10498</v>
      </c>
      <c r="C2095">
        <v>9</v>
      </c>
      <c r="D2095" t="s">
        <v>3068</v>
      </c>
      <c r="E2095" s="469">
        <v>360</v>
      </c>
      <c r="F2095" t="s">
        <v>2191</v>
      </c>
      <c r="G2095">
        <v>64</v>
      </c>
    </row>
    <row r="2096" spans="1:7">
      <c r="A2096">
        <v>2095</v>
      </c>
      <c r="B2096">
        <v>7142</v>
      </c>
      <c r="C2096">
        <v>9</v>
      </c>
      <c r="D2096" t="s">
        <v>3069</v>
      </c>
      <c r="E2096" s="469">
        <v>199</v>
      </c>
      <c r="F2096" t="s">
        <v>3070</v>
      </c>
      <c r="G2096">
        <v>204</v>
      </c>
    </row>
    <row r="2097" spans="1:7">
      <c r="A2097">
        <v>2096</v>
      </c>
      <c r="B2097">
        <v>11457</v>
      </c>
      <c r="C2097">
        <v>9</v>
      </c>
      <c r="D2097" t="s">
        <v>3071</v>
      </c>
      <c r="E2097" s="469">
        <v>189</v>
      </c>
      <c r="F2097" t="s">
        <v>3055</v>
      </c>
      <c r="G2097">
        <v>23</v>
      </c>
    </row>
    <row r="2098" spans="1:7">
      <c r="A2098">
        <v>2097</v>
      </c>
      <c r="B2098">
        <v>9505</v>
      </c>
      <c r="C2098">
        <v>9</v>
      </c>
      <c r="D2098" t="s">
        <v>3072</v>
      </c>
      <c r="E2098" s="469">
        <v>279</v>
      </c>
      <c r="F2098" t="s">
        <v>2868</v>
      </c>
      <c r="G2098">
        <v>106</v>
      </c>
    </row>
    <row r="2099" spans="1:7">
      <c r="A2099">
        <v>2098</v>
      </c>
      <c r="B2099">
        <v>6404</v>
      </c>
      <c r="C2099">
        <v>9</v>
      </c>
      <c r="D2099" t="s">
        <v>3073</v>
      </c>
      <c r="E2099" s="469">
        <v>199.99</v>
      </c>
      <c r="F2099" t="s">
        <v>2182</v>
      </c>
      <c r="G2099">
        <v>233</v>
      </c>
    </row>
    <row r="2100" spans="1:7">
      <c r="A2100">
        <v>2099</v>
      </c>
      <c r="B2100">
        <v>7963</v>
      </c>
      <c r="C2100">
        <v>9</v>
      </c>
      <c r="D2100" t="s">
        <v>3074</v>
      </c>
      <c r="E2100" s="469">
        <v>54.95</v>
      </c>
      <c r="F2100" t="s">
        <v>2938</v>
      </c>
      <c r="G2100">
        <v>169</v>
      </c>
    </row>
    <row r="2101" spans="1:7">
      <c r="A2101">
        <v>2100</v>
      </c>
      <c r="B2101">
        <v>10757</v>
      </c>
      <c r="C2101">
        <v>9</v>
      </c>
      <c r="D2101" t="s">
        <v>3075</v>
      </c>
      <c r="E2101" s="469">
        <v>127.45</v>
      </c>
      <c r="F2101" t="s">
        <v>2180</v>
      </c>
      <c r="G2101">
        <v>53</v>
      </c>
    </row>
    <row r="2102" spans="1:7">
      <c r="A2102">
        <v>2101</v>
      </c>
      <c r="B2102">
        <v>6160</v>
      </c>
      <c r="C2102">
        <v>9</v>
      </c>
      <c r="D2102" t="s">
        <v>3076</v>
      </c>
      <c r="E2102" s="469">
        <v>225.55</v>
      </c>
      <c r="F2102" t="s">
        <v>1079</v>
      </c>
      <c r="G2102">
        <v>244</v>
      </c>
    </row>
    <row r="2103" spans="1:7">
      <c r="A2103">
        <v>2102</v>
      </c>
      <c r="B2103">
        <v>7308</v>
      </c>
      <c r="C2103">
        <v>9</v>
      </c>
      <c r="D2103" t="s">
        <v>3077</v>
      </c>
      <c r="E2103" s="469">
        <v>154.94999999999999</v>
      </c>
      <c r="F2103" t="s">
        <v>2914</v>
      </c>
      <c r="G2103">
        <v>198</v>
      </c>
    </row>
    <row r="2104" spans="1:7">
      <c r="A2104">
        <v>2103</v>
      </c>
      <c r="B2104">
        <v>11293</v>
      </c>
      <c r="C2104">
        <v>9</v>
      </c>
      <c r="D2104" t="s">
        <v>3078</v>
      </c>
      <c r="E2104" s="469">
        <v>169</v>
      </c>
      <c r="F2104" t="s">
        <v>1079</v>
      </c>
      <c r="G2104">
        <v>30</v>
      </c>
    </row>
    <row r="2105" spans="1:7">
      <c r="A2105">
        <v>2104</v>
      </c>
      <c r="B2105">
        <v>11858</v>
      </c>
      <c r="C2105">
        <v>9</v>
      </c>
      <c r="D2105" t="s">
        <v>3079</v>
      </c>
      <c r="E2105" s="469">
        <v>179</v>
      </c>
      <c r="F2105" t="s">
        <v>2889</v>
      </c>
      <c r="G2105">
        <v>6</v>
      </c>
    </row>
    <row r="2106" spans="1:7">
      <c r="A2106">
        <v>2105</v>
      </c>
      <c r="B2106">
        <v>7257</v>
      </c>
      <c r="C2106">
        <v>9</v>
      </c>
      <c r="D2106" t="s">
        <v>3080</v>
      </c>
      <c r="E2106" s="469">
        <v>364.9</v>
      </c>
      <c r="F2106" t="s">
        <v>2191</v>
      </c>
      <c r="G2106">
        <v>200</v>
      </c>
    </row>
    <row r="2107" spans="1:7">
      <c r="A2107">
        <v>2106</v>
      </c>
      <c r="B2107">
        <v>8270</v>
      </c>
      <c r="C2107">
        <v>9</v>
      </c>
      <c r="D2107" t="s">
        <v>3081</v>
      </c>
      <c r="E2107" s="469">
        <v>169.99</v>
      </c>
      <c r="F2107" t="s">
        <v>2191</v>
      </c>
      <c r="G2107">
        <v>156</v>
      </c>
    </row>
    <row r="2108" spans="1:7">
      <c r="A2108">
        <v>2107</v>
      </c>
      <c r="B2108">
        <v>11927</v>
      </c>
      <c r="C2108">
        <v>9</v>
      </c>
      <c r="D2108" t="s">
        <v>3082</v>
      </c>
      <c r="E2108" s="469">
        <v>298.45</v>
      </c>
      <c r="F2108" t="s">
        <v>2191</v>
      </c>
      <c r="G2108">
        <v>3</v>
      </c>
    </row>
    <row r="2109" spans="1:7">
      <c r="A2109">
        <v>2108</v>
      </c>
      <c r="B2109">
        <v>10946</v>
      </c>
      <c r="C2109">
        <v>9</v>
      </c>
      <c r="D2109" t="s">
        <v>3083</v>
      </c>
      <c r="E2109" s="469">
        <v>109.99</v>
      </c>
      <c r="F2109" t="s">
        <v>2856</v>
      </c>
      <c r="G2109">
        <v>44</v>
      </c>
    </row>
    <row r="2110" spans="1:7">
      <c r="A2110">
        <v>2109</v>
      </c>
      <c r="B2110">
        <v>6551</v>
      </c>
      <c r="C2110">
        <v>9</v>
      </c>
      <c r="D2110" t="s">
        <v>3084</v>
      </c>
      <c r="E2110" s="469">
        <v>329</v>
      </c>
      <c r="F2110" t="s">
        <v>2182</v>
      </c>
      <c r="G2110">
        <v>227</v>
      </c>
    </row>
    <row r="2111" spans="1:7">
      <c r="A2111">
        <v>2110</v>
      </c>
      <c r="B2111">
        <v>7728</v>
      </c>
      <c r="C2111">
        <v>9</v>
      </c>
      <c r="D2111" t="s">
        <v>3085</v>
      </c>
      <c r="E2111" s="469">
        <v>213</v>
      </c>
      <c r="F2111" t="s">
        <v>3001</v>
      </c>
      <c r="G2111">
        <v>180</v>
      </c>
    </row>
    <row r="2112" spans="1:7">
      <c r="A2112">
        <v>2111</v>
      </c>
      <c r="B2112">
        <v>10677</v>
      </c>
      <c r="C2112">
        <v>9</v>
      </c>
      <c r="D2112" t="s">
        <v>3086</v>
      </c>
      <c r="E2112" s="469">
        <v>95.99</v>
      </c>
      <c r="F2112" t="s">
        <v>2623</v>
      </c>
      <c r="G2112">
        <v>56</v>
      </c>
    </row>
    <row r="2113" spans="1:7">
      <c r="A2113">
        <v>2112</v>
      </c>
      <c r="B2113">
        <v>10119</v>
      </c>
      <c r="C2113">
        <v>9</v>
      </c>
      <c r="D2113" t="s">
        <v>3087</v>
      </c>
      <c r="E2113" s="469">
        <v>99.95</v>
      </c>
      <c r="F2113" t="s">
        <v>2886</v>
      </c>
      <c r="G2113">
        <v>80</v>
      </c>
    </row>
    <row r="2114" spans="1:7">
      <c r="A2114">
        <v>2113</v>
      </c>
      <c r="B2114">
        <v>7309</v>
      </c>
      <c r="C2114">
        <v>9</v>
      </c>
      <c r="D2114" t="s">
        <v>3088</v>
      </c>
      <c r="E2114" s="469">
        <v>88.99</v>
      </c>
      <c r="F2114" t="s">
        <v>2886</v>
      </c>
      <c r="G2114">
        <v>198</v>
      </c>
    </row>
    <row r="2115" spans="1:7">
      <c r="A2115">
        <v>2114</v>
      </c>
      <c r="B2115">
        <v>8684</v>
      </c>
      <c r="C2115">
        <v>9</v>
      </c>
      <c r="D2115" t="s">
        <v>3089</v>
      </c>
      <c r="E2115" s="469">
        <v>51.99</v>
      </c>
      <c r="F2115" t="s">
        <v>2852</v>
      </c>
      <c r="G2115">
        <v>140</v>
      </c>
    </row>
    <row r="2116" spans="1:7">
      <c r="A2116">
        <v>2115</v>
      </c>
      <c r="B2116">
        <v>7401</v>
      </c>
      <c r="C2116">
        <v>9</v>
      </c>
      <c r="D2116" t="s">
        <v>3090</v>
      </c>
      <c r="E2116" s="469">
        <v>139.99</v>
      </c>
      <c r="F2116" t="s">
        <v>1079</v>
      </c>
      <c r="G2116">
        <v>194</v>
      </c>
    </row>
    <row r="2117" spans="1:7">
      <c r="A2117">
        <v>2116</v>
      </c>
      <c r="B2117">
        <v>10473</v>
      </c>
      <c r="C2117">
        <v>9</v>
      </c>
      <c r="D2117" t="s">
        <v>3091</v>
      </c>
      <c r="E2117" s="469">
        <v>269</v>
      </c>
      <c r="F2117" t="s">
        <v>2889</v>
      </c>
      <c r="G2117">
        <v>65</v>
      </c>
    </row>
    <row r="2118" spans="1:7">
      <c r="A2118">
        <v>2117</v>
      </c>
      <c r="B2118">
        <v>9127</v>
      </c>
      <c r="C2118">
        <v>9</v>
      </c>
      <c r="D2118" t="s">
        <v>3092</v>
      </c>
      <c r="E2118" s="469">
        <v>209</v>
      </c>
      <c r="F2118" t="s">
        <v>2865</v>
      </c>
      <c r="G2118">
        <v>122</v>
      </c>
    </row>
    <row r="2119" spans="1:7">
      <c r="A2119">
        <v>2118</v>
      </c>
      <c r="B2119">
        <v>6552</v>
      </c>
      <c r="C2119">
        <v>9</v>
      </c>
      <c r="D2119" t="s">
        <v>3093</v>
      </c>
      <c r="E2119" s="469">
        <v>462.99</v>
      </c>
      <c r="F2119" t="s">
        <v>2191</v>
      </c>
      <c r="G2119">
        <v>227</v>
      </c>
    </row>
    <row r="2120" spans="1:7">
      <c r="A2120">
        <v>2119</v>
      </c>
      <c r="B2120">
        <v>10143</v>
      </c>
      <c r="C2120">
        <v>9</v>
      </c>
      <c r="D2120" t="s">
        <v>3094</v>
      </c>
      <c r="E2120" s="469">
        <v>79.95</v>
      </c>
      <c r="F2120" t="s">
        <v>2856</v>
      </c>
      <c r="G2120">
        <v>79</v>
      </c>
    </row>
    <row r="2121" spans="1:7">
      <c r="A2121">
        <v>2120</v>
      </c>
      <c r="B2121">
        <v>6338</v>
      </c>
      <c r="C2121">
        <v>9</v>
      </c>
      <c r="D2121" t="s">
        <v>3095</v>
      </c>
      <c r="E2121" s="469">
        <v>279</v>
      </c>
      <c r="F2121" t="s">
        <v>2960</v>
      </c>
      <c r="G2121">
        <v>236</v>
      </c>
    </row>
    <row r="2122" spans="1:7">
      <c r="A2122">
        <v>2121</v>
      </c>
      <c r="B2122">
        <v>10657</v>
      </c>
      <c r="C2122">
        <v>9</v>
      </c>
      <c r="D2122" t="s">
        <v>3096</v>
      </c>
      <c r="E2122" s="469">
        <v>216</v>
      </c>
      <c r="F2122" t="s">
        <v>2180</v>
      </c>
      <c r="G2122">
        <v>57</v>
      </c>
    </row>
    <row r="2123" spans="1:7">
      <c r="A2123">
        <v>2122</v>
      </c>
      <c r="B2123">
        <v>10551</v>
      </c>
      <c r="C2123">
        <v>9</v>
      </c>
      <c r="D2123" t="s">
        <v>3097</v>
      </c>
      <c r="E2123" s="469">
        <v>189</v>
      </c>
      <c r="F2123" t="s">
        <v>2180</v>
      </c>
      <c r="G2123">
        <v>62</v>
      </c>
    </row>
    <row r="2124" spans="1:7">
      <c r="A2124">
        <v>2123</v>
      </c>
      <c r="B2124">
        <v>6666</v>
      </c>
      <c r="C2124">
        <v>9</v>
      </c>
      <c r="D2124" t="s">
        <v>3098</v>
      </c>
      <c r="E2124" s="469">
        <v>309</v>
      </c>
      <c r="F2124" t="s">
        <v>843</v>
      </c>
      <c r="G2124">
        <v>223</v>
      </c>
    </row>
    <row r="2125" spans="1:7">
      <c r="A2125">
        <v>2124</v>
      </c>
      <c r="B2125">
        <v>8217</v>
      </c>
      <c r="C2125">
        <v>9</v>
      </c>
      <c r="D2125" t="s">
        <v>3099</v>
      </c>
      <c r="E2125" s="469">
        <v>144.99</v>
      </c>
      <c r="F2125" t="s">
        <v>2865</v>
      </c>
      <c r="G2125">
        <v>158</v>
      </c>
    </row>
    <row r="2126" spans="1:7">
      <c r="A2126">
        <v>2125</v>
      </c>
      <c r="B2126">
        <v>8940</v>
      </c>
      <c r="C2126">
        <v>9</v>
      </c>
      <c r="D2126" t="s">
        <v>3100</v>
      </c>
      <c r="E2126" s="469">
        <v>249</v>
      </c>
      <c r="F2126" t="s">
        <v>2182</v>
      </c>
      <c r="G2126">
        <v>130</v>
      </c>
    </row>
    <row r="2127" spans="1:7">
      <c r="A2127">
        <v>2126</v>
      </c>
      <c r="B2127">
        <v>6364</v>
      </c>
      <c r="C2127">
        <v>9</v>
      </c>
      <c r="D2127" t="s">
        <v>3101</v>
      </c>
      <c r="E2127" s="469">
        <v>282.69</v>
      </c>
      <c r="F2127" t="s">
        <v>2180</v>
      </c>
      <c r="G2127">
        <v>235</v>
      </c>
    </row>
    <row r="2128" spans="1:7">
      <c r="A2128">
        <v>2127</v>
      </c>
      <c r="B2128">
        <v>9748</v>
      </c>
      <c r="C2128">
        <v>9</v>
      </c>
      <c r="D2128" t="s">
        <v>3102</v>
      </c>
      <c r="E2128" s="469">
        <v>116</v>
      </c>
      <c r="F2128" t="s">
        <v>2180</v>
      </c>
      <c r="G2128">
        <v>96</v>
      </c>
    </row>
    <row r="2129" spans="1:7">
      <c r="A2129">
        <v>2128</v>
      </c>
      <c r="B2129">
        <v>6553</v>
      </c>
      <c r="C2129">
        <v>9</v>
      </c>
      <c r="D2129" t="s">
        <v>3103</v>
      </c>
      <c r="E2129" s="469">
        <v>59.99</v>
      </c>
      <c r="F2129" t="s">
        <v>2862</v>
      </c>
      <c r="G2129">
        <v>227</v>
      </c>
    </row>
    <row r="2130" spans="1:7">
      <c r="A2130">
        <v>2129</v>
      </c>
      <c r="B2130">
        <v>9307</v>
      </c>
      <c r="C2130">
        <v>9</v>
      </c>
      <c r="D2130" t="s">
        <v>3104</v>
      </c>
      <c r="E2130" s="469">
        <v>189</v>
      </c>
      <c r="F2130" t="s">
        <v>3055</v>
      </c>
      <c r="G2130">
        <v>115</v>
      </c>
    </row>
    <row r="2131" spans="1:7">
      <c r="A2131">
        <v>2130</v>
      </c>
      <c r="B2131">
        <v>10072</v>
      </c>
      <c r="C2131">
        <v>9</v>
      </c>
      <c r="D2131" t="s">
        <v>3105</v>
      </c>
      <c r="E2131" s="469">
        <v>139</v>
      </c>
      <c r="F2131" t="s">
        <v>3055</v>
      </c>
      <c r="G2131">
        <v>82</v>
      </c>
    </row>
    <row r="2132" spans="1:7">
      <c r="A2132">
        <v>2131</v>
      </c>
      <c r="B2132">
        <v>8371</v>
      </c>
      <c r="C2132">
        <v>9</v>
      </c>
      <c r="D2132" t="s">
        <v>3106</v>
      </c>
      <c r="E2132" s="469">
        <v>89.95</v>
      </c>
      <c r="F2132" t="s">
        <v>2856</v>
      </c>
      <c r="G2132">
        <v>152</v>
      </c>
    </row>
    <row r="2133" spans="1:7">
      <c r="A2133">
        <v>2132</v>
      </c>
      <c r="B2133">
        <v>11007</v>
      </c>
      <c r="C2133">
        <v>9</v>
      </c>
      <c r="D2133" t="s">
        <v>3107</v>
      </c>
      <c r="E2133" s="469">
        <v>289</v>
      </c>
      <c r="F2133" t="s">
        <v>2182</v>
      </c>
      <c r="G2133">
        <v>42</v>
      </c>
    </row>
    <row r="2134" spans="1:7">
      <c r="A2134">
        <v>2133</v>
      </c>
      <c r="B2134">
        <v>8571</v>
      </c>
      <c r="C2134">
        <v>9</v>
      </c>
      <c r="D2134" t="s">
        <v>3108</v>
      </c>
      <c r="E2134" s="469">
        <v>166</v>
      </c>
      <c r="F2134" t="s">
        <v>2180</v>
      </c>
      <c r="G2134">
        <v>144</v>
      </c>
    </row>
    <row r="2135" spans="1:7">
      <c r="A2135">
        <v>2134</v>
      </c>
      <c r="B2135">
        <v>8731</v>
      </c>
      <c r="C2135">
        <v>9</v>
      </c>
      <c r="D2135" t="s">
        <v>3109</v>
      </c>
      <c r="E2135" s="469">
        <v>308.95</v>
      </c>
      <c r="F2135" t="s">
        <v>3001</v>
      </c>
      <c r="G2135">
        <v>138</v>
      </c>
    </row>
    <row r="2136" spans="1:7">
      <c r="A2136">
        <v>2135</v>
      </c>
      <c r="B2136">
        <v>9262</v>
      </c>
      <c r="C2136">
        <v>9</v>
      </c>
      <c r="D2136" t="s">
        <v>3110</v>
      </c>
      <c r="E2136" s="469">
        <v>292</v>
      </c>
      <c r="F2136" t="s">
        <v>3001</v>
      </c>
      <c r="G2136">
        <v>117</v>
      </c>
    </row>
    <row r="2137" spans="1:7">
      <c r="A2137">
        <v>2136</v>
      </c>
      <c r="B2137">
        <v>8764</v>
      </c>
      <c r="C2137">
        <v>9</v>
      </c>
      <c r="D2137" t="s">
        <v>3111</v>
      </c>
      <c r="E2137" s="469">
        <v>86</v>
      </c>
      <c r="F2137" t="s">
        <v>3112</v>
      </c>
      <c r="G2137">
        <v>137</v>
      </c>
    </row>
    <row r="2138" spans="1:7">
      <c r="A2138">
        <v>2137</v>
      </c>
      <c r="B2138">
        <v>9969</v>
      </c>
      <c r="C2138">
        <v>9</v>
      </c>
      <c r="D2138" t="s">
        <v>3113</v>
      </c>
      <c r="E2138" s="469">
        <v>149</v>
      </c>
      <c r="F2138" t="s">
        <v>2186</v>
      </c>
      <c r="G2138">
        <v>87</v>
      </c>
    </row>
    <row r="2139" spans="1:7">
      <c r="A2139">
        <v>2138</v>
      </c>
      <c r="B2139">
        <v>11834</v>
      </c>
      <c r="C2139">
        <v>9</v>
      </c>
      <c r="D2139" t="s">
        <v>3114</v>
      </c>
      <c r="E2139" s="469">
        <v>279</v>
      </c>
      <c r="F2139" t="s">
        <v>2186</v>
      </c>
      <c r="G2139">
        <v>7</v>
      </c>
    </row>
    <row r="2140" spans="1:7">
      <c r="A2140">
        <v>2139</v>
      </c>
      <c r="B2140">
        <v>6434</v>
      </c>
      <c r="C2140">
        <v>9</v>
      </c>
      <c r="D2140" t="s">
        <v>3115</v>
      </c>
      <c r="E2140" s="469">
        <v>389.99</v>
      </c>
      <c r="F2140" t="s">
        <v>2186</v>
      </c>
      <c r="G2140">
        <v>232</v>
      </c>
    </row>
    <row r="2141" spans="1:7">
      <c r="A2141">
        <v>2140</v>
      </c>
      <c r="B2141">
        <v>11676</v>
      </c>
      <c r="C2141">
        <v>9</v>
      </c>
      <c r="D2141" t="s">
        <v>3116</v>
      </c>
      <c r="E2141" s="469">
        <v>149</v>
      </c>
      <c r="F2141" t="s">
        <v>2623</v>
      </c>
      <c r="G2141">
        <v>13</v>
      </c>
    </row>
    <row r="2142" spans="1:7">
      <c r="A2142">
        <v>2141</v>
      </c>
      <c r="B2142">
        <v>8869</v>
      </c>
      <c r="C2142">
        <v>9</v>
      </c>
      <c r="D2142" t="s">
        <v>3117</v>
      </c>
      <c r="E2142" s="469">
        <v>89.95</v>
      </c>
      <c r="F2142" t="s">
        <v>2623</v>
      </c>
      <c r="G2142">
        <v>133</v>
      </c>
    </row>
    <row r="2143" spans="1:7">
      <c r="A2143">
        <v>2142</v>
      </c>
      <c r="B2143">
        <v>10268</v>
      </c>
      <c r="C2143">
        <v>9</v>
      </c>
      <c r="D2143" t="s">
        <v>3118</v>
      </c>
      <c r="E2143" s="469">
        <v>155.15</v>
      </c>
      <c r="F2143" t="s">
        <v>2886</v>
      </c>
      <c r="G2143">
        <v>73</v>
      </c>
    </row>
    <row r="2144" spans="1:7">
      <c r="A2144">
        <v>2143</v>
      </c>
      <c r="B2144">
        <v>7603</v>
      </c>
      <c r="C2144">
        <v>9</v>
      </c>
      <c r="D2144" t="s">
        <v>3119</v>
      </c>
      <c r="E2144" s="469">
        <v>149.94999999999999</v>
      </c>
      <c r="F2144" t="s">
        <v>2886</v>
      </c>
      <c r="G2144">
        <v>186</v>
      </c>
    </row>
    <row r="2145" spans="1:7">
      <c r="A2145">
        <v>2144</v>
      </c>
      <c r="B2145">
        <v>10251</v>
      </c>
      <c r="C2145">
        <v>9</v>
      </c>
      <c r="D2145" t="s">
        <v>3120</v>
      </c>
      <c r="E2145" s="469">
        <v>199</v>
      </c>
      <c r="F2145" t="s">
        <v>2886</v>
      </c>
      <c r="G2145">
        <v>74</v>
      </c>
    </row>
    <row r="2146" spans="1:7">
      <c r="A2146">
        <v>2145</v>
      </c>
      <c r="B2146">
        <v>7702</v>
      </c>
      <c r="C2146">
        <v>9</v>
      </c>
      <c r="D2146" t="s">
        <v>3121</v>
      </c>
      <c r="E2146" s="469">
        <v>199.94</v>
      </c>
      <c r="F2146" t="s">
        <v>2886</v>
      </c>
      <c r="G2146">
        <v>181</v>
      </c>
    </row>
    <row r="2147" spans="1:7">
      <c r="A2147">
        <v>2146</v>
      </c>
      <c r="B2147">
        <v>8218</v>
      </c>
      <c r="C2147">
        <v>9</v>
      </c>
      <c r="D2147" t="s">
        <v>3122</v>
      </c>
      <c r="E2147" s="469">
        <v>171.99</v>
      </c>
      <c r="F2147" t="s">
        <v>2886</v>
      </c>
      <c r="G2147">
        <v>158</v>
      </c>
    </row>
    <row r="2148" spans="1:7">
      <c r="A2148">
        <v>2147</v>
      </c>
      <c r="B2148">
        <v>9588</v>
      </c>
      <c r="C2148">
        <v>9</v>
      </c>
      <c r="D2148" t="s">
        <v>3123</v>
      </c>
      <c r="E2148" s="469">
        <v>159</v>
      </c>
      <c r="F2148" t="s">
        <v>2886</v>
      </c>
      <c r="G2148">
        <v>102</v>
      </c>
    </row>
    <row r="2149" spans="1:7">
      <c r="A2149">
        <v>2148</v>
      </c>
      <c r="B2149">
        <v>9392</v>
      </c>
      <c r="C2149">
        <v>9</v>
      </c>
      <c r="D2149" t="s">
        <v>3124</v>
      </c>
      <c r="E2149" s="469">
        <v>139</v>
      </c>
      <c r="F2149" t="s">
        <v>1079</v>
      </c>
      <c r="G2149">
        <v>111</v>
      </c>
    </row>
    <row r="2150" spans="1:7">
      <c r="A2150">
        <v>2149</v>
      </c>
      <c r="B2150">
        <v>8547</v>
      </c>
      <c r="C2150">
        <v>9</v>
      </c>
      <c r="D2150" t="s">
        <v>3125</v>
      </c>
      <c r="E2150" s="469">
        <v>275</v>
      </c>
      <c r="F2150" t="s">
        <v>2889</v>
      </c>
      <c r="G2150">
        <v>145</v>
      </c>
    </row>
    <row r="2151" spans="1:7">
      <c r="A2151">
        <v>2150</v>
      </c>
      <c r="B2151">
        <v>10885</v>
      </c>
      <c r="C2151">
        <v>9</v>
      </c>
      <c r="D2151" t="s">
        <v>3126</v>
      </c>
      <c r="E2151" s="469">
        <v>340</v>
      </c>
      <c r="F2151" t="s">
        <v>2865</v>
      </c>
      <c r="G2151">
        <v>47</v>
      </c>
    </row>
    <row r="2152" spans="1:7">
      <c r="A2152">
        <v>2151</v>
      </c>
      <c r="B2152">
        <v>6061</v>
      </c>
      <c r="C2152">
        <v>9</v>
      </c>
      <c r="D2152" t="s">
        <v>3127</v>
      </c>
      <c r="E2152" s="469">
        <v>247.95</v>
      </c>
      <c r="F2152" t="s">
        <v>2865</v>
      </c>
      <c r="G2152">
        <v>248</v>
      </c>
    </row>
    <row r="2153" spans="1:7">
      <c r="A2153">
        <v>2152</v>
      </c>
      <c r="B2153">
        <v>11317</v>
      </c>
      <c r="C2153">
        <v>9</v>
      </c>
      <c r="D2153" t="s">
        <v>3128</v>
      </c>
      <c r="E2153" s="469">
        <v>125</v>
      </c>
      <c r="F2153" t="s">
        <v>2865</v>
      </c>
      <c r="G2153">
        <v>29</v>
      </c>
    </row>
    <row r="2154" spans="1:7">
      <c r="A2154">
        <v>2153</v>
      </c>
      <c r="B2154">
        <v>11881</v>
      </c>
      <c r="C2154">
        <v>9</v>
      </c>
      <c r="D2154" t="s">
        <v>3129</v>
      </c>
      <c r="E2154" s="469">
        <v>189.99</v>
      </c>
      <c r="F2154" t="s">
        <v>2191</v>
      </c>
      <c r="G2154">
        <v>5</v>
      </c>
    </row>
    <row r="2155" spans="1:7">
      <c r="A2155">
        <v>2154</v>
      </c>
      <c r="B2155">
        <v>6175</v>
      </c>
      <c r="C2155">
        <v>9</v>
      </c>
      <c r="D2155" t="s">
        <v>3130</v>
      </c>
      <c r="E2155" s="469">
        <v>299</v>
      </c>
      <c r="F2155" t="s">
        <v>1093</v>
      </c>
      <c r="G2155">
        <v>243</v>
      </c>
    </row>
    <row r="2156" spans="1:7">
      <c r="A2156">
        <v>2155</v>
      </c>
      <c r="B2156">
        <v>9609</v>
      </c>
      <c r="C2156">
        <v>9</v>
      </c>
      <c r="D2156" t="s">
        <v>3131</v>
      </c>
      <c r="E2156" s="469">
        <v>199</v>
      </c>
      <c r="F2156" t="s">
        <v>3055</v>
      </c>
      <c r="G2156">
        <v>101</v>
      </c>
    </row>
    <row r="2157" spans="1:7">
      <c r="A2157">
        <v>2156</v>
      </c>
      <c r="B2157">
        <v>8895</v>
      </c>
      <c r="C2157">
        <v>9</v>
      </c>
      <c r="D2157" t="s">
        <v>3132</v>
      </c>
      <c r="E2157" s="469">
        <v>149</v>
      </c>
      <c r="F2157" t="s">
        <v>3055</v>
      </c>
      <c r="G2157">
        <v>132</v>
      </c>
    </row>
    <row r="2158" spans="1:7">
      <c r="A2158">
        <v>2157</v>
      </c>
      <c r="B2158">
        <v>9042</v>
      </c>
      <c r="C2158">
        <v>9</v>
      </c>
      <c r="D2158" t="s">
        <v>3133</v>
      </c>
      <c r="E2158" s="469">
        <v>139</v>
      </c>
      <c r="F2158" t="s">
        <v>3055</v>
      </c>
      <c r="G2158">
        <v>126</v>
      </c>
    </row>
    <row r="2159" spans="1:7">
      <c r="A2159">
        <v>2158</v>
      </c>
      <c r="B2159">
        <v>7604</v>
      </c>
      <c r="C2159">
        <v>9</v>
      </c>
      <c r="D2159" t="s">
        <v>3134</v>
      </c>
      <c r="E2159" s="469">
        <v>198.95</v>
      </c>
      <c r="F2159" t="s">
        <v>2868</v>
      </c>
      <c r="G2159">
        <v>186</v>
      </c>
    </row>
    <row r="2160" spans="1:7">
      <c r="A2160">
        <v>2159</v>
      </c>
      <c r="B2160">
        <v>10223</v>
      </c>
      <c r="C2160">
        <v>9</v>
      </c>
      <c r="D2160" t="s">
        <v>3135</v>
      </c>
      <c r="E2160" s="469">
        <v>99</v>
      </c>
      <c r="F2160" t="s">
        <v>2297</v>
      </c>
      <c r="G2160">
        <v>75</v>
      </c>
    </row>
    <row r="2161" spans="1:7">
      <c r="A2161">
        <v>2160</v>
      </c>
      <c r="B2161">
        <v>6466</v>
      </c>
      <c r="C2161">
        <v>9</v>
      </c>
      <c r="D2161" t="s">
        <v>3136</v>
      </c>
      <c r="E2161" s="469">
        <v>149</v>
      </c>
      <c r="F2161" t="s">
        <v>2297</v>
      </c>
      <c r="G2161">
        <v>231</v>
      </c>
    </row>
    <row r="2162" spans="1:7">
      <c r="A2162">
        <v>2161</v>
      </c>
      <c r="B2162">
        <v>8407</v>
      </c>
      <c r="C2162">
        <v>9</v>
      </c>
      <c r="D2162" t="s">
        <v>3137</v>
      </c>
      <c r="E2162" s="469">
        <v>129</v>
      </c>
      <c r="F2162" t="s">
        <v>2297</v>
      </c>
      <c r="G2162">
        <v>151</v>
      </c>
    </row>
    <row r="2163" spans="1:7">
      <c r="A2163">
        <v>2162</v>
      </c>
      <c r="B2163">
        <v>6824</v>
      </c>
      <c r="C2163">
        <v>9</v>
      </c>
      <c r="D2163" t="s">
        <v>3138</v>
      </c>
      <c r="E2163" s="469">
        <v>126.99</v>
      </c>
      <c r="F2163" t="s">
        <v>2297</v>
      </c>
      <c r="G2163">
        <v>217</v>
      </c>
    </row>
    <row r="2164" spans="1:7">
      <c r="A2164">
        <v>2163</v>
      </c>
      <c r="B2164">
        <v>8132</v>
      </c>
      <c r="C2164">
        <v>9</v>
      </c>
      <c r="D2164" t="s">
        <v>3139</v>
      </c>
      <c r="E2164" s="469">
        <v>229</v>
      </c>
      <c r="F2164" t="s">
        <v>2297</v>
      </c>
      <c r="G2164">
        <v>162</v>
      </c>
    </row>
    <row r="2165" spans="1:7">
      <c r="A2165">
        <v>2164</v>
      </c>
      <c r="B2165">
        <v>6219</v>
      </c>
      <c r="C2165">
        <v>9</v>
      </c>
      <c r="D2165" t="s">
        <v>3140</v>
      </c>
      <c r="E2165" s="469">
        <v>172.99</v>
      </c>
      <c r="F2165" t="s">
        <v>2297</v>
      </c>
      <c r="G2165">
        <v>241</v>
      </c>
    </row>
    <row r="2166" spans="1:7">
      <c r="A2166">
        <v>2165</v>
      </c>
      <c r="B2166">
        <v>11733</v>
      </c>
      <c r="C2166">
        <v>9</v>
      </c>
      <c r="D2166" t="s">
        <v>3141</v>
      </c>
      <c r="E2166" s="469">
        <v>419</v>
      </c>
      <c r="F2166" t="s">
        <v>3142</v>
      </c>
      <c r="G2166">
        <v>11</v>
      </c>
    </row>
    <row r="2167" spans="1:7">
      <c r="A2167">
        <v>2166</v>
      </c>
      <c r="B2167">
        <v>8913</v>
      </c>
      <c r="C2167">
        <v>9</v>
      </c>
      <c r="D2167" t="s">
        <v>3143</v>
      </c>
      <c r="E2167" s="469">
        <v>64.989999999999995</v>
      </c>
      <c r="F2167" t="s">
        <v>3034</v>
      </c>
      <c r="G2167">
        <v>131</v>
      </c>
    </row>
    <row r="2168" spans="1:7">
      <c r="A2168">
        <v>2167</v>
      </c>
      <c r="B2168">
        <v>6871</v>
      </c>
      <c r="C2168">
        <v>9</v>
      </c>
      <c r="D2168" t="s">
        <v>3144</v>
      </c>
      <c r="E2168" s="469">
        <v>119.95</v>
      </c>
      <c r="F2168" t="s">
        <v>2856</v>
      </c>
      <c r="G2168">
        <v>215</v>
      </c>
    </row>
    <row r="2169" spans="1:7">
      <c r="A2169">
        <v>2168</v>
      </c>
      <c r="B2169">
        <v>9229</v>
      </c>
      <c r="C2169">
        <v>9</v>
      </c>
      <c r="D2169" t="s">
        <v>3145</v>
      </c>
      <c r="E2169" s="469">
        <v>99.95</v>
      </c>
      <c r="F2169" t="s">
        <v>2856</v>
      </c>
      <c r="G2169">
        <v>118</v>
      </c>
    </row>
    <row r="2170" spans="1:7">
      <c r="A2170">
        <v>2169</v>
      </c>
      <c r="B2170">
        <v>7898</v>
      </c>
      <c r="C2170">
        <v>9</v>
      </c>
      <c r="D2170" t="s">
        <v>3146</v>
      </c>
      <c r="E2170" s="469">
        <v>289</v>
      </c>
      <c r="F2170" t="s">
        <v>2182</v>
      </c>
      <c r="G2170">
        <v>172</v>
      </c>
    </row>
    <row r="2171" spans="1:7">
      <c r="A2171">
        <v>2170</v>
      </c>
      <c r="B2171">
        <v>11198</v>
      </c>
      <c r="C2171">
        <v>9</v>
      </c>
      <c r="D2171" t="s">
        <v>3147</v>
      </c>
      <c r="E2171" s="469">
        <v>429.99</v>
      </c>
      <c r="F2171" t="s">
        <v>2182</v>
      </c>
      <c r="G2171">
        <v>34</v>
      </c>
    </row>
    <row r="2172" spans="1:7">
      <c r="A2172">
        <v>2171</v>
      </c>
      <c r="B2172">
        <v>8603</v>
      </c>
      <c r="C2172">
        <v>9</v>
      </c>
      <c r="D2172" t="s">
        <v>3148</v>
      </c>
      <c r="E2172" s="469">
        <v>90.99</v>
      </c>
      <c r="F2172" t="s">
        <v>2182</v>
      </c>
      <c r="G2172">
        <v>143</v>
      </c>
    </row>
    <row r="2173" spans="1:7">
      <c r="A2173">
        <v>2172</v>
      </c>
      <c r="B2173">
        <v>9610</v>
      </c>
      <c r="C2173">
        <v>9</v>
      </c>
      <c r="D2173" t="s">
        <v>3149</v>
      </c>
      <c r="E2173" s="469">
        <v>139</v>
      </c>
      <c r="F2173" t="s">
        <v>2914</v>
      </c>
      <c r="G2173">
        <v>101</v>
      </c>
    </row>
    <row r="2174" spans="1:7">
      <c r="A2174">
        <v>2173</v>
      </c>
      <c r="B2174">
        <v>6958</v>
      </c>
      <c r="C2174">
        <v>9</v>
      </c>
      <c r="D2174" t="s">
        <v>3150</v>
      </c>
      <c r="E2174" s="469">
        <v>239</v>
      </c>
      <c r="F2174" t="s">
        <v>2180</v>
      </c>
      <c r="G2174">
        <v>211</v>
      </c>
    </row>
    <row r="2175" spans="1:7">
      <c r="A2175">
        <v>2174</v>
      </c>
      <c r="B2175">
        <v>9043</v>
      </c>
      <c r="C2175">
        <v>9</v>
      </c>
      <c r="D2175" t="s">
        <v>3151</v>
      </c>
      <c r="E2175" s="469">
        <v>211</v>
      </c>
      <c r="F2175" t="s">
        <v>2180</v>
      </c>
      <c r="G2175">
        <v>126</v>
      </c>
    </row>
    <row r="2176" spans="1:7">
      <c r="A2176">
        <v>2175</v>
      </c>
      <c r="B2176">
        <v>10442</v>
      </c>
      <c r="C2176">
        <v>9</v>
      </c>
      <c r="D2176" t="s">
        <v>3152</v>
      </c>
      <c r="E2176" s="469">
        <v>118</v>
      </c>
      <c r="F2176" t="s">
        <v>2180</v>
      </c>
      <c r="G2176">
        <v>66</v>
      </c>
    </row>
    <row r="2177" spans="1:7">
      <c r="A2177">
        <v>2176</v>
      </c>
      <c r="B2177">
        <v>7113</v>
      </c>
      <c r="C2177">
        <v>9</v>
      </c>
      <c r="D2177" t="s">
        <v>3153</v>
      </c>
      <c r="E2177" s="469">
        <v>354</v>
      </c>
      <c r="F2177" t="s">
        <v>2180</v>
      </c>
      <c r="G2177">
        <v>205</v>
      </c>
    </row>
    <row r="2178" spans="1:7">
      <c r="A2178">
        <v>2177</v>
      </c>
      <c r="B2178">
        <v>7899</v>
      </c>
      <c r="C2178">
        <v>9</v>
      </c>
      <c r="D2178" t="s">
        <v>3154</v>
      </c>
      <c r="E2178" s="469">
        <v>333</v>
      </c>
      <c r="F2178" t="s">
        <v>1079</v>
      </c>
      <c r="G2178">
        <v>172</v>
      </c>
    </row>
    <row r="2179" spans="1:7">
      <c r="A2179">
        <v>2178</v>
      </c>
      <c r="B2179">
        <v>7655</v>
      </c>
      <c r="C2179">
        <v>10</v>
      </c>
      <c r="D2179" t="s">
        <v>3155</v>
      </c>
      <c r="E2179" s="469">
        <v>539</v>
      </c>
      <c r="F2179" t="s">
        <v>843</v>
      </c>
      <c r="G2179">
        <v>183</v>
      </c>
    </row>
    <row r="2180" spans="1:7">
      <c r="A2180">
        <v>2179</v>
      </c>
      <c r="B2180">
        <v>7070</v>
      </c>
      <c r="C2180">
        <v>10</v>
      </c>
      <c r="D2180" t="s">
        <v>3156</v>
      </c>
      <c r="E2180" s="469">
        <v>475</v>
      </c>
      <c r="F2180" t="s">
        <v>517</v>
      </c>
      <c r="G2180">
        <v>207</v>
      </c>
    </row>
    <row r="2181" spans="1:7">
      <c r="A2181">
        <v>2180</v>
      </c>
      <c r="B2181">
        <v>7729</v>
      </c>
      <c r="C2181">
        <v>10</v>
      </c>
      <c r="D2181" t="s">
        <v>3157</v>
      </c>
      <c r="E2181" s="469">
        <v>215</v>
      </c>
      <c r="F2181" t="s">
        <v>843</v>
      </c>
      <c r="G2181">
        <v>180</v>
      </c>
    </row>
    <row r="2182" spans="1:7">
      <c r="A2182">
        <v>2181</v>
      </c>
      <c r="B2182">
        <v>8657</v>
      </c>
      <c r="C2182">
        <v>10</v>
      </c>
      <c r="D2182" t="s">
        <v>3158</v>
      </c>
      <c r="E2182" s="469">
        <v>159</v>
      </c>
      <c r="F2182" t="s">
        <v>843</v>
      </c>
      <c r="G2182">
        <v>141</v>
      </c>
    </row>
    <row r="2183" spans="1:7">
      <c r="A2183">
        <v>2182</v>
      </c>
      <c r="B2183">
        <v>11066</v>
      </c>
      <c r="C2183">
        <v>10</v>
      </c>
      <c r="D2183" t="s">
        <v>3159</v>
      </c>
      <c r="E2183" s="469">
        <v>209</v>
      </c>
      <c r="F2183" t="s">
        <v>843</v>
      </c>
      <c r="G2183">
        <v>40</v>
      </c>
    </row>
    <row r="2184" spans="1:7">
      <c r="A2184">
        <v>2183</v>
      </c>
      <c r="B2184">
        <v>10640</v>
      </c>
      <c r="C2184">
        <v>10</v>
      </c>
      <c r="D2184" t="s">
        <v>3160</v>
      </c>
      <c r="E2184" s="469">
        <v>735</v>
      </c>
      <c r="F2184" t="s">
        <v>517</v>
      </c>
      <c r="G2184">
        <v>58</v>
      </c>
    </row>
    <row r="2185" spans="1:7">
      <c r="A2185">
        <v>2184</v>
      </c>
      <c r="B2185">
        <v>8043</v>
      </c>
      <c r="C2185">
        <v>10</v>
      </c>
      <c r="D2185" t="s">
        <v>3161</v>
      </c>
      <c r="E2185" s="469">
        <v>329</v>
      </c>
      <c r="F2185" t="s">
        <v>517</v>
      </c>
      <c r="G2185">
        <v>166</v>
      </c>
    </row>
    <row r="2186" spans="1:7">
      <c r="A2186">
        <v>2185</v>
      </c>
      <c r="B2186">
        <v>8219</v>
      </c>
      <c r="C2186">
        <v>10</v>
      </c>
      <c r="D2186" t="s">
        <v>3162</v>
      </c>
      <c r="E2186" s="469">
        <v>439</v>
      </c>
      <c r="F2186" t="s">
        <v>843</v>
      </c>
      <c r="G2186">
        <v>158</v>
      </c>
    </row>
    <row r="2187" spans="1:7">
      <c r="A2187">
        <v>2186</v>
      </c>
      <c r="B2187">
        <v>8247</v>
      </c>
      <c r="C2187">
        <v>10</v>
      </c>
      <c r="D2187" t="s">
        <v>3163</v>
      </c>
      <c r="E2187" s="469">
        <v>618</v>
      </c>
      <c r="F2187" t="s">
        <v>517</v>
      </c>
      <c r="G2187">
        <v>157</v>
      </c>
    </row>
    <row r="2188" spans="1:7">
      <c r="A2188">
        <v>2187</v>
      </c>
      <c r="B2188">
        <v>10794</v>
      </c>
      <c r="C2188">
        <v>10</v>
      </c>
      <c r="D2188" t="s">
        <v>3164</v>
      </c>
      <c r="E2188" s="469">
        <v>149</v>
      </c>
      <c r="F2188" t="s">
        <v>3165</v>
      </c>
      <c r="G2188">
        <v>51</v>
      </c>
    </row>
    <row r="2189" spans="1:7">
      <c r="A2189">
        <v>2188</v>
      </c>
      <c r="B2189">
        <v>11427</v>
      </c>
      <c r="C2189">
        <v>10</v>
      </c>
      <c r="D2189" t="s">
        <v>3166</v>
      </c>
      <c r="E2189" s="469">
        <v>179</v>
      </c>
      <c r="F2189" t="s">
        <v>843</v>
      </c>
      <c r="G2189">
        <v>24</v>
      </c>
    </row>
    <row r="2190" spans="1:7">
      <c r="A2190">
        <v>2189</v>
      </c>
      <c r="B2190">
        <v>11734</v>
      </c>
      <c r="C2190">
        <v>10</v>
      </c>
      <c r="D2190" t="s">
        <v>3167</v>
      </c>
      <c r="E2190" s="469">
        <v>349</v>
      </c>
      <c r="F2190" t="s">
        <v>1093</v>
      </c>
      <c r="G2190">
        <v>11</v>
      </c>
    </row>
    <row r="2191" spans="1:7">
      <c r="A2191">
        <v>2190</v>
      </c>
      <c r="B2191">
        <v>8153</v>
      </c>
      <c r="C2191">
        <v>10</v>
      </c>
      <c r="D2191" t="s">
        <v>3168</v>
      </c>
      <c r="E2191" s="469">
        <v>405</v>
      </c>
      <c r="F2191" t="s">
        <v>843</v>
      </c>
      <c r="G2191">
        <v>161</v>
      </c>
    </row>
    <row r="2192" spans="1:7">
      <c r="A2192">
        <v>2191</v>
      </c>
      <c r="B2192">
        <v>7088</v>
      </c>
      <c r="C2192">
        <v>10</v>
      </c>
      <c r="D2192" t="s">
        <v>3169</v>
      </c>
      <c r="E2192" s="469">
        <v>838</v>
      </c>
      <c r="F2192" t="s">
        <v>517</v>
      </c>
      <c r="G2192">
        <v>206</v>
      </c>
    </row>
    <row r="2193" spans="1:7">
      <c r="A2193">
        <v>2192</v>
      </c>
      <c r="B2193">
        <v>7352</v>
      </c>
      <c r="C2193">
        <v>10</v>
      </c>
      <c r="D2193" t="s">
        <v>3170</v>
      </c>
      <c r="E2193" s="469">
        <v>169</v>
      </c>
      <c r="F2193" t="s">
        <v>930</v>
      </c>
      <c r="G2193">
        <v>196</v>
      </c>
    </row>
    <row r="2194" spans="1:7">
      <c r="A2194">
        <v>2193</v>
      </c>
      <c r="B2194">
        <v>6634</v>
      </c>
      <c r="C2194">
        <v>10</v>
      </c>
      <c r="D2194" t="s">
        <v>3171</v>
      </c>
      <c r="E2194" s="469">
        <v>325</v>
      </c>
      <c r="F2194" t="s">
        <v>843</v>
      </c>
      <c r="G2194">
        <v>224</v>
      </c>
    </row>
    <row r="2195" spans="1:7">
      <c r="A2195">
        <v>2194</v>
      </c>
      <c r="B2195">
        <v>9826</v>
      </c>
      <c r="C2195">
        <v>10</v>
      </c>
      <c r="D2195" t="s">
        <v>3172</v>
      </c>
      <c r="E2195" s="469">
        <v>413</v>
      </c>
      <c r="F2195" t="s">
        <v>517</v>
      </c>
      <c r="G2195">
        <v>93</v>
      </c>
    </row>
    <row r="2196" spans="1:7">
      <c r="A2196">
        <v>2195</v>
      </c>
      <c r="B2196">
        <v>6667</v>
      </c>
      <c r="C2196">
        <v>10</v>
      </c>
      <c r="D2196" t="s">
        <v>3173</v>
      </c>
      <c r="E2196" s="469">
        <v>299</v>
      </c>
      <c r="F2196" t="s">
        <v>843</v>
      </c>
      <c r="G2196">
        <v>223</v>
      </c>
    </row>
    <row r="2197" spans="1:7">
      <c r="A2197">
        <v>2196</v>
      </c>
      <c r="B2197">
        <v>8169</v>
      </c>
      <c r="C2197">
        <v>10</v>
      </c>
      <c r="D2197" t="s">
        <v>3174</v>
      </c>
      <c r="E2197" s="469">
        <v>205</v>
      </c>
      <c r="F2197" t="s">
        <v>843</v>
      </c>
      <c r="G2197">
        <v>160</v>
      </c>
    </row>
    <row r="2198" spans="1:7">
      <c r="A2198">
        <v>2197</v>
      </c>
      <c r="B2198">
        <v>9044</v>
      </c>
      <c r="C2198">
        <v>10</v>
      </c>
      <c r="D2198" t="s">
        <v>3175</v>
      </c>
      <c r="E2198" s="469">
        <v>239</v>
      </c>
      <c r="F2198" t="s">
        <v>3165</v>
      </c>
      <c r="G2198">
        <v>126</v>
      </c>
    </row>
    <row r="2199" spans="1:7">
      <c r="A2199">
        <v>2198</v>
      </c>
      <c r="B2199">
        <v>6405</v>
      </c>
      <c r="C2199">
        <v>10</v>
      </c>
      <c r="D2199" t="s">
        <v>3176</v>
      </c>
      <c r="E2199" s="469">
        <v>193</v>
      </c>
      <c r="F2199" t="s">
        <v>3165</v>
      </c>
      <c r="G2199">
        <v>233</v>
      </c>
    </row>
    <row r="2200" spans="1:7">
      <c r="A2200">
        <v>2199</v>
      </c>
      <c r="B2200">
        <v>11028</v>
      </c>
      <c r="C2200">
        <v>10</v>
      </c>
      <c r="D2200" t="s">
        <v>3177</v>
      </c>
      <c r="E2200" s="469">
        <v>209</v>
      </c>
      <c r="F2200" t="s">
        <v>843</v>
      </c>
      <c r="G2200">
        <v>41</v>
      </c>
    </row>
    <row r="2201" spans="1:7">
      <c r="A2201">
        <v>2200</v>
      </c>
      <c r="B2201">
        <v>11029</v>
      </c>
      <c r="C2201">
        <v>10</v>
      </c>
      <c r="D2201" t="s">
        <v>3178</v>
      </c>
      <c r="E2201" s="469">
        <v>237</v>
      </c>
      <c r="F2201" t="s">
        <v>843</v>
      </c>
      <c r="G2201">
        <v>41</v>
      </c>
    </row>
    <row r="2202" spans="1:7">
      <c r="A2202">
        <v>2201</v>
      </c>
      <c r="B2202">
        <v>10704</v>
      </c>
      <c r="C2202">
        <v>10</v>
      </c>
      <c r="D2202" t="s">
        <v>3179</v>
      </c>
      <c r="E2202" s="469">
        <v>269</v>
      </c>
      <c r="F2202" t="s">
        <v>930</v>
      </c>
      <c r="G2202">
        <v>55</v>
      </c>
    </row>
    <row r="2203" spans="1:7">
      <c r="A2203">
        <v>2202</v>
      </c>
      <c r="B2203">
        <v>9749</v>
      </c>
      <c r="C2203">
        <v>10</v>
      </c>
      <c r="D2203" t="s">
        <v>3180</v>
      </c>
      <c r="E2203" s="469">
        <v>614</v>
      </c>
      <c r="F2203" t="s">
        <v>843</v>
      </c>
      <c r="G2203">
        <v>96</v>
      </c>
    </row>
    <row r="2204" spans="1:7">
      <c r="A2204">
        <v>2203</v>
      </c>
      <c r="B2204">
        <v>11318</v>
      </c>
      <c r="C2204">
        <v>10</v>
      </c>
      <c r="D2204" t="s">
        <v>3181</v>
      </c>
      <c r="E2204" s="469">
        <v>239</v>
      </c>
      <c r="F2204" t="s">
        <v>3182</v>
      </c>
      <c r="G2204">
        <v>29</v>
      </c>
    </row>
    <row r="2205" spans="1:7">
      <c r="A2205">
        <v>2204</v>
      </c>
      <c r="B2205">
        <v>7353</v>
      </c>
      <c r="C2205">
        <v>10</v>
      </c>
      <c r="D2205" t="s">
        <v>3183</v>
      </c>
      <c r="E2205" s="469">
        <v>299</v>
      </c>
      <c r="F2205" t="s">
        <v>520</v>
      </c>
      <c r="G2205">
        <v>196</v>
      </c>
    </row>
    <row r="2206" spans="1:7">
      <c r="A2206">
        <v>2205</v>
      </c>
      <c r="B2206">
        <v>8220</v>
      </c>
      <c r="C2206">
        <v>10</v>
      </c>
      <c r="D2206" t="s">
        <v>3184</v>
      </c>
      <c r="E2206" s="469">
        <v>215</v>
      </c>
      <c r="F2206" t="s">
        <v>843</v>
      </c>
      <c r="G2206">
        <v>158</v>
      </c>
    </row>
    <row r="2207" spans="1:7">
      <c r="A2207">
        <v>2206</v>
      </c>
      <c r="B2207">
        <v>7434</v>
      </c>
      <c r="C2207">
        <v>10</v>
      </c>
      <c r="D2207" t="s">
        <v>3185</v>
      </c>
      <c r="E2207" s="469">
        <v>209</v>
      </c>
      <c r="F2207" t="s">
        <v>843</v>
      </c>
      <c r="G2207">
        <v>193</v>
      </c>
    </row>
    <row r="2208" spans="1:7">
      <c r="A2208">
        <v>2207</v>
      </c>
      <c r="B2208">
        <v>7578</v>
      </c>
      <c r="C2208">
        <v>10</v>
      </c>
      <c r="D2208" t="s">
        <v>3186</v>
      </c>
      <c r="E2208" s="469">
        <v>329</v>
      </c>
      <c r="F2208" t="s">
        <v>517</v>
      </c>
      <c r="G2208">
        <v>187</v>
      </c>
    </row>
    <row r="2209" spans="1:7">
      <c r="A2209">
        <v>2208</v>
      </c>
      <c r="B2209">
        <v>9196</v>
      </c>
      <c r="C2209">
        <v>10</v>
      </c>
      <c r="D2209" t="s">
        <v>3187</v>
      </c>
      <c r="E2209" s="469">
        <v>159</v>
      </c>
      <c r="F2209" t="s">
        <v>843</v>
      </c>
      <c r="G2209">
        <v>119</v>
      </c>
    </row>
    <row r="2210" spans="1:7">
      <c r="A2210">
        <v>2209</v>
      </c>
      <c r="B2210">
        <v>6176</v>
      </c>
      <c r="C2210">
        <v>10</v>
      </c>
      <c r="D2210" t="s">
        <v>3188</v>
      </c>
      <c r="E2210" s="469">
        <v>579</v>
      </c>
      <c r="F2210" t="s">
        <v>843</v>
      </c>
      <c r="G2210">
        <v>243</v>
      </c>
    </row>
    <row r="2211" spans="1:7">
      <c r="A2211">
        <v>2210</v>
      </c>
      <c r="B2211">
        <v>9611</v>
      </c>
      <c r="C2211">
        <v>10</v>
      </c>
      <c r="D2211" t="s">
        <v>3189</v>
      </c>
      <c r="E2211" s="469">
        <v>729</v>
      </c>
      <c r="F2211" t="s">
        <v>517</v>
      </c>
      <c r="G2211">
        <v>101</v>
      </c>
    </row>
    <row r="2212" spans="1:7">
      <c r="A2212">
        <v>2211</v>
      </c>
      <c r="B2212">
        <v>11385</v>
      </c>
      <c r="C2212">
        <v>10</v>
      </c>
      <c r="D2212" t="s">
        <v>3190</v>
      </c>
      <c r="E2212" s="469">
        <v>199</v>
      </c>
      <c r="F2212" t="s">
        <v>520</v>
      </c>
      <c r="G2212">
        <v>26</v>
      </c>
    </row>
    <row r="2213" spans="1:7">
      <c r="A2213">
        <v>2212</v>
      </c>
      <c r="B2213">
        <v>11067</v>
      </c>
      <c r="C2213">
        <v>10</v>
      </c>
      <c r="D2213" t="s">
        <v>3191</v>
      </c>
      <c r="E2213" s="469">
        <v>618</v>
      </c>
      <c r="F2213" t="s">
        <v>517</v>
      </c>
      <c r="G2213">
        <v>40</v>
      </c>
    </row>
    <row r="2214" spans="1:7">
      <c r="A2214">
        <v>2213</v>
      </c>
      <c r="B2214">
        <v>10736</v>
      </c>
      <c r="C2214">
        <v>10</v>
      </c>
      <c r="D2214" t="s">
        <v>3192</v>
      </c>
      <c r="E2214" s="469">
        <v>244</v>
      </c>
      <c r="F2214" t="s">
        <v>930</v>
      </c>
      <c r="G2214">
        <v>54</v>
      </c>
    </row>
    <row r="2215" spans="1:7">
      <c r="A2215">
        <v>2214</v>
      </c>
      <c r="B2215">
        <v>9418</v>
      </c>
      <c r="C2215">
        <v>10</v>
      </c>
      <c r="D2215" t="s">
        <v>3193</v>
      </c>
      <c r="E2215" s="469">
        <v>479</v>
      </c>
      <c r="F2215" t="s">
        <v>517</v>
      </c>
      <c r="G2215">
        <v>110</v>
      </c>
    </row>
    <row r="2216" spans="1:7">
      <c r="A2216">
        <v>2215</v>
      </c>
      <c r="B2216">
        <v>11629</v>
      </c>
      <c r="C2216">
        <v>10</v>
      </c>
      <c r="D2216" t="s">
        <v>3194</v>
      </c>
      <c r="E2216" s="469">
        <v>209</v>
      </c>
      <c r="F2216" t="s">
        <v>843</v>
      </c>
      <c r="G2216">
        <v>15</v>
      </c>
    </row>
    <row r="2217" spans="1:7">
      <c r="A2217">
        <v>2216</v>
      </c>
      <c r="B2217">
        <v>7435</v>
      </c>
      <c r="C2217">
        <v>10</v>
      </c>
      <c r="D2217" t="s">
        <v>3195</v>
      </c>
      <c r="E2217" s="469">
        <v>555</v>
      </c>
      <c r="F2217" t="s">
        <v>843</v>
      </c>
      <c r="G2217">
        <v>193</v>
      </c>
    </row>
    <row r="2218" spans="1:7">
      <c r="A2218">
        <v>2217</v>
      </c>
      <c r="B2218">
        <v>7730</v>
      </c>
      <c r="C2218">
        <v>10</v>
      </c>
      <c r="D2218" t="s">
        <v>3196</v>
      </c>
      <c r="E2218" s="469">
        <v>479</v>
      </c>
      <c r="F2218" t="s">
        <v>517</v>
      </c>
      <c r="G2218">
        <v>180</v>
      </c>
    </row>
    <row r="2219" spans="1:7">
      <c r="A2219">
        <v>2218</v>
      </c>
      <c r="B2219">
        <v>8870</v>
      </c>
      <c r="C2219">
        <v>10</v>
      </c>
      <c r="D2219" t="s">
        <v>3197</v>
      </c>
      <c r="E2219" s="469">
        <v>129</v>
      </c>
      <c r="F2219" t="s">
        <v>558</v>
      </c>
      <c r="G2219">
        <v>133</v>
      </c>
    </row>
    <row r="2220" spans="1:7">
      <c r="A2220">
        <v>2219</v>
      </c>
      <c r="B2220">
        <v>11612</v>
      </c>
      <c r="C2220">
        <v>10</v>
      </c>
      <c r="D2220" t="s">
        <v>3198</v>
      </c>
      <c r="E2220" s="469">
        <v>474</v>
      </c>
      <c r="F2220" t="s">
        <v>517</v>
      </c>
      <c r="G2220">
        <v>16</v>
      </c>
    </row>
    <row r="2221" spans="1:7">
      <c r="A2221">
        <v>2220</v>
      </c>
      <c r="B2221">
        <v>11587</v>
      </c>
      <c r="C2221">
        <v>10</v>
      </c>
      <c r="D2221" t="s">
        <v>3199</v>
      </c>
      <c r="E2221" s="469">
        <v>259</v>
      </c>
      <c r="F2221" t="s">
        <v>3165</v>
      </c>
      <c r="G2221">
        <v>17</v>
      </c>
    </row>
    <row r="2222" spans="1:7">
      <c r="A2222">
        <v>2221</v>
      </c>
      <c r="B2222">
        <v>9147</v>
      </c>
      <c r="C2222">
        <v>10</v>
      </c>
      <c r="D2222" t="s">
        <v>3200</v>
      </c>
      <c r="E2222" s="469">
        <v>159</v>
      </c>
      <c r="F2222" t="s">
        <v>843</v>
      </c>
      <c r="G2222">
        <v>121</v>
      </c>
    </row>
    <row r="2223" spans="1:7">
      <c r="A2223">
        <v>2222</v>
      </c>
      <c r="B2223">
        <v>11902</v>
      </c>
      <c r="C2223">
        <v>10</v>
      </c>
      <c r="D2223" t="s">
        <v>3201</v>
      </c>
      <c r="E2223" s="469">
        <v>449</v>
      </c>
      <c r="F2223" t="s">
        <v>843</v>
      </c>
      <c r="G2223">
        <v>4</v>
      </c>
    </row>
    <row r="2224" spans="1:7">
      <c r="A2224">
        <v>2223</v>
      </c>
      <c r="B2224">
        <v>10428</v>
      </c>
      <c r="C2224">
        <v>10</v>
      </c>
      <c r="D2224" t="s">
        <v>3202</v>
      </c>
      <c r="E2224" s="469">
        <v>829</v>
      </c>
      <c r="F2224" t="s">
        <v>517</v>
      </c>
      <c r="G2224">
        <v>67</v>
      </c>
    </row>
    <row r="2225" spans="1:7">
      <c r="A2225">
        <v>2224</v>
      </c>
      <c r="B2225">
        <v>7258</v>
      </c>
      <c r="C2225">
        <v>10</v>
      </c>
      <c r="D2225" t="s">
        <v>3203</v>
      </c>
      <c r="E2225" s="469">
        <v>149</v>
      </c>
      <c r="F2225" t="s">
        <v>3204</v>
      </c>
      <c r="G2225">
        <v>200</v>
      </c>
    </row>
    <row r="2226" spans="1:7">
      <c r="A2226">
        <v>2225</v>
      </c>
      <c r="B2226">
        <v>8993</v>
      </c>
      <c r="C2226">
        <v>10</v>
      </c>
      <c r="D2226" t="s">
        <v>3205</v>
      </c>
      <c r="E2226" s="469">
        <v>614</v>
      </c>
      <c r="F2226" t="s">
        <v>843</v>
      </c>
      <c r="G2226">
        <v>128</v>
      </c>
    </row>
    <row r="2227" spans="1:7">
      <c r="A2227">
        <v>2226</v>
      </c>
      <c r="B2227">
        <v>7924</v>
      </c>
      <c r="C2227">
        <v>10</v>
      </c>
      <c r="D2227" t="s">
        <v>3206</v>
      </c>
      <c r="E2227" s="469">
        <v>449</v>
      </c>
      <c r="F2227" t="s">
        <v>843</v>
      </c>
      <c r="G2227">
        <v>171</v>
      </c>
    </row>
    <row r="2228" spans="1:7">
      <c r="A2228">
        <v>2227</v>
      </c>
      <c r="B2228">
        <v>6775</v>
      </c>
      <c r="C2228">
        <v>10</v>
      </c>
      <c r="D2228" t="s">
        <v>3207</v>
      </c>
      <c r="E2228" s="469">
        <v>299</v>
      </c>
      <c r="F2228" t="s">
        <v>843</v>
      </c>
      <c r="G2228">
        <v>219</v>
      </c>
    </row>
    <row r="2229" spans="1:7">
      <c r="A2229">
        <v>2228</v>
      </c>
      <c r="B2229">
        <v>8442</v>
      </c>
      <c r="C2229">
        <v>10</v>
      </c>
      <c r="D2229" t="s">
        <v>3208</v>
      </c>
      <c r="E2229" s="469">
        <v>429</v>
      </c>
      <c r="F2229" t="s">
        <v>843</v>
      </c>
      <c r="G2229">
        <v>150</v>
      </c>
    </row>
    <row r="2230" spans="1:7">
      <c r="A2230">
        <v>2229</v>
      </c>
      <c r="B2230">
        <v>8089</v>
      </c>
      <c r="C2230">
        <v>10</v>
      </c>
      <c r="D2230" t="s">
        <v>3209</v>
      </c>
      <c r="E2230" s="469">
        <v>539</v>
      </c>
      <c r="F2230" t="s">
        <v>843</v>
      </c>
      <c r="G2230">
        <v>164</v>
      </c>
    </row>
    <row r="2231" spans="1:7">
      <c r="A2231">
        <v>2230</v>
      </c>
      <c r="B2231">
        <v>7703</v>
      </c>
      <c r="C2231">
        <v>10</v>
      </c>
      <c r="D2231" t="s">
        <v>3210</v>
      </c>
      <c r="E2231" s="469">
        <v>405</v>
      </c>
      <c r="F2231" t="s">
        <v>843</v>
      </c>
      <c r="G2231">
        <v>181</v>
      </c>
    </row>
    <row r="2232" spans="1:7">
      <c r="A2232">
        <v>2231</v>
      </c>
      <c r="B2232">
        <v>8293</v>
      </c>
      <c r="C2232">
        <v>10</v>
      </c>
      <c r="D2232" t="s">
        <v>3211</v>
      </c>
      <c r="E2232" s="469">
        <v>829</v>
      </c>
      <c r="F2232" t="s">
        <v>517</v>
      </c>
      <c r="G2232">
        <v>155</v>
      </c>
    </row>
    <row r="2233" spans="1:7">
      <c r="A2233">
        <v>2232</v>
      </c>
      <c r="B2233">
        <v>6668</v>
      </c>
      <c r="C2233">
        <v>10</v>
      </c>
      <c r="D2233" t="s">
        <v>3212</v>
      </c>
      <c r="E2233" s="469">
        <v>175</v>
      </c>
      <c r="F2233" t="s">
        <v>930</v>
      </c>
      <c r="G2233">
        <v>223</v>
      </c>
    </row>
    <row r="2234" spans="1:7">
      <c r="A2234">
        <v>2233</v>
      </c>
      <c r="B2234">
        <v>9589</v>
      </c>
      <c r="C2234">
        <v>10</v>
      </c>
      <c r="D2234" t="s">
        <v>3213</v>
      </c>
      <c r="E2234" s="469">
        <v>735</v>
      </c>
      <c r="F2234" t="s">
        <v>517</v>
      </c>
      <c r="G2234">
        <v>102</v>
      </c>
    </row>
    <row r="2235" spans="1:7">
      <c r="A2235">
        <v>2234</v>
      </c>
      <c r="B2235">
        <v>9086</v>
      </c>
      <c r="C2235">
        <v>10</v>
      </c>
      <c r="D2235" t="s">
        <v>3214</v>
      </c>
      <c r="E2235" s="469">
        <v>618</v>
      </c>
      <c r="F2235" t="s">
        <v>517</v>
      </c>
      <c r="G2235">
        <v>124</v>
      </c>
    </row>
    <row r="2236" spans="1:7">
      <c r="A2236">
        <v>2235</v>
      </c>
      <c r="B2236">
        <v>6669</v>
      </c>
      <c r="C2236">
        <v>10</v>
      </c>
      <c r="D2236" t="s">
        <v>3215</v>
      </c>
      <c r="E2236" s="469">
        <v>149</v>
      </c>
      <c r="F2236" t="s">
        <v>3165</v>
      </c>
      <c r="G2236">
        <v>223</v>
      </c>
    </row>
    <row r="2237" spans="1:7">
      <c r="A2237">
        <v>2236</v>
      </c>
      <c r="B2237">
        <v>11984</v>
      </c>
      <c r="C2237">
        <v>10</v>
      </c>
      <c r="D2237" t="s">
        <v>3216</v>
      </c>
      <c r="E2237" s="469">
        <v>99</v>
      </c>
      <c r="F2237" t="s">
        <v>3217</v>
      </c>
      <c r="G2237">
        <v>0</v>
      </c>
    </row>
    <row r="2238" spans="1:7">
      <c r="A2238">
        <v>2237</v>
      </c>
      <c r="B2238">
        <v>7333</v>
      </c>
      <c r="C2238">
        <v>10</v>
      </c>
      <c r="D2238" t="s">
        <v>3218</v>
      </c>
      <c r="E2238" s="469">
        <v>749</v>
      </c>
      <c r="F2238" t="s">
        <v>517</v>
      </c>
      <c r="G2238">
        <v>197</v>
      </c>
    </row>
    <row r="2239" spans="1:7">
      <c r="A2239">
        <v>2238</v>
      </c>
      <c r="B2239">
        <v>7872</v>
      </c>
      <c r="C2239">
        <v>10</v>
      </c>
      <c r="D2239" t="s">
        <v>3219</v>
      </c>
      <c r="E2239" s="469">
        <v>199</v>
      </c>
      <c r="F2239" t="s">
        <v>3204</v>
      </c>
      <c r="G2239">
        <v>173</v>
      </c>
    </row>
    <row r="2240" spans="1:7">
      <c r="A2240">
        <v>2239</v>
      </c>
      <c r="B2240">
        <v>6579</v>
      </c>
      <c r="C2240">
        <v>10</v>
      </c>
      <c r="D2240" t="s">
        <v>3220</v>
      </c>
      <c r="E2240" s="469">
        <v>415</v>
      </c>
      <c r="F2240" t="s">
        <v>517</v>
      </c>
      <c r="G2240">
        <v>226</v>
      </c>
    </row>
    <row r="2241" spans="1:7">
      <c r="A2241">
        <v>2240</v>
      </c>
      <c r="B2241">
        <v>8685</v>
      </c>
      <c r="C2241">
        <v>10</v>
      </c>
      <c r="D2241" t="s">
        <v>3221</v>
      </c>
      <c r="E2241" s="469">
        <v>169</v>
      </c>
      <c r="F2241" t="s">
        <v>1120</v>
      </c>
      <c r="G2241">
        <v>140</v>
      </c>
    </row>
    <row r="2242" spans="1:7">
      <c r="A2242">
        <v>2241</v>
      </c>
      <c r="B2242">
        <v>9436</v>
      </c>
      <c r="C2242">
        <v>10</v>
      </c>
      <c r="D2242" t="s">
        <v>3222</v>
      </c>
      <c r="E2242" s="469">
        <v>289</v>
      </c>
      <c r="F2242" t="s">
        <v>843</v>
      </c>
      <c r="G2242">
        <v>109</v>
      </c>
    </row>
    <row r="2243" spans="1:7">
      <c r="A2243">
        <v>2242</v>
      </c>
      <c r="B2243">
        <v>7900</v>
      </c>
      <c r="C2243">
        <v>10</v>
      </c>
      <c r="D2243" t="s">
        <v>3223</v>
      </c>
      <c r="E2243" s="469">
        <v>316</v>
      </c>
      <c r="F2243" t="s">
        <v>843</v>
      </c>
      <c r="G2243">
        <v>172</v>
      </c>
    </row>
    <row r="2244" spans="1:7">
      <c r="A2244">
        <v>2243</v>
      </c>
      <c r="B2244">
        <v>10224</v>
      </c>
      <c r="C2244">
        <v>10</v>
      </c>
      <c r="D2244" t="s">
        <v>3224</v>
      </c>
      <c r="E2244" s="469">
        <v>429</v>
      </c>
      <c r="F2244" t="s">
        <v>843</v>
      </c>
      <c r="G2244">
        <v>75</v>
      </c>
    </row>
    <row r="2245" spans="1:7">
      <c r="A2245">
        <v>2244</v>
      </c>
      <c r="B2245">
        <v>6242</v>
      </c>
      <c r="C2245">
        <v>10</v>
      </c>
      <c r="D2245" t="s">
        <v>3225</v>
      </c>
      <c r="E2245" s="469">
        <v>169</v>
      </c>
      <c r="F2245" t="s">
        <v>930</v>
      </c>
      <c r="G2245">
        <v>240</v>
      </c>
    </row>
    <row r="2246" spans="1:7">
      <c r="A2246">
        <v>2245</v>
      </c>
      <c r="B2246">
        <v>10408</v>
      </c>
      <c r="C2246">
        <v>10</v>
      </c>
      <c r="D2246" t="s">
        <v>3226</v>
      </c>
      <c r="E2246" s="469">
        <v>169</v>
      </c>
      <c r="F2246" t="s">
        <v>930</v>
      </c>
      <c r="G2246">
        <v>68</v>
      </c>
    </row>
    <row r="2247" spans="1:7">
      <c r="A2247">
        <v>2246</v>
      </c>
      <c r="B2247">
        <v>6902</v>
      </c>
      <c r="C2247">
        <v>10</v>
      </c>
      <c r="D2247" t="s">
        <v>3227</v>
      </c>
      <c r="E2247" s="469">
        <v>179</v>
      </c>
      <c r="F2247" t="s">
        <v>3182</v>
      </c>
      <c r="G2247">
        <v>214</v>
      </c>
    </row>
    <row r="2248" spans="1:7">
      <c r="A2248">
        <v>2247</v>
      </c>
      <c r="B2248">
        <v>9949</v>
      </c>
      <c r="C2248">
        <v>10</v>
      </c>
      <c r="D2248" t="s">
        <v>3228</v>
      </c>
      <c r="E2248" s="469">
        <v>237</v>
      </c>
      <c r="F2248" t="s">
        <v>843</v>
      </c>
      <c r="G2248">
        <v>88</v>
      </c>
    </row>
    <row r="2249" spans="1:7">
      <c r="A2249">
        <v>2248</v>
      </c>
      <c r="B2249">
        <v>7873</v>
      </c>
      <c r="C2249">
        <v>10</v>
      </c>
      <c r="D2249" t="s">
        <v>3229</v>
      </c>
      <c r="E2249" s="469">
        <v>849</v>
      </c>
      <c r="F2249" t="s">
        <v>517</v>
      </c>
      <c r="G2249">
        <v>173</v>
      </c>
    </row>
    <row r="2250" spans="1:7">
      <c r="A2250">
        <v>2249</v>
      </c>
      <c r="B2250">
        <v>11428</v>
      </c>
      <c r="C2250">
        <v>10</v>
      </c>
      <c r="D2250" t="s">
        <v>3230</v>
      </c>
      <c r="E2250" s="469">
        <v>239</v>
      </c>
      <c r="F2250" t="s">
        <v>3165</v>
      </c>
      <c r="G2250">
        <v>24</v>
      </c>
    </row>
    <row r="2251" spans="1:7">
      <c r="A2251">
        <v>2250</v>
      </c>
      <c r="B2251">
        <v>9105</v>
      </c>
      <c r="C2251">
        <v>10</v>
      </c>
      <c r="D2251" t="s">
        <v>3231</v>
      </c>
      <c r="E2251" s="469">
        <v>415</v>
      </c>
      <c r="F2251" t="s">
        <v>517</v>
      </c>
      <c r="G2251">
        <v>123</v>
      </c>
    </row>
    <row r="2252" spans="1:7">
      <c r="A2252">
        <v>2251</v>
      </c>
      <c r="B2252">
        <v>10326</v>
      </c>
      <c r="C2252">
        <v>10</v>
      </c>
      <c r="D2252" t="s">
        <v>3232</v>
      </c>
      <c r="E2252" s="469">
        <v>639</v>
      </c>
      <c r="F2252" t="s">
        <v>3233</v>
      </c>
      <c r="G2252">
        <v>71</v>
      </c>
    </row>
    <row r="2253" spans="1:7">
      <c r="A2253">
        <v>2252</v>
      </c>
      <c r="B2253">
        <v>6825</v>
      </c>
      <c r="C2253">
        <v>10</v>
      </c>
      <c r="D2253" t="s">
        <v>3234</v>
      </c>
      <c r="E2253" s="469">
        <v>999</v>
      </c>
      <c r="F2253" t="s">
        <v>517</v>
      </c>
      <c r="G2253">
        <v>217</v>
      </c>
    </row>
    <row r="2254" spans="1:7">
      <c r="A2254">
        <v>2253</v>
      </c>
      <c r="B2254">
        <v>6903</v>
      </c>
      <c r="C2254">
        <v>10</v>
      </c>
      <c r="D2254" t="s">
        <v>3235</v>
      </c>
      <c r="E2254" s="469">
        <v>618</v>
      </c>
      <c r="F2254" t="s">
        <v>517</v>
      </c>
      <c r="G2254">
        <v>214</v>
      </c>
    </row>
    <row r="2255" spans="1:7">
      <c r="A2255">
        <v>2254</v>
      </c>
      <c r="B2255">
        <v>7925</v>
      </c>
      <c r="C2255">
        <v>10</v>
      </c>
      <c r="D2255" t="s">
        <v>3236</v>
      </c>
      <c r="E2255" s="469">
        <v>149</v>
      </c>
      <c r="F2255" t="s">
        <v>930</v>
      </c>
      <c r="G2255">
        <v>171</v>
      </c>
    </row>
    <row r="2256" spans="1:7">
      <c r="A2256">
        <v>2255</v>
      </c>
      <c r="B2256">
        <v>10298</v>
      </c>
      <c r="C2256">
        <v>10</v>
      </c>
      <c r="D2256" t="s">
        <v>3237</v>
      </c>
      <c r="E2256" s="469">
        <v>239</v>
      </c>
      <c r="F2256" t="s">
        <v>3182</v>
      </c>
      <c r="G2256">
        <v>72</v>
      </c>
    </row>
    <row r="2257" spans="1:7">
      <c r="A2257">
        <v>2256</v>
      </c>
      <c r="B2257">
        <v>8500</v>
      </c>
      <c r="C2257">
        <v>10</v>
      </c>
      <c r="D2257" t="s">
        <v>3238</v>
      </c>
      <c r="E2257" s="469">
        <v>129</v>
      </c>
      <c r="F2257" t="s">
        <v>542</v>
      </c>
      <c r="G2257">
        <v>147</v>
      </c>
    </row>
    <row r="2258" spans="1:7">
      <c r="A2258">
        <v>2257</v>
      </c>
      <c r="B2258">
        <v>11765</v>
      </c>
      <c r="C2258">
        <v>10</v>
      </c>
      <c r="D2258" t="s">
        <v>3239</v>
      </c>
      <c r="E2258" s="469">
        <v>405</v>
      </c>
      <c r="F2258" t="s">
        <v>843</v>
      </c>
      <c r="G2258">
        <v>10</v>
      </c>
    </row>
    <row r="2259" spans="1:7">
      <c r="A2259">
        <v>2258</v>
      </c>
      <c r="B2259">
        <v>10973</v>
      </c>
      <c r="C2259">
        <v>10</v>
      </c>
      <c r="D2259" t="s">
        <v>3240</v>
      </c>
      <c r="E2259" s="469">
        <v>99</v>
      </c>
      <c r="F2259" t="s">
        <v>930</v>
      </c>
      <c r="G2259">
        <v>43</v>
      </c>
    </row>
    <row r="2260" spans="1:7">
      <c r="A2260">
        <v>2259</v>
      </c>
      <c r="B2260">
        <v>7089</v>
      </c>
      <c r="C2260">
        <v>10</v>
      </c>
      <c r="D2260" t="s">
        <v>3241</v>
      </c>
      <c r="E2260" s="469">
        <v>274</v>
      </c>
      <c r="F2260" t="s">
        <v>930</v>
      </c>
      <c r="G2260">
        <v>206</v>
      </c>
    </row>
    <row r="2261" spans="1:7">
      <c r="A2261">
        <v>2260</v>
      </c>
      <c r="B2261">
        <v>6608</v>
      </c>
      <c r="C2261">
        <v>10</v>
      </c>
      <c r="D2261" t="s">
        <v>3242</v>
      </c>
      <c r="E2261" s="469">
        <v>239</v>
      </c>
      <c r="F2261" t="s">
        <v>3233</v>
      </c>
      <c r="G2261">
        <v>225</v>
      </c>
    </row>
    <row r="2262" spans="1:7">
      <c r="A2262">
        <v>2261</v>
      </c>
      <c r="B2262">
        <v>11882</v>
      </c>
      <c r="C2262">
        <v>10</v>
      </c>
      <c r="D2262" t="s">
        <v>3243</v>
      </c>
      <c r="E2262" s="469">
        <v>119</v>
      </c>
      <c r="F2262" t="s">
        <v>930</v>
      </c>
      <c r="G2262">
        <v>5</v>
      </c>
    </row>
    <row r="2263" spans="1:7">
      <c r="A2263">
        <v>2262</v>
      </c>
      <c r="B2263">
        <v>8044</v>
      </c>
      <c r="C2263">
        <v>10</v>
      </c>
      <c r="D2263" t="s">
        <v>3244</v>
      </c>
      <c r="E2263" s="469">
        <v>179</v>
      </c>
      <c r="F2263" t="s">
        <v>3182</v>
      </c>
      <c r="G2263">
        <v>166</v>
      </c>
    </row>
    <row r="2264" spans="1:7">
      <c r="A2264">
        <v>2263</v>
      </c>
      <c r="B2264">
        <v>7402</v>
      </c>
      <c r="C2264">
        <v>10</v>
      </c>
      <c r="D2264" t="s">
        <v>3245</v>
      </c>
      <c r="E2264" s="469">
        <v>149</v>
      </c>
      <c r="F2264" t="s">
        <v>3182</v>
      </c>
      <c r="G2264">
        <v>194</v>
      </c>
    </row>
    <row r="2265" spans="1:7">
      <c r="A2265">
        <v>2264</v>
      </c>
      <c r="B2265">
        <v>7229</v>
      </c>
      <c r="C2265">
        <v>10</v>
      </c>
      <c r="D2265" t="s">
        <v>3246</v>
      </c>
      <c r="E2265" s="469">
        <v>193</v>
      </c>
      <c r="F2265" t="s">
        <v>3165</v>
      </c>
      <c r="G2265">
        <v>201</v>
      </c>
    </row>
    <row r="2266" spans="1:7">
      <c r="A2266">
        <v>2265</v>
      </c>
      <c r="B2266">
        <v>10206</v>
      </c>
      <c r="C2266">
        <v>10</v>
      </c>
      <c r="D2266" t="s">
        <v>3247</v>
      </c>
      <c r="E2266" s="469">
        <v>614</v>
      </c>
      <c r="F2266" t="s">
        <v>843</v>
      </c>
      <c r="G2266">
        <v>76</v>
      </c>
    </row>
    <row r="2267" spans="1:7">
      <c r="A2267">
        <v>2266</v>
      </c>
      <c r="B2267">
        <v>9636</v>
      </c>
      <c r="C2267">
        <v>10</v>
      </c>
      <c r="D2267" t="s">
        <v>3248</v>
      </c>
      <c r="E2267" s="469">
        <v>735</v>
      </c>
      <c r="F2267" t="s">
        <v>517</v>
      </c>
      <c r="G2267">
        <v>100</v>
      </c>
    </row>
    <row r="2268" spans="1:7">
      <c r="A2268">
        <v>2267</v>
      </c>
      <c r="B2268">
        <v>6670</v>
      </c>
      <c r="C2268">
        <v>10</v>
      </c>
      <c r="D2268" t="s">
        <v>3249</v>
      </c>
      <c r="E2268" s="469">
        <v>821</v>
      </c>
      <c r="F2268" t="s">
        <v>517</v>
      </c>
      <c r="G2268">
        <v>223</v>
      </c>
    </row>
    <row r="2269" spans="1:7">
      <c r="A2269">
        <v>2268</v>
      </c>
      <c r="B2269">
        <v>6959</v>
      </c>
      <c r="C2269">
        <v>10</v>
      </c>
      <c r="D2269" t="s">
        <v>3250</v>
      </c>
      <c r="E2269" s="469">
        <v>379</v>
      </c>
      <c r="F2269" t="s">
        <v>1093</v>
      </c>
      <c r="G2269">
        <v>211</v>
      </c>
    </row>
    <row r="2270" spans="1:7">
      <c r="A2270">
        <v>2269</v>
      </c>
      <c r="B2270">
        <v>6989</v>
      </c>
      <c r="C2270">
        <v>10</v>
      </c>
      <c r="D2270" t="s">
        <v>3251</v>
      </c>
      <c r="E2270" s="469">
        <v>99</v>
      </c>
      <c r="F2270" t="s">
        <v>930</v>
      </c>
      <c r="G2270">
        <v>210</v>
      </c>
    </row>
    <row r="2271" spans="1:7">
      <c r="A2271">
        <v>2270</v>
      </c>
      <c r="B2271">
        <v>8408</v>
      </c>
      <c r="C2271">
        <v>10</v>
      </c>
      <c r="D2271" t="s">
        <v>3252</v>
      </c>
      <c r="E2271" s="469">
        <v>829</v>
      </c>
      <c r="F2271" t="s">
        <v>517</v>
      </c>
      <c r="G2271">
        <v>151</v>
      </c>
    </row>
    <row r="2272" spans="1:7">
      <c r="A2272">
        <v>2271</v>
      </c>
      <c r="B2272">
        <v>11677</v>
      </c>
      <c r="C2272">
        <v>10</v>
      </c>
      <c r="D2272" t="s">
        <v>3253</v>
      </c>
      <c r="E2272" s="469">
        <v>99</v>
      </c>
      <c r="F2272" t="s">
        <v>3217</v>
      </c>
      <c r="G2272">
        <v>13</v>
      </c>
    </row>
    <row r="2273" spans="1:7">
      <c r="A2273">
        <v>2272</v>
      </c>
      <c r="B2273">
        <v>8941</v>
      </c>
      <c r="C2273">
        <v>10</v>
      </c>
      <c r="D2273" t="s">
        <v>3254</v>
      </c>
      <c r="E2273" s="469">
        <v>319</v>
      </c>
      <c r="F2273" t="s">
        <v>843</v>
      </c>
      <c r="G2273">
        <v>130</v>
      </c>
    </row>
    <row r="2274" spans="1:7">
      <c r="A2274">
        <v>2273</v>
      </c>
      <c r="B2274">
        <v>9106</v>
      </c>
      <c r="C2274">
        <v>10</v>
      </c>
      <c r="D2274" t="s">
        <v>3255</v>
      </c>
      <c r="E2274" s="469">
        <v>269</v>
      </c>
      <c r="F2274" t="s">
        <v>930</v>
      </c>
      <c r="G2274">
        <v>123</v>
      </c>
    </row>
    <row r="2275" spans="1:7">
      <c r="A2275">
        <v>2274</v>
      </c>
      <c r="B2275">
        <v>11319</v>
      </c>
      <c r="C2275">
        <v>10</v>
      </c>
      <c r="D2275" t="s">
        <v>3256</v>
      </c>
      <c r="E2275" s="469">
        <v>244</v>
      </c>
      <c r="F2275" t="s">
        <v>930</v>
      </c>
      <c r="G2275">
        <v>29</v>
      </c>
    </row>
    <row r="2276" spans="1:7">
      <c r="A2276">
        <v>2275</v>
      </c>
      <c r="B2276">
        <v>8994</v>
      </c>
      <c r="C2276">
        <v>10</v>
      </c>
      <c r="D2276" t="s">
        <v>3257</v>
      </c>
      <c r="E2276" s="469">
        <v>614</v>
      </c>
      <c r="F2276" t="s">
        <v>843</v>
      </c>
      <c r="G2276">
        <v>128</v>
      </c>
    </row>
    <row r="2277" spans="1:7">
      <c r="A2277">
        <v>2276</v>
      </c>
      <c r="B2277">
        <v>10552</v>
      </c>
      <c r="C2277">
        <v>10</v>
      </c>
      <c r="D2277" t="s">
        <v>3258</v>
      </c>
      <c r="E2277" s="469">
        <v>359</v>
      </c>
      <c r="F2277" t="s">
        <v>3233</v>
      </c>
      <c r="G2277">
        <v>62</v>
      </c>
    </row>
    <row r="2278" spans="1:7">
      <c r="A2278">
        <v>2277</v>
      </c>
      <c r="B2278">
        <v>7143</v>
      </c>
      <c r="C2278">
        <v>10</v>
      </c>
      <c r="D2278" t="s">
        <v>3259</v>
      </c>
      <c r="E2278" s="469">
        <v>249</v>
      </c>
      <c r="F2278" t="s">
        <v>930</v>
      </c>
      <c r="G2278">
        <v>204</v>
      </c>
    </row>
    <row r="2279" spans="1:7">
      <c r="A2279">
        <v>2278</v>
      </c>
      <c r="B2279">
        <v>10553</v>
      </c>
      <c r="C2279">
        <v>10</v>
      </c>
      <c r="D2279" t="s">
        <v>3260</v>
      </c>
      <c r="E2279" s="469">
        <v>198</v>
      </c>
      <c r="F2279" t="s">
        <v>520</v>
      </c>
      <c r="G2279">
        <v>62</v>
      </c>
    </row>
    <row r="2280" spans="1:7">
      <c r="A2280">
        <v>2279</v>
      </c>
      <c r="B2280">
        <v>6960</v>
      </c>
      <c r="C2280">
        <v>10</v>
      </c>
      <c r="D2280" t="s">
        <v>3261</v>
      </c>
      <c r="E2280" s="469">
        <v>699</v>
      </c>
      <c r="F2280" t="s">
        <v>930</v>
      </c>
      <c r="G2280">
        <v>211</v>
      </c>
    </row>
    <row r="2281" spans="1:7">
      <c r="A2281">
        <v>2280</v>
      </c>
      <c r="B2281">
        <v>8871</v>
      </c>
      <c r="C2281">
        <v>10</v>
      </c>
      <c r="D2281" t="s">
        <v>3262</v>
      </c>
      <c r="E2281" s="469">
        <v>989</v>
      </c>
      <c r="F2281" t="s">
        <v>517</v>
      </c>
      <c r="G2281">
        <v>133</v>
      </c>
    </row>
    <row r="2282" spans="1:7">
      <c r="A2282">
        <v>2281</v>
      </c>
      <c r="B2282">
        <v>9854</v>
      </c>
      <c r="C2282">
        <v>10</v>
      </c>
      <c r="D2282" t="s">
        <v>3263</v>
      </c>
      <c r="E2282" s="469">
        <v>449</v>
      </c>
      <c r="F2282" t="s">
        <v>1120</v>
      </c>
      <c r="G2282">
        <v>92</v>
      </c>
    </row>
    <row r="2283" spans="1:7">
      <c r="A2283">
        <v>2282</v>
      </c>
      <c r="B2283">
        <v>6990</v>
      </c>
      <c r="C2283">
        <v>10</v>
      </c>
      <c r="D2283" t="s">
        <v>3264</v>
      </c>
      <c r="E2283" s="469">
        <v>415</v>
      </c>
      <c r="F2283" t="s">
        <v>517</v>
      </c>
      <c r="G2283">
        <v>210</v>
      </c>
    </row>
    <row r="2284" spans="1:7">
      <c r="A2284">
        <v>2283</v>
      </c>
      <c r="B2284">
        <v>7946</v>
      </c>
      <c r="C2284">
        <v>10</v>
      </c>
      <c r="D2284" t="s">
        <v>3265</v>
      </c>
      <c r="E2284" s="469">
        <v>208</v>
      </c>
      <c r="F2284" t="s">
        <v>930</v>
      </c>
      <c r="G2284">
        <v>170</v>
      </c>
    </row>
    <row r="2285" spans="1:7">
      <c r="A2285">
        <v>2284</v>
      </c>
      <c r="B2285">
        <v>9950</v>
      </c>
      <c r="C2285">
        <v>10</v>
      </c>
      <c r="D2285" t="s">
        <v>3266</v>
      </c>
      <c r="E2285" s="469">
        <v>614</v>
      </c>
      <c r="F2285" t="s">
        <v>843</v>
      </c>
      <c r="G2285">
        <v>88</v>
      </c>
    </row>
    <row r="2286" spans="1:7">
      <c r="A2286">
        <v>2285</v>
      </c>
      <c r="B2286">
        <v>8111</v>
      </c>
      <c r="C2286">
        <v>10</v>
      </c>
      <c r="D2286" t="s">
        <v>3267</v>
      </c>
      <c r="E2286" s="469">
        <v>244</v>
      </c>
      <c r="F2286" t="s">
        <v>930</v>
      </c>
      <c r="G2286">
        <v>163</v>
      </c>
    </row>
    <row r="2287" spans="1:7">
      <c r="A2287">
        <v>2286</v>
      </c>
      <c r="B2287">
        <v>8294</v>
      </c>
      <c r="C2287">
        <v>10</v>
      </c>
      <c r="D2287" t="s">
        <v>3268</v>
      </c>
      <c r="E2287" s="469">
        <v>119</v>
      </c>
      <c r="F2287" t="s">
        <v>930</v>
      </c>
      <c r="G2287">
        <v>155</v>
      </c>
    </row>
    <row r="2288" spans="1:7">
      <c r="A2288">
        <v>2287</v>
      </c>
      <c r="B2288">
        <v>8765</v>
      </c>
      <c r="C2288">
        <v>10</v>
      </c>
      <c r="D2288" t="s">
        <v>3269</v>
      </c>
      <c r="E2288" s="469">
        <v>219</v>
      </c>
      <c r="F2288" t="s">
        <v>3182</v>
      </c>
      <c r="G2288">
        <v>137</v>
      </c>
    </row>
    <row r="2289" spans="1:7">
      <c r="A2289">
        <v>2288</v>
      </c>
      <c r="B2289">
        <v>8942</v>
      </c>
      <c r="C2289">
        <v>10</v>
      </c>
      <c r="D2289" t="s">
        <v>3270</v>
      </c>
      <c r="E2289" s="469">
        <v>309</v>
      </c>
      <c r="F2289" t="s">
        <v>3204</v>
      </c>
      <c r="G2289">
        <v>130</v>
      </c>
    </row>
    <row r="2290" spans="1:7">
      <c r="A2290">
        <v>2289</v>
      </c>
      <c r="B2290">
        <v>10678</v>
      </c>
      <c r="C2290">
        <v>10</v>
      </c>
      <c r="D2290" t="s">
        <v>3271</v>
      </c>
      <c r="E2290" s="469">
        <v>99</v>
      </c>
      <c r="F2290" t="s">
        <v>930</v>
      </c>
      <c r="G2290">
        <v>56</v>
      </c>
    </row>
    <row r="2291" spans="1:7">
      <c r="A2291">
        <v>2290</v>
      </c>
      <c r="B2291">
        <v>10924</v>
      </c>
      <c r="C2291">
        <v>10</v>
      </c>
      <c r="D2291" t="s">
        <v>3272</v>
      </c>
      <c r="E2291" s="469">
        <v>614</v>
      </c>
      <c r="F2291" t="s">
        <v>843</v>
      </c>
      <c r="G2291">
        <v>45</v>
      </c>
    </row>
    <row r="2292" spans="1:7">
      <c r="A2292">
        <v>2291</v>
      </c>
      <c r="B2292">
        <v>7334</v>
      </c>
      <c r="C2292">
        <v>10</v>
      </c>
      <c r="D2292" t="s">
        <v>3273</v>
      </c>
      <c r="E2292" s="469">
        <v>999</v>
      </c>
      <c r="F2292" t="s">
        <v>517</v>
      </c>
      <c r="G2292">
        <v>197</v>
      </c>
    </row>
    <row r="2293" spans="1:7">
      <c r="A2293">
        <v>2292</v>
      </c>
      <c r="B2293">
        <v>8372</v>
      </c>
      <c r="C2293">
        <v>10</v>
      </c>
      <c r="D2293" t="s">
        <v>3274</v>
      </c>
      <c r="E2293" s="469">
        <v>459</v>
      </c>
      <c r="F2293" t="s">
        <v>930</v>
      </c>
      <c r="G2293">
        <v>152</v>
      </c>
    </row>
    <row r="2294" spans="1:7">
      <c r="A2294">
        <v>2293</v>
      </c>
      <c r="B2294">
        <v>9927</v>
      </c>
      <c r="C2294">
        <v>10</v>
      </c>
      <c r="D2294" t="s">
        <v>3275</v>
      </c>
      <c r="E2294" s="469">
        <v>1064</v>
      </c>
      <c r="F2294" t="s">
        <v>517</v>
      </c>
      <c r="G2294">
        <v>89</v>
      </c>
    </row>
    <row r="2295" spans="1:7">
      <c r="A2295">
        <v>2294</v>
      </c>
      <c r="B2295">
        <v>9437</v>
      </c>
      <c r="C2295">
        <v>10</v>
      </c>
      <c r="D2295" t="s">
        <v>3276</v>
      </c>
      <c r="E2295" s="469">
        <v>349</v>
      </c>
      <c r="F2295" t="s">
        <v>552</v>
      </c>
      <c r="G2295">
        <v>109</v>
      </c>
    </row>
    <row r="2296" spans="1:7">
      <c r="A2296">
        <v>2295</v>
      </c>
      <c r="B2296">
        <v>8443</v>
      </c>
      <c r="C2296">
        <v>10</v>
      </c>
      <c r="D2296" t="s">
        <v>3277</v>
      </c>
      <c r="E2296" s="469">
        <v>469</v>
      </c>
      <c r="F2296" t="s">
        <v>930</v>
      </c>
      <c r="G2296">
        <v>150</v>
      </c>
    </row>
    <row r="2297" spans="1:7">
      <c r="A2297">
        <v>2296</v>
      </c>
      <c r="B2297">
        <v>11565</v>
      </c>
      <c r="C2297">
        <v>10</v>
      </c>
      <c r="D2297" t="s">
        <v>3278</v>
      </c>
      <c r="E2297" s="469">
        <v>699</v>
      </c>
      <c r="F2297" t="s">
        <v>930</v>
      </c>
      <c r="G2297">
        <v>18</v>
      </c>
    </row>
    <row r="2298" spans="1:7">
      <c r="A2298">
        <v>2297</v>
      </c>
      <c r="B2298">
        <v>8481</v>
      </c>
      <c r="C2298">
        <v>10</v>
      </c>
      <c r="D2298" t="s">
        <v>3279</v>
      </c>
      <c r="E2298" s="469">
        <v>139</v>
      </c>
      <c r="F2298" t="s">
        <v>542</v>
      </c>
      <c r="G2298">
        <v>148</v>
      </c>
    </row>
    <row r="2299" spans="1:7">
      <c r="A2299">
        <v>2298</v>
      </c>
      <c r="B2299">
        <v>7855</v>
      </c>
      <c r="C2299">
        <v>10</v>
      </c>
      <c r="D2299" t="s">
        <v>3280</v>
      </c>
      <c r="E2299" s="469">
        <v>479</v>
      </c>
      <c r="F2299" t="s">
        <v>3281</v>
      </c>
      <c r="G2299">
        <v>174</v>
      </c>
    </row>
    <row r="2300" spans="1:7">
      <c r="A2300">
        <v>2299</v>
      </c>
      <c r="B2300">
        <v>7259</v>
      </c>
      <c r="C2300">
        <v>10</v>
      </c>
      <c r="D2300" t="s">
        <v>3282</v>
      </c>
      <c r="E2300" s="469">
        <v>99</v>
      </c>
      <c r="F2300" t="s">
        <v>542</v>
      </c>
      <c r="G2300">
        <v>200</v>
      </c>
    </row>
    <row r="2301" spans="1:7">
      <c r="A2301">
        <v>2300</v>
      </c>
      <c r="B2301">
        <v>8045</v>
      </c>
      <c r="C2301">
        <v>10</v>
      </c>
      <c r="D2301" t="s">
        <v>3283</v>
      </c>
      <c r="E2301" s="469">
        <v>1093</v>
      </c>
      <c r="F2301" t="s">
        <v>517</v>
      </c>
      <c r="G2301">
        <v>166</v>
      </c>
    </row>
    <row r="2302" spans="1:7">
      <c r="A2302">
        <v>2301</v>
      </c>
      <c r="B2302">
        <v>11199</v>
      </c>
      <c r="C2302">
        <v>10</v>
      </c>
      <c r="D2302" t="s">
        <v>3284</v>
      </c>
      <c r="E2302" s="469">
        <v>999</v>
      </c>
      <c r="F2302" t="s">
        <v>517</v>
      </c>
      <c r="G2302">
        <v>34</v>
      </c>
    </row>
    <row r="2303" spans="1:7">
      <c r="A2303">
        <v>2302</v>
      </c>
      <c r="B2303">
        <v>10554</v>
      </c>
      <c r="C2303">
        <v>10</v>
      </c>
      <c r="D2303" t="s">
        <v>3285</v>
      </c>
      <c r="E2303" s="469">
        <v>229</v>
      </c>
      <c r="F2303" t="s">
        <v>1120</v>
      </c>
      <c r="G2303">
        <v>62</v>
      </c>
    </row>
    <row r="2304" spans="1:7">
      <c r="A2304">
        <v>2303</v>
      </c>
      <c r="B2304">
        <v>11650</v>
      </c>
      <c r="C2304">
        <v>10</v>
      </c>
      <c r="D2304" t="s">
        <v>3286</v>
      </c>
      <c r="E2304" s="469">
        <v>439</v>
      </c>
      <c r="F2304" t="s">
        <v>520</v>
      </c>
      <c r="G2304">
        <v>14</v>
      </c>
    </row>
    <row r="2305" spans="1:7">
      <c r="A2305">
        <v>2304</v>
      </c>
      <c r="B2305">
        <v>9346</v>
      </c>
      <c r="C2305">
        <v>10</v>
      </c>
      <c r="D2305" t="s">
        <v>3287</v>
      </c>
      <c r="E2305" s="469">
        <v>249</v>
      </c>
      <c r="F2305" t="s">
        <v>542</v>
      </c>
      <c r="G2305">
        <v>113</v>
      </c>
    </row>
    <row r="2306" spans="1:7">
      <c r="A2306">
        <v>2305</v>
      </c>
      <c r="B2306">
        <v>11386</v>
      </c>
      <c r="C2306">
        <v>10</v>
      </c>
      <c r="D2306" t="s">
        <v>3288</v>
      </c>
      <c r="E2306" s="469">
        <v>629</v>
      </c>
      <c r="F2306" t="s">
        <v>3204</v>
      </c>
      <c r="G2306">
        <v>26</v>
      </c>
    </row>
    <row r="2307" spans="1:7">
      <c r="A2307">
        <v>2306</v>
      </c>
      <c r="B2307">
        <v>10351</v>
      </c>
      <c r="C2307">
        <v>10</v>
      </c>
      <c r="D2307" t="s">
        <v>3289</v>
      </c>
      <c r="E2307" s="469">
        <v>469</v>
      </c>
      <c r="F2307" t="s">
        <v>1120</v>
      </c>
      <c r="G2307">
        <v>70</v>
      </c>
    </row>
    <row r="2308" spans="1:7">
      <c r="A2308">
        <v>2307</v>
      </c>
      <c r="B2308">
        <v>10327</v>
      </c>
      <c r="C2308">
        <v>10</v>
      </c>
      <c r="D2308" t="s">
        <v>3290</v>
      </c>
      <c r="E2308" s="469">
        <v>329</v>
      </c>
      <c r="F2308" t="s">
        <v>3291</v>
      </c>
      <c r="G2308">
        <v>71</v>
      </c>
    </row>
    <row r="2309" spans="1:7">
      <c r="A2309">
        <v>2308</v>
      </c>
      <c r="B2309">
        <v>10377</v>
      </c>
      <c r="C2309">
        <v>10</v>
      </c>
      <c r="D2309" t="s">
        <v>3292</v>
      </c>
      <c r="E2309" s="469">
        <v>219</v>
      </c>
      <c r="F2309" t="s">
        <v>3182</v>
      </c>
      <c r="G2309">
        <v>69</v>
      </c>
    </row>
    <row r="2310" spans="1:7">
      <c r="A2310">
        <v>2309</v>
      </c>
      <c r="B2310">
        <v>6308</v>
      </c>
      <c r="C2310">
        <v>10</v>
      </c>
      <c r="D2310" t="s">
        <v>3293</v>
      </c>
      <c r="E2310" s="469">
        <v>99</v>
      </c>
      <c r="F2310" t="s">
        <v>520</v>
      </c>
      <c r="G2310">
        <v>237</v>
      </c>
    </row>
    <row r="2311" spans="1:7">
      <c r="A2311">
        <v>2310</v>
      </c>
      <c r="B2311">
        <v>11224</v>
      </c>
      <c r="C2311">
        <v>10</v>
      </c>
      <c r="D2311" t="s">
        <v>3294</v>
      </c>
      <c r="E2311" s="469">
        <v>849</v>
      </c>
      <c r="F2311" t="s">
        <v>517</v>
      </c>
      <c r="G2311">
        <v>33</v>
      </c>
    </row>
    <row r="2312" spans="1:7">
      <c r="A2312">
        <v>2311</v>
      </c>
      <c r="B2312">
        <v>8154</v>
      </c>
      <c r="C2312">
        <v>10</v>
      </c>
      <c r="D2312" t="s">
        <v>3295</v>
      </c>
      <c r="E2312" s="469">
        <v>349</v>
      </c>
      <c r="F2312" t="s">
        <v>3165</v>
      </c>
      <c r="G2312">
        <v>161</v>
      </c>
    </row>
    <row r="2313" spans="1:7">
      <c r="A2313">
        <v>2312</v>
      </c>
      <c r="B2313">
        <v>11766</v>
      </c>
      <c r="C2313">
        <v>10</v>
      </c>
      <c r="D2313" t="s">
        <v>3296</v>
      </c>
      <c r="E2313" s="469">
        <v>89</v>
      </c>
      <c r="F2313" t="s">
        <v>3217</v>
      </c>
      <c r="G2313">
        <v>10</v>
      </c>
    </row>
    <row r="2314" spans="1:7">
      <c r="A2314">
        <v>2313</v>
      </c>
      <c r="B2314">
        <v>9438</v>
      </c>
      <c r="C2314">
        <v>10</v>
      </c>
      <c r="D2314" t="s">
        <v>3297</v>
      </c>
      <c r="E2314" s="469">
        <v>929</v>
      </c>
      <c r="F2314" t="s">
        <v>517</v>
      </c>
      <c r="G2314">
        <v>109</v>
      </c>
    </row>
    <row r="2315" spans="1:7">
      <c r="A2315">
        <v>2314</v>
      </c>
      <c r="B2315">
        <v>6089</v>
      </c>
      <c r="C2315">
        <v>10</v>
      </c>
      <c r="D2315" t="s">
        <v>3298</v>
      </c>
      <c r="E2315" s="469">
        <v>229</v>
      </c>
      <c r="F2315" t="s">
        <v>843</v>
      </c>
      <c r="G2315">
        <v>247</v>
      </c>
    </row>
    <row r="2316" spans="1:7">
      <c r="A2316">
        <v>2315</v>
      </c>
      <c r="B2316">
        <v>8112</v>
      </c>
      <c r="C2316">
        <v>10</v>
      </c>
      <c r="D2316" t="s">
        <v>3299</v>
      </c>
      <c r="E2316" s="469">
        <v>249</v>
      </c>
      <c r="F2316" t="s">
        <v>3217</v>
      </c>
      <c r="G2316">
        <v>163</v>
      </c>
    </row>
    <row r="2317" spans="1:7">
      <c r="A2317">
        <v>2316</v>
      </c>
      <c r="B2317">
        <v>11429</v>
      </c>
      <c r="C2317">
        <v>10</v>
      </c>
      <c r="D2317" t="s">
        <v>3300</v>
      </c>
      <c r="E2317" s="469">
        <v>229</v>
      </c>
      <c r="F2317" t="s">
        <v>1120</v>
      </c>
      <c r="G2317">
        <v>24</v>
      </c>
    </row>
    <row r="2318" spans="1:7">
      <c r="A2318">
        <v>2317</v>
      </c>
      <c r="B2318">
        <v>7926</v>
      </c>
      <c r="C2318">
        <v>10</v>
      </c>
      <c r="D2318" t="s">
        <v>3301</v>
      </c>
      <c r="E2318" s="469">
        <v>799</v>
      </c>
      <c r="F2318" t="s">
        <v>3204</v>
      </c>
      <c r="G2318">
        <v>171</v>
      </c>
    </row>
    <row r="2319" spans="1:7">
      <c r="A2319">
        <v>2318</v>
      </c>
      <c r="B2319">
        <v>8462</v>
      </c>
      <c r="C2319">
        <v>10</v>
      </c>
      <c r="D2319" t="s">
        <v>3302</v>
      </c>
      <c r="E2319" s="469">
        <v>859</v>
      </c>
      <c r="F2319" t="s">
        <v>517</v>
      </c>
      <c r="G2319">
        <v>149</v>
      </c>
    </row>
    <row r="2320" spans="1:7">
      <c r="A2320">
        <v>2319</v>
      </c>
      <c r="B2320">
        <v>8248</v>
      </c>
      <c r="C2320">
        <v>10</v>
      </c>
      <c r="D2320" t="s">
        <v>3303</v>
      </c>
      <c r="E2320" s="469">
        <v>539</v>
      </c>
      <c r="F2320" t="s">
        <v>3291</v>
      </c>
      <c r="G2320">
        <v>157</v>
      </c>
    </row>
    <row r="2321" spans="1:7">
      <c r="A2321">
        <v>2320</v>
      </c>
      <c r="B2321">
        <v>9287</v>
      </c>
      <c r="C2321">
        <v>10</v>
      </c>
      <c r="D2321" t="s">
        <v>3304</v>
      </c>
      <c r="E2321" s="469">
        <v>749</v>
      </c>
      <c r="F2321" t="s">
        <v>517</v>
      </c>
      <c r="G2321">
        <v>116</v>
      </c>
    </row>
    <row r="2322" spans="1:7">
      <c r="A2322">
        <v>2321</v>
      </c>
      <c r="B2322">
        <v>9013</v>
      </c>
      <c r="C2322">
        <v>10</v>
      </c>
      <c r="D2322" t="s">
        <v>3305</v>
      </c>
      <c r="E2322" s="469">
        <v>149</v>
      </c>
      <c r="F2322" t="s">
        <v>520</v>
      </c>
      <c r="G2322">
        <v>127</v>
      </c>
    </row>
    <row r="2323" spans="1:7">
      <c r="A2323">
        <v>2322</v>
      </c>
      <c r="B2323">
        <v>10737</v>
      </c>
      <c r="C2323">
        <v>10</v>
      </c>
      <c r="D2323" t="s">
        <v>3306</v>
      </c>
      <c r="E2323" s="469">
        <v>229</v>
      </c>
      <c r="F2323" t="s">
        <v>3204</v>
      </c>
      <c r="G2323">
        <v>54</v>
      </c>
    </row>
    <row r="2324" spans="1:7">
      <c r="A2324">
        <v>2323</v>
      </c>
      <c r="B2324">
        <v>6243</v>
      </c>
      <c r="C2324">
        <v>10</v>
      </c>
      <c r="D2324" t="s">
        <v>3307</v>
      </c>
      <c r="E2324" s="469">
        <v>889</v>
      </c>
      <c r="F2324" t="s">
        <v>517</v>
      </c>
      <c r="G2324">
        <v>240</v>
      </c>
    </row>
    <row r="2325" spans="1:7">
      <c r="A2325">
        <v>2324</v>
      </c>
      <c r="B2325">
        <v>6712</v>
      </c>
      <c r="C2325">
        <v>10</v>
      </c>
      <c r="D2325" t="s">
        <v>3308</v>
      </c>
      <c r="E2325" s="469">
        <v>219</v>
      </c>
      <c r="F2325" t="s">
        <v>843</v>
      </c>
      <c r="G2325">
        <v>221</v>
      </c>
    </row>
    <row r="2326" spans="1:7">
      <c r="A2326">
        <v>2325</v>
      </c>
      <c r="B2326">
        <v>6533</v>
      </c>
      <c r="C2326">
        <v>10</v>
      </c>
      <c r="D2326" t="s">
        <v>3309</v>
      </c>
      <c r="E2326" s="469">
        <v>745</v>
      </c>
      <c r="F2326" t="s">
        <v>517</v>
      </c>
      <c r="G2326">
        <v>228</v>
      </c>
    </row>
    <row r="2327" spans="1:7">
      <c r="A2327">
        <v>2326</v>
      </c>
      <c r="B2327">
        <v>9087</v>
      </c>
      <c r="C2327">
        <v>10</v>
      </c>
      <c r="D2327" t="s">
        <v>3310</v>
      </c>
      <c r="E2327" s="469">
        <v>99</v>
      </c>
      <c r="F2327" t="s">
        <v>3204</v>
      </c>
      <c r="G2327">
        <v>124</v>
      </c>
    </row>
    <row r="2328" spans="1:7">
      <c r="A2328">
        <v>2327</v>
      </c>
      <c r="B2328">
        <v>8604</v>
      </c>
      <c r="C2328">
        <v>10</v>
      </c>
      <c r="D2328" t="s">
        <v>3311</v>
      </c>
      <c r="E2328" s="469">
        <v>155</v>
      </c>
      <c r="F2328" t="s">
        <v>3182</v>
      </c>
      <c r="G2328">
        <v>143</v>
      </c>
    </row>
    <row r="2329" spans="1:7">
      <c r="A2329">
        <v>2328</v>
      </c>
      <c r="B2329">
        <v>8194</v>
      </c>
      <c r="C2329">
        <v>10</v>
      </c>
      <c r="D2329" t="s">
        <v>3312</v>
      </c>
      <c r="E2329" s="469">
        <v>149</v>
      </c>
      <c r="F2329" t="s">
        <v>930</v>
      </c>
      <c r="G2329">
        <v>159</v>
      </c>
    </row>
    <row r="2330" spans="1:7">
      <c r="A2330">
        <v>2329</v>
      </c>
      <c r="B2330">
        <v>11793</v>
      </c>
      <c r="C2330">
        <v>10</v>
      </c>
      <c r="D2330" t="s">
        <v>3313</v>
      </c>
      <c r="E2330" s="469">
        <v>279</v>
      </c>
      <c r="F2330" t="s">
        <v>843</v>
      </c>
      <c r="G2330">
        <v>9</v>
      </c>
    </row>
    <row r="2331" spans="1:7">
      <c r="A2331">
        <v>2330</v>
      </c>
      <c r="B2331">
        <v>11360</v>
      </c>
      <c r="C2331">
        <v>10</v>
      </c>
      <c r="D2331" t="s">
        <v>3314</v>
      </c>
      <c r="E2331" s="469">
        <v>149</v>
      </c>
      <c r="F2331" t="s">
        <v>552</v>
      </c>
      <c r="G2331">
        <v>27</v>
      </c>
    </row>
    <row r="2332" spans="1:7">
      <c r="A2332">
        <v>2331</v>
      </c>
      <c r="B2332">
        <v>9088</v>
      </c>
      <c r="C2332">
        <v>10</v>
      </c>
      <c r="D2332" t="s">
        <v>3315</v>
      </c>
      <c r="E2332" s="469">
        <v>229</v>
      </c>
      <c r="F2332" t="s">
        <v>1120</v>
      </c>
      <c r="G2332">
        <v>124</v>
      </c>
    </row>
    <row r="2333" spans="1:7">
      <c r="A2333">
        <v>2332</v>
      </c>
      <c r="B2333">
        <v>8914</v>
      </c>
      <c r="C2333">
        <v>10</v>
      </c>
      <c r="D2333" t="s">
        <v>3316</v>
      </c>
      <c r="E2333" s="469">
        <v>883</v>
      </c>
      <c r="F2333" t="s">
        <v>517</v>
      </c>
      <c r="G2333">
        <v>131</v>
      </c>
    </row>
    <row r="2334" spans="1:7">
      <c r="A2334">
        <v>2333</v>
      </c>
      <c r="B2334">
        <v>7947</v>
      </c>
      <c r="C2334">
        <v>10</v>
      </c>
      <c r="D2334" t="s">
        <v>3317</v>
      </c>
      <c r="E2334" s="469">
        <v>908</v>
      </c>
      <c r="F2334" t="s">
        <v>517</v>
      </c>
      <c r="G2334">
        <v>170</v>
      </c>
    </row>
    <row r="2335" spans="1:7">
      <c r="A2335">
        <v>2334</v>
      </c>
      <c r="B2335">
        <v>10947</v>
      </c>
      <c r="C2335">
        <v>10</v>
      </c>
      <c r="D2335" t="s">
        <v>3318</v>
      </c>
      <c r="E2335" s="469">
        <v>459</v>
      </c>
      <c r="F2335" t="s">
        <v>930</v>
      </c>
      <c r="G2335">
        <v>44</v>
      </c>
    </row>
    <row r="2336" spans="1:7">
      <c r="A2336">
        <v>2335</v>
      </c>
      <c r="B2336">
        <v>7948</v>
      </c>
      <c r="C2336">
        <v>10</v>
      </c>
      <c r="D2336" t="s">
        <v>3319</v>
      </c>
      <c r="E2336" s="469">
        <v>849</v>
      </c>
      <c r="F2336" t="s">
        <v>517</v>
      </c>
      <c r="G2336">
        <v>170</v>
      </c>
    </row>
    <row r="2337" spans="1:7">
      <c r="A2337">
        <v>2336</v>
      </c>
      <c r="B2337">
        <v>11430</v>
      </c>
      <c r="C2337">
        <v>10</v>
      </c>
      <c r="D2337" t="s">
        <v>3320</v>
      </c>
      <c r="E2337" s="469">
        <v>59.99</v>
      </c>
      <c r="F2337" t="s">
        <v>3217</v>
      </c>
      <c r="G2337">
        <v>24</v>
      </c>
    </row>
    <row r="2338" spans="1:7">
      <c r="A2338">
        <v>2337</v>
      </c>
      <c r="B2338">
        <v>11094</v>
      </c>
      <c r="C2338">
        <v>10</v>
      </c>
      <c r="D2338" t="s">
        <v>3321</v>
      </c>
      <c r="E2338" s="469">
        <v>429</v>
      </c>
      <c r="F2338" t="s">
        <v>1120</v>
      </c>
      <c r="G2338">
        <v>39</v>
      </c>
    </row>
    <row r="2339" spans="1:7">
      <c r="A2339">
        <v>2338</v>
      </c>
      <c r="B2339">
        <v>8872</v>
      </c>
      <c r="C2339">
        <v>10</v>
      </c>
      <c r="D2339" t="s">
        <v>3322</v>
      </c>
      <c r="E2339" s="469">
        <v>175</v>
      </c>
      <c r="F2339" t="s">
        <v>520</v>
      </c>
      <c r="G2339">
        <v>133</v>
      </c>
    </row>
    <row r="2340" spans="1:7">
      <c r="A2340">
        <v>2339</v>
      </c>
      <c r="B2340">
        <v>7678</v>
      </c>
      <c r="C2340">
        <v>10</v>
      </c>
      <c r="D2340" t="s">
        <v>3323</v>
      </c>
      <c r="E2340" s="469">
        <v>339</v>
      </c>
      <c r="F2340" t="s">
        <v>3291</v>
      </c>
      <c r="G2340">
        <v>182</v>
      </c>
    </row>
    <row r="2341" spans="1:7">
      <c r="A2341">
        <v>2340</v>
      </c>
      <c r="B2341">
        <v>11835</v>
      </c>
      <c r="C2341">
        <v>10</v>
      </c>
      <c r="D2341" t="s">
        <v>3324</v>
      </c>
      <c r="E2341" s="469">
        <v>259.95</v>
      </c>
      <c r="F2341" t="s">
        <v>3291</v>
      </c>
      <c r="G2341">
        <v>7</v>
      </c>
    </row>
    <row r="2342" spans="1:7">
      <c r="A2342">
        <v>2341</v>
      </c>
      <c r="B2342">
        <v>11859</v>
      </c>
      <c r="C2342">
        <v>10</v>
      </c>
      <c r="D2342" t="s">
        <v>3325</v>
      </c>
      <c r="E2342" s="469">
        <v>289</v>
      </c>
      <c r="F2342" t="s">
        <v>3291</v>
      </c>
      <c r="G2342">
        <v>6</v>
      </c>
    </row>
    <row r="2343" spans="1:7">
      <c r="A2343">
        <v>2342</v>
      </c>
      <c r="B2343">
        <v>6177</v>
      </c>
      <c r="C2343">
        <v>10</v>
      </c>
      <c r="D2343" t="s">
        <v>3326</v>
      </c>
      <c r="E2343" s="469">
        <v>745</v>
      </c>
      <c r="F2343" t="s">
        <v>517</v>
      </c>
      <c r="G2343">
        <v>243</v>
      </c>
    </row>
    <row r="2344" spans="1:7">
      <c r="A2344">
        <v>2343</v>
      </c>
      <c r="B2344">
        <v>11836</v>
      </c>
      <c r="C2344">
        <v>10</v>
      </c>
      <c r="D2344" t="s">
        <v>3327</v>
      </c>
      <c r="E2344" s="469">
        <v>239</v>
      </c>
      <c r="F2344" t="s">
        <v>3217</v>
      </c>
      <c r="G2344">
        <v>7</v>
      </c>
    </row>
    <row r="2345" spans="1:7">
      <c r="A2345">
        <v>2344</v>
      </c>
      <c r="B2345">
        <v>10948</v>
      </c>
      <c r="C2345">
        <v>10</v>
      </c>
      <c r="D2345" t="s">
        <v>3328</v>
      </c>
      <c r="E2345" s="469">
        <v>449</v>
      </c>
      <c r="F2345" t="s">
        <v>3204</v>
      </c>
      <c r="G2345">
        <v>44</v>
      </c>
    </row>
    <row r="2346" spans="1:7">
      <c r="A2346">
        <v>2345</v>
      </c>
      <c r="B2346">
        <v>10225</v>
      </c>
      <c r="C2346">
        <v>10</v>
      </c>
      <c r="D2346" t="s">
        <v>3329</v>
      </c>
      <c r="E2346" s="469">
        <v>199</v>
      </c>
      <c r="F2346" t="s">
        <v>3204</v>
      </c>
      <c r="G2346">
        <v>75</v>
      </c>
    </row>
    <row r="2347" spans="1:7">
      <c r="A2347">
        <v>2346</v>
      </c>
      <c r="B2347">
        <v>6991</v>
      </c>
      <c r="C2347">
        <v>10</v>
      </c>
      <c r="D2347" t="s">
        <v>3330</v>
      </c>
      <c r="E2347" s="469">
        <v>149</v>
      </c>
      <c r="F2347" t="s">
        <v>552</v>
      </c>
      <c r="G2347">
        <v>210</v>
      </c>
    </row>
    <row r="2348" spans="1:7">
      <c r="A2348">
        <v>2347</v>
      </c>
      <c r="B2348">
        <v>9393</v>
      </c>
      <c r="C2348">
        <v>10</v>
      </c>
      <c r="D2348" t="s">
        <v>3331</v>
      </c>
      <c r="E2348" s="469">
        <v>329</v>
      </c>
      <c r="F2348" t="s">
        <v>3291</v>
      </c>
      <c r="G2348">
        <v>111</v>
      </c>
    </row>
    <row r="2349" spans="1:7">
      <c r="A2349">
        <v>2348</v>
      </c>
      <c r="B2349">
        <v>6406</v>
      </c>
      <c r="C2349">
        <v>10</v>
      </c>
      <c r="D2349" t="s">
        <v>3332</v>
      </c>
      <c r="E2349" s="469">
        <v>185</v>
      </c>
      <c r="F2349" t="s">
        <v>3204</v>
      </c>
      <c r="G2349">
        <v>233</v>
      </c>
    </row>
    <row r="2350" spans="1:7">
      <c r="A2350">
        <v>2349</v>
      </c>
      <c r="B2350">
        <v>10004</v>
      </c>
      <c r="C2350">
        <v>10</v>
      </c>
      <c r="D2350" t="s">
        <v>3333</v>
      </c>
      <c r="E2350" s="469">
        <v>999</v>
      </c>
      <c r="F2350" t="s">
        <v>517</v>
      </c>
      <c r="G2350">
        <v>85</v>
      </c>
    </row>
    <row r="2351" spans="1:7">
      <c r="A2351">
        <v>2350</v>
      </c>
      <c r="B2351">
        <v>8133</v>
      </c>
      <c r="C2351">
        <v>10</v>
      </c>
      <c r="D2351" t="s">
        <v>3334</v>
      </c>
      <c r="E2351" s="469">
        <v>59.99</v>
      </c>
      <c r="F2351" t="s">
        <v>3217</v>
      </c>
      <c r="G2351">
        <v>162</v>
      </c>
    </row>
    <row r="2352" spans="1:7">
      <c r="A2352">
        <v>2351</v>
      </c>
      <c r="B2352">
        <v>7679</v>
      </c>
      <c r="C2352">
        <v>10</v>
      </c>
      <c r="D2352" t="s">
        <v>3335</v>
      </c>
      <c r="E2352" s="469">
        <v>379</v>
      </c>
      <c r="F2352" t="s">
        <v>1120</v>
      </c>
      <c r="G2352">
        <v>182</v>
      </c>
    </row>
    <row r="2353" spans="1:7">
      <c r="A2353">
        <v>2352</v>
      </c>
      <c r="B2353">
        <v>11837</v>
      </c>
      <c r="C2353">
        <v>10</v>
      </c>
      <c r="D2353" t="s">
        <v>3336</v>
      </c>
      <c r="E2353" s="469">
        <v>459</v>
      </c>
      <c r="F2353" t="s">
        <v>3291</v>
      </c>
      <c r="G2353">
        <v>7</v>
      </c>
    </row>
    <row r="2354" spans="1:7">
      <c r="A2354">
        <v>2353</v>
      </c>
      <c r="B2354">
        <v>11678</v>
      </c>
      <c r="C2354">
        <v>10</v>
      </c>
      <c r="D2354" t="s">
        <v>3337</v>
      </c>
      <c r="E2354" s="469">
        <v>239</v>
      </c>
      <c r="F2354" t="s">
        <v>3291</v>
      </c>
      <c r="G2354">
        <v>13</v>
      </c>
    </row>
    <row r="2355" spans="1:7">
      <c r="A2355">
        <v>2354</v>
      </c>
      <c r="B2355">
        <v>6197</v>
      </c>
      <c r="C2355">
        <v>10</v>
      </c>
      <c r="D2355" t="s">
        <v>3338</v>
      </c>
      <c r="E2355" s="469">
        <v>149</v>
      </c>
      <c r="F2355" t="s">
        <v>930</v>
      </c>
      <c r="G2355">
        <v>242</v>
      </c>
    </row>
    <row r="2356" spans="1:7">
      <c r="A2356">
        <v>2355</v>
      </c>
      <c r="B2356">
        <v>11225</v>
      </c>
      <c r="C2356">
        <v>10</v>
      </c>
      <c r="D2356" t="s">
        <v>3339</v>
      </c>
      <c r="E2356" s="469">
        <v>749</v>
      </c>
      <c r="F2356" t="s">
        <v>517</v>
      </c>
      <c r="G2356">
        <v>33</v>
      </c>
    </row>
    <row r="2357" spans="1:7">
      <c r="A2357">
        <v>2356</v>
      </c>
      <c r="B2357">
        <v>9394</v>
      </c>
      <c r="C2357">
        <v>10</v>
      </c>
      <c r="D2357" t="s">
        <v>3340</v>
      </c>
      <c r="E2357" s="469">
        <v>389</v>
      </c>
      <c r="F2357" t="s">
        <v>1120</v>
      </c>
      <c r="G2357">
        <v>111</v>
      </c>
    </row>
    <row r="2358" spans="1:7">
      <c r="A2358">
        <v>2357</v>
      </c>
      <c r="B2358">
        <v>7403</v>
      </c>
      <c r="C2358">
        <v>10</v>
      </c>
      <c r="D2358" t="s">
        <v>3341</v>
      </c>
      <c r="E2358" s="469">
        <v>838</v>
      </c>
      <c r="F2358" t="s">
        <v>517</v>
      </c>
      <c r="G2358">
        <v>194</v>
      </c>
    </row>
    <row r="2359" spans="1:7">
      <c r="A2359">
        <v>2358</v>
      </c>
      <c r="B2359">
        <v>9128</v>
      </c>
      <c r="C2359">
        <v>10</v>
      </c>
      <c r="D2359" t="s">
        <v>3342</v>
      </c>
      <c r="E2359" s="469">
        <v>149</v>
      </c>
      <c r="F2359" t="s">
        <v>3182</v>
      </c>
      <c r="G2359">
        <v>122</v>
      </c>
    </row>
    <row r="2360" spans="1:7">
      <c r="A2360">
        <v>2359</v>
      </c>
      <c r="B2360">
        <v>11679</v>
      </c>
      <c r="C2360">
        <v>10</v>
      </c>
      <c r="D2360" t="s">
        <v>3343</v>
      </c>
      <c r="E2360" s="469">
        <v>199</v>
      </c>
      <c r="F2360" t="s">
        <v>3217</v>
      </c>
      <c r="G2360">
        <v>13</v>
      </c>
    </row>
    <row r="2361" spans="1:7">
      <c r="A2361">
        <v>2360</v>
      </c>
      <c r="B2361">
        <v>10378</v>
      </c>
      <c r="C2361">
        <v>10</v>
      </c>
      <c r="D2361" t="s">
        <v>3344</v>
      </c>
      <c r="E2361" s="469">
        <v>159.99</v>
      </c>
      <c r="F2361" t="s">
        <v>3217</v>
      </c>
      <c r="G2361">
        <v>69</v>
      </c>
    </row>
    <row r="2362" spans="1:7">
      <c r="A2362">
        <v>2361</v>
      </c>
      <c r="B2362">
        <v>10594</v>
      </c>
      <c r="C2362">
        <v>10</v>
      </c>
      <c r="D2362" t="s">
        <v>3345</v>
      </c>
      <c r="E2362" s="469">
        <v>429</v>
      </c>
      <c r="F2362" t="s">
        <v>1093</v>
      </c>
      <c r="G2362">
        <v>60</v>
      </c>
    </row>
    <row r="2363" spans="1:7">
      <c r="A2363">
        <v>2362</v>
      </c>
      <c r="B2363">
        <v>10679</v>
      </c>
      <c r="C2363">
        <v>10</v>
      </c>
      <c r="D2363" t="s">
        <v>3346</v>
      </c>
      <c r="E2363" s="469">
        <v>519</v>
      </c>
      <c r="F2363" t="s">
        <v>3291</v>
      </c>
      <c r="G2363">
        <v>56</v>
      </c>
    </row>
    <row r="2364" spans="1:7">
      <c r="A2364">
        <v>2363</v>
      </c>
      <c r="B2364">
        <v>10499</v>
      </c>
      <c r="C2364">
        <v>10</v>
      </c>
      <c r="D2364" t="s">
        <v>3347</v>
      </c>
      <c r="E2364" s="469">
        <v>699</v>
      </c>
      <c r="F2364" t="s">
        <v>930</v>
      </c>
      <c r="G2364">
        <v>64</v>
      </c>
    </row>
    <row r="2365" spans="1:7">
      <c r="A2365">
        <v>2364</v>
      </c>
      <c r="B2365">
        <v>11501</v>
      </c>
      <c r="C2365">
        <v>10</v>
      </c>
      <c r="D2365" t="s">
        <v>3348</v>
      </c>
      <c r="E2365" s="469">
        <v>649</v>
      </c>
      <c r="F2365" t="s">
        <v>1120</v>
      </c>
      <c r="G2365">
        <v>21</v>
      </c>
    </row>
    <row r="2366" spans="1:7">
      <c r="A2366">
        <v>2365</v>
      </c>
      <c r="B2366">
        <v>9366</v>
      </c>
      <c r="C2366">
        <v>10</v>
      </c>
      <c r="D2366" t="s">
        <v>3349</v>
      </c>
      <c r="E2366" s="469">
        <v>539</v>
      </c>
      <c r="F2366" t="s">
        <v>3291</v>
      </c>
      <c r="G2366">
        <v>112</v>
      </c>
    </row>
    <row r="2367" spans="1:7">
      <c r="A2367">
        <v>2366</v>
      </c>
      <c r="B2367">
        <v>11735</v>
      </c>
      <c r="C2367">
        <v>10</v>
      </c>
      <c r="D2367" t="s">
        <v>3350</v>
      </c>
      <c r="E2367" s="469">
        <v>149</v>
      </c>
      <c r="F2367" t="s">
        <v>552</v>
      </c>
      <c r="G2367">
        <v>11</v>
      </c>
    </row>
    <row r="2368" spans="1:7">
      <c r="A2368">
        <v>2367</v>
      </c>
      <c r="B2368">
        <v>11095</v>
      </c>
      <c r="C2368">
        <v>10</v>
      </c>
      <c r="D2368" t="s">
        <v>3351</v>
      </c>
      <c r="E2368" s="469">
        <v>1099</v>
      </c>
      <c r="F2368" t="s">
        <v>517</v>
      </c>
      <c r="G2368">
        <v>39</v>
      </c>
    </row>
    <row r="2369" spans="1:7">
      <c r="A2369">
        <v>2368</v>
      </c>
      <c r="B2369">
        <v>10738</v>
      </c>
      <c r="C2369">
        <v>10</v>
      </c>
      <c r="D2369" t="s">
        <v>3352</v>
      </c>
      <c r="E2369" s="469">
        <v>923</v>
      </c>
      <c r="F2369" t="s">
        <v>517</v>
      </c>
      <c r="G2369">
        <v>54</v>
      </c>
    </row>
    <row r="2370" spans="1:7">
      <c r="A2370">
        <v>2369</v>
      </c>
      <c r="B2370">
        <v>9063</v>
      </c>
      <c r="C2370">
        <v>10</v>
      </c>
      <c r="D2370" t="s">
        <v>3353</v>
      </c>
      <c r="E2370" s="469">
        <v>745</v>
      </c>
      <c r="F2370" t="s">
        <v>517</v>
      </c>
      <c r="G2370">
        <v>125</v>
      </c>
    </row>
    <row r="2371" spans="1:7">
      <c r="A2371">
        <v>2370</v>
      </c>
      <c r="B2371">
        <v>10120</v>
      </c>
      <c r="C2371">
        <v>10</v>
      </c>
      <c r="D2371" t="s">
        <v>3354</v>
      </c>
      <c r="E2371" s="469">
        <v>749</v>
      </c>
      <c r="F2371" t="s">
        <v>517</v>
      </c>
      <c r="G2371">
        <v>80</v>
      </c>
    </row>
    <row r="2372" spans="1:7">
      <c r="A2372">
        <v>2371</v>
      </c>
      <c r="B2372">
        <v>7282</v>
      </c>
      <c r="C2372">
        <v>10</v>
      </c>
      <c r="D2372" t="s">
        <v>3355</v>
      </c>
      <c r="E2372" s="469">
        <v>649</v>
      </c>
      <c r="F2372" t="s">
        <v>1120</v>
      </c>
      <c r="G2372">
        <v>199</v>
      </c>
    </row>
    <row r="2373" spans="1:7">
      <c r="A2373">
        <v>2372</v>
      </c>
      <c r="B2373">
        <v>11860</v>
      </c>
      <c r="C2373">
        <v>10</v>
      </c>
      <c r="D2373" t="s">
        <v>3356</v>
      </c>
      <c r="E2373" s="469">
        <v>129</v>
      </c>
      <c r="F2373" t="s">
        <v>3165</v>
      </c>
      <c r="G2373">
        <v>6</v>
      </c>
    </row>
    <row r="2374" spans="1:7">
      <c r="A2374">
        <v>2373</v>
      </c>
      <c r="B2374">
        <v>6283</v>
      </c>
      <c r="C2374">
        <v>10</v>
      </c>
      <c r="D2374" t="s">
        <v>3357</v>
      </c>
      <c r="E2374" s="469">
        <v>99</v>
      </c>
      <c r="F2374" t="s">
        <v>520</v>
      </c>
      <c r="G2374">
        <v>238</v>
      </c>
    </row>
    <row r="2375" spans="1:7">
      <c r="A2375">
        <v>2374</v>
      </c>
      <c r="B2375">
        <v>9197</v>
      </c>
      <c r="C2375">
        <v>10</v>
      </c>
      <c r="D2375" t="s">
        <v>3358</v>
      </c>
      <c r="E2375" s="469">
        <v>599</v>
      </c>
      <c r="F2375" t="s">
        <v>520</v>
      </c>
      <c r="G2375">
        <v>119</v>
      </c>
    </row>
    <row r="2376" spans="1:7">
      <c r="A2376">
        <v>2375</v>
      </c>
      <c r="B2376">
        <v>7173</v>
      </c>
      <c r="C2376">
        <v>10</v>
      </c>
      <c r="D2376" t="s">
        <v>3359</v>
      </c>
      <c r="E2376" s="469">
        <v>459</v>
      </c>
      <c r="F2376" t="s">
        <v>3291</v>
      </c>
      <c r="G2376">
        <v>203</v>
      </c>
    </row>
    <row r="2377" spans="1:7">
      <c r="A2377">
        <v>2376</v>
      </c>
      <c r="B2377">
        <v>10925</v>
      </c>
      <c r="C2377">
        <v>10</v>
      </c>
      <c r="D2377" t="s">
        <v>3360</v>
      </c>
      <c r="E2377" s="469">
        <v>259.95</v>
      </c>
      <c r="F2377" t="s">
        <v>3291</v>
      </c>
      <c r="G2377">
        <v>45</v>
      </c>
    </row>
    <row r="2378" spans="1:7">
      <c r="A2378">
        <v>2377</v>
      </c>
      <c r="B2378">
        <v>11965</v>
      </c>
      <c r="C2378">
        <v>10</v>
      </c>
      <c r="D2378" t="s">
        <v>3361</v>
      </c>
      <c r="E2378" s="469">
        <v>173</v>
      </c>
      <c r="F2378" t="s">
        <v>930</v>
      </c>
      <c r="G2378">
        <v>1</v>
      </c>
    </row>
    <row r="2379" spans="1:7">
      <c r="A2379">
        <v>2378</v>
      </c>
      <c r="B2379">
        <v>8605</v>
      </c>
      <c r="C2379">
        <v>10</v>
      </c>
      <c r="D2379" t="s">
        <v>3362</v>
      </c>
      <c r="E2379" s="469">
        <v>389</v>
      </c>
      <c r="F2379" t="s">
        <v>3204</v>
      </c>
      <c r="G2379">
        <v>143</v>
      </c>
    </row>
    <row r="2380" spans="1:7">
      <c r="A2380">
        <v>2379</v>
      </c>
      <c r="B2380">
        <v>8525</v>
      </c>
      <c r="C2380">
        <v>10</v>
      </c>
      <c r="D2380" t="s">
        <v>3363</v>
      </c>
      <c r="E2380" s="469">
        <v>1079</v>
      </c>
      <c r="F2380" t="s">
        <v>517</v>
      </c>
      <c r="G2380">
        <v>146</v>
      </c>
    </row>
    <row r="2381" spans="1:7">
      <c r="A2381">
        <v>2380</v>
      </c>
      <c r="B2381">
        <v>7045</v>
      </c>
      <c r="C2381">
        <v>10</v>
      </c>
      <c r="D2381" t="s">
        <v>3364</v>
      </c>
      <c r="E2381" s="469">
        <v>149</v>
      </c>
      <c r="F2381" t="s">
        <v>3182</v>
      </c>
      <c r="G2381">
        <v>208</v>
      </c>
    </row>
    <row r="2382" spans="1:7">
      <c r="A2382">
        <v>2381</v>
      </c>
      <c r="B2382">
        <v>7874</v>
      </c>
      <c r="C2382">
        <v>10</v>
      </c>
      <c r="D2382" t="s">
        <v>3365</v>
      </c>
      <c r="E2382" s="469">
        <v>249</v>
      </c>
      <c r="F2382" t="s">
        <v>3217</v>
      </c>
      <c r="G2382">
        <v>173</v>
      </c>
    </row>
    <row r="2383" spans="1:7">
      <c r="A2383">
        <v>2382</v>
      </c>
      <c r="B2383">
        <v>7731</v>
      </c>
      <c r="C2383">
        <v>10</v>
      </c>
      <c r="D2383" t="s">
        <v>3366</v>
      </c>
      <c r="E2383" s="469">
        <v>155</v>
      </c>
      <c r="F2383" t="s">
        <v>1093</v>
      </c>
      <c r="G2383">
        <v>180</v>
      </c>
    </row>
    <row r="2384" spans="1:7">
      <c r="A2384">
        <v>2383</v>
      </c>
      <c r="B2384">
        <v>8526</v>
      </c>
      <c r="C2384">
        <v>10</v>
      </c>
      <c r="D2384" t="s">
        <v>3367</v>
      </c>
      <c r="E2384" s="469">
        <v>369</v>
      </c>
      <c r="F2384" t="s">
        <v>3291</v>
      </c>
      <c r="G2384">
        <v>146</v>
      </c>
    </row>
    <row r="2385" spans="1:7">
      <c r="A2385">
        <v>2384</v>
      </c>
      <c r="B2385">
        <v>8572</v>
      </c>
      <c r="C2385">
        <v>10</v>
      </c>
      <c r="D2385" t="s">
        <v>3368</v>
      </c>
      <c r="E2385" s="469">
        <v>119</v>
      </c>
      <c r="F2385" t="s">
        <v>930</v>
      </c>
      <c r="G2385">
        <v>144</v>
      </c>
    </row>
    <row r="2386" spans="1:7">
      <c r="A2386">
        <v>2385</v>
      </c>
      <c r="B2386">
        <v>10625</v>
      </c>
      <c r="C2386">
        <v>10</v>
      </c>
      <c r="D2386" t="s">
        <v>3369</v>
      </c>
      <c r="E2386" s="469">
        <v>859</v>
      </c>
      <c r="F2386" t="s">
        <v>517</v>
      </c>
      <c r="G2386">
        <v>59</v>
      </c>
    </row>
    <row r="2387" spans="1:7">
      <c r="A2387">
        <v>2386</v>
      </c>
      <c r="B2387">
        <v>7144</v>
      </c>
      <c r="C2387">
        <v>10</v>
      </c>
      <c r="D2387" t="s">
        <v>3370</v>
      </c>
      <c r="E2387" s="469">
        <v>309</v>
      </c>
      <c r="F2387" t="s">
        <v>3204</v>
      </c>
      <c r="G2387">
        <v>204</v>
      </c>
    </row>
    <row r="2388" spans="1:7">
      <c r="A2388">
        <v>2387</v>
      </c>
      <c r="B2388">
        <v>11134</v>
      </c>
      <c r="C2388">
        <v>10</v>
      </c>
      <c r="D2388" t="s">
        <v>3371</v>
      </c>
      <c r="E2388" s="469">
        <v>169</v>
      </c>
      <c r="F2388" t="s">
        <v>3217</v>
      </c>
      <c r="G2388">
        <v>37</v>
      </c>
    </row>
    <row r="2389" spans="1:7">
      <c r="A2389">
        <v>2388</v>
      </c>
      <c r="B2389">
        <v>10474</v>
      </c>
      <c r="C2389">
        <v>10</v>
      </c>
      <c r="D2389" t="s">
        <v>3372</v>
      </c>
      <c r="E2389" s="469">
        <v>369</v>
      </c>
      <c r="F2389" t="s">
        <v>930</v>
      </c>
      <c r="G2389">
        <v>65</v>
      </c>
    </row>
    <row r="2390" spans="1:7">
      <c r="A2390">
        <v>2389</v>
      </c>
      <c r="B2390">
        <v>9855</v>
      </c>
      <c r="C2390">
        <v>10</v>
      </c>
      <c r="D2390" t="s">
        <v>3373</v>
      </c>
      <c r="E2390" s="469">
        <v>649</v>
      </c>
      <c r="F2390" t="s">
        <v>517</v>
      </c>
      <c r="G2390">
        <v>92</v>
      </c>
    </row>
    <row r="2391" spans="1:7">
      <c r="A2391">
        <v>2390</v>
      </c>
      <c r="B2391">
        <v>8706</v>
      </c>
      <c r="C2391">
        <v>10</v>
      </c>
      <c r="D2391" t="s">
        <v>3374</v>
      </c>
      <c r="E2391" s="469">
        <v>169</v>
      </c>
      <c r="F2391" t="s">
        <v>3217</v>
      </c>
      <c r="G2391">
        <v>139</v>
      </c>
    </row>
    <row r="2392" spans="1:7">
      <c r="A2392">
        <v>2391</v>
      </c>
      <c r="B2392">
        <v>11702</v>
      </c>
      <c r="C2392">
        <v>10</v>
      </c>
      <c r="D2392" t="s">
        <v>3375</v>
      </c>
      <c r="E2392" s="469">
        <v>189</v>
      </c>
      <c r="F2392" t="s">
        <v>3217</v>
      </c>
      <c r="G2392">
        <v>12</v>
      </c>
    </row>
    <row r="2393" spans="1:7">
      <c r="A2393">
        <v>2392</v>
      </c>
      <c r="B2393">
        <v>8249</v>
      </c>
      <c r="C2393">
        <v>10</v>
      </c>
      <c r="D2393" t="s">
        <v>3376</v>
      </c>
      <c r="E2393" s="469">
        <v>185</v>
      </c>
      <c r="F2393" t="s">
        <v>1120</v>
      </c>
      <c r="G2393">
        <v>157</v>
      </c>
    </row>
    <row r="2394" spans="1:7">
      <c r="A2394">
        <v>2393</v>
      </c>
      <c r="B2394">
        <v>8295</v>
      </c>
      <c r="C2394">
        <v>10</v>
      </c>
      <c r="D2394" t="s">
        <v>3377</v>
      </c>
      <c r="E2394" s="469">
        <v>79</v>
      </c>
      <c r="F2394" t="s">
        <v>520</v>
      </c>
      <c r="G2394">
        <v>155</v>
      </c>
    </row>
    <row r="2395" spans="1:7">
      <c r="A2395">
        <v>2394</v>
      </c>
      <c r="B2395">
        <v>8271</v>
      </c>
      <c r="C2395">
        <v>10</v>
      </c>
      <c r="D2395" t="s">
        <v>3378</v>
      </c>
      <c r="E2395" s="469">
        <v>539</v>
      </c>
      <c r="F2395" t="s">
        <v>930</v>
      </c>
      <c r="G2395">
        <v>156</v>
      </c>
    </row>
    <row r="2396" spans="1:7">
      <c r="A2396">
        <v>2395</v>
      </c>
      <c r="B2396">
        <v>8195</v>
      </c>
      <c r="C2396">
        <v>10</v>
      </c>
      <c r="D2396" t="s">
        <v>3379</v>
      </c>
      <c r="E2396" s="469">
        <v>225</v>
      </c>
      <c r="F2396" t="s">
        <v>3380</v>
      </c>
      <c r="G2396">
        <v>159</v>
      </c>
    </row>
    <row r="2397" spans="1:7">
      <c r="A2397">
        <v>2396</v>
      </c>
      <c r="B2397">
        <v>7114</v>
      </c>
      <c r="C2397">
        <v>10</v>
      </c>
      <c r="D2397" t="s">
        <v>3381</v>
      </c>
      <c r="E2397" s="469">
        <v>1097</v>
      </c>
      <c r="F2397" t="s">
        <v>517</v>
      </c>
      <c r="G2397">
        <v>205</v>
      </c>
    </row>
    <row r="2398" spans="1:7">
      <c r="A2398">
        <v>2397</v>
      </c>
      <c r="B2398">
        <v>11030</v>
      </c>
      <c r="C2398">
        <v>10</v>
      </c>
      <c r="D2398" t="s">
        <v>3382</v>
      </c>
      <c r="E2398" s="469">
        <v>99</v>
      </c>
      <c r="F2398" t="s">
        <v>3383</v>
      </c>
      <c r="G2398">
        <v>41</v>
      </c>
    </row>
    <row r="2399" spans="1:7">
      <c r="A2399">
        <v>2398</v>
      </c>
      <c r="B2399">
        <v>8896</v>
      </c>
      <c r="C2399">
        <v>10</v>
      </c>
      <c r="D2399" t="s">
        <v>3384</v>
      </c>
      <c r="E2399" s="469">
        <v>119.99</v>
      </c>
      <c r="F2399" t="s">
        <v>542</v>
      </c>
      <c r="G2399">
        <v>132</v>
      </c>
    </row>
    <row r="2400" spans="1:7">
      <c r="A2400">
        <v>2399</v>
      </c>
      <c r="B2400">
        <v>10040</v>
      </c>
      <c r="C2400">
        <v>10</v>
      </c>
      <c r="D2400" t="s">
        <v>3385</v>
      </c>
      <c r="E2400" s="469">
        <v>499</v>
      </c>
      <c r="F2400" t="s">
        <v>1093</v>
      </c>
      <c r="G2400">
        <v>83</v>
      </c>
    </row>
    <row r="2401" spans="1:7">
      <c r="A2401">
        <v>2400</v>
      </c>
      <c r="B2401">
        <v>6198</v>
      </c>
      <c r="C2401">
        <v>10</v>
      </c>
      <c r="D2401" t="s">
        <v>3386</v>
      </c>
      <c r="E2401" s="469">
        <v>239</v>
      </c>
      <c r="F2401" t="s">
        <v>3291</v>
      </c>
      <c r="G2401">
        <v>242</v>
      </c>
    </row>
    <row r="2402" spans="1:7">
      <c r="A2402">
        <v>2401</v>
      </c>
      <c r="B2402">
        <v>8707</v>
      </c>
      <c r="C2402">
        <v>10</v>
      </c>
      <c r="D2402" t="s">
        <v>3387</v>
      </c>
      <c r="E2402" s="469">
        <v>237</v>
      </c>
      <c r="F2402" t="s">
        <v>1093</v>
      </c>
      <c r="G2402">
        <v>139</v>
      </c>
    </row>
    <row r="2403" spans="1:7">
      <c r="A2403">
        <v>2402</v>
      </c>
      <c r="B2403">
        <v>6943</v>
      </c>
      <c r="C2403">
        <v>10</v>
      </c>
      <c r="D2403" t="s">
        <v>3388</v>
      </c>
      <c r="E2403" s="469">
        <v>229</v>
      </c>
      <c r="F2403" t="s">
        <v>3389</v>
      </c>
      <c r="G2403">
        <v>212</v>
      </c>
    </row>
    <row r="2404" spans="1:7">
      <c r="A2404">
        <v>2403</v>
      </c>
      <c r="B2404">
        <v>8845</v>
      </c>
      <c r="C2404">
        <v>10</v>
      </c>
      <c r="D2404" t="s">
        <v>3390</v>
      </c>
      <c r="E2404" s="469">
        <v>429</v>
      </c>
      <c r="F2404" t="s">
        <v>1120</v>
      </c>
      <c r="G2404">
        <v>134</v>
      </c>
    </row>
    <row r="2405" spans="1:7">
      <c r="A2405">
        <v>2404</v>
      </c>
      <c r="B2405">
        <v>11588</v>
      </c>
      <c r="C2405">
        <v>10</v>
      </c>
      <c r="D2405" t="s">
        <v>3391</v>
      </c>
      <c r="E2405" s="469">
        <v>299.95</v>
      </c>
      <c r="F2405" t="s">
        <v>3291</v>
      </c>
      <c r="G2405">
        <v>17</v>
      </c>
    </row>
    <row r="2406" spans="1:7">
      <c r="A2406">
        <v>2405</v>
      </c>
      <c r="B2406">
        <v>7174</v>
      </c>
      <c r="C2406">
        <v>10</v>
      </c>
      <c r="D2406" t="s">
        <v>3392</v>
      </c>
      <c r="E2406" s="469">
        <v>99</v>
      </c>
      <c r="F2406" t="s">
        <v>930</v>
      </c>
      <c r="G2406">
        <v>203</v>
      </c>
    </row>
    <row r="2407" spans="1:7">
      <c r="A2407">
        <v>2406</v>
      </c>
      <c r="B2407">
        <v>8686</v>
      </c>
      <c r="C2407">
        <v>10</v>
      </c>
      <c r="D2407" t="s">
        <v>3393</v>
      </c>
      <c r="E2407" s="469">
        <v>649</v>
      </c>
      <c r="F2407" t="s">
        <v>517</v>
      </c>
      <c r="G2407">
        <v>140</v>
      </c>
    </row>
    <row r="2408" spans="1:7">
      <c r="A2408">
        <v>2407</v>
      </c>
      <c r="B2408">
        <v>8943</v>
      </c>
      <c r="C2408">
        <v>10</v>
      </c>
      <c r="D2408" t="s">
        <v>3394</v>
      </c>
      <c r="E2408" s="469">
        <v>199</v>
      </c>
      <c r="F2408" t="s">
        <v>3217</v>
      </c>
      <c r="G2408">
        <v>130</v>
      </c>
    </row>
    <row r="2409" spans="1:7">
      <c r="A2409">
        <v>2408</v>
      </c>
      <c r="B2409">
        <v>6161</v>
      </c>
      <c r="C2409">
        <v>10</v>
      </c>
      <c r="D2409" t="s">
        <v>3395</v>
      </c>
      <c r="E2409" s="469">
        <v>174</v>
      </c>
      <c r="F2409" t="s">
        <v>930</v>
      </c>
      <c r="G2409">
        <v>244</v>
      </c>
    </row>
    <row r="2410" spans="1:7">
      <c r="A2410">
        <v>2409</v>
      </c>
      <c r="B2410">
        <v>11068</v>
      </c>
      <c r="C2410">
        <v>10</v>
      </c>
      <c r="D2410" t="s">
        <v>3396</v>
      </c>
      <c r="E2410" s="469">
        <v>629</v>
      </c>
      <c r="F2410" t="s">
        <v>3204</v>
      </c>
      <c r="G2410">
        <v>40</v>
      </c>
    </row>
    <row r="2411" spans="1:7">
      <c r="A2411">
        <v>2410</v>
      </c>
      <c r="B2411">
        <v>6872</v>
      </c>
      <c r="C2411">
        <v>10</v>
      </c>
      <c r="D2411" t="s">
        <v>3397</v>
      </c>
      <c r="E2411" s="469">
        <v>369</v>
      </c>
      <c r="F2411" t="s">
        <v>3291</v>
      </c>
      <c r="G2411">
        <v>215</v>
      </c>
    </row>
    <row r="2412" spans="1:7">
      <c r="A2412">
        <v>2411</v>
      </c>
      <c r="B2412">
        <v>7354</v>
      </c>
      <c r="C2412">
        <v>10</v>
      </c>
      <c r="D2412" t="s">
        <v>3398</v>
      </c>
      <c r="E2412" s="469">
        <v>309</v>
      </c>
      <c r="F2412" t="s">
        <v>3291</v>
      </c>
      <c r="G2412">
        <v>196</v>
      </c>
    </row>
    <row r="2413" spans="1:7">
      <c r="A2413">
        <v>2412</v>
      </c>
      <c r="B2413">
        <v>10529</v>
      </c>
      <c r="C2413">
        <v>10</v>
      </c>
      <c r="D2413" t="s">
        <v>3399</v>
      </c>
      <c r="E2413" s="469">
        <v>219</v>
      </c>
      <c r="F2413" t="s">
        <v>3204</v>
      </c>
      <c r="G2413">
        <v>63</v>
      </c>
    </row>
    <row r="2414" spans="1:7">
      <c r="A2414">
        <v>2413</v>
      </c>
      <c r="B2414">
        <v>6635</v>
      </c>
      <c r="C2414">
        <v>10</v>
      </c>
      <c r="D2414" t="s">
        <v>3400</v>
      </c>
      <c r="E2414" s="469">
        <v>199</v>
      </c>
      <c r="F2414" t="s">
        <v>3204</v>
      </c>
      <c r="G2414">
        <v>224</v>
      </c>
    </row>
    <row r="2415" spans="1:7">
      <c r="A2415">
        <v>2414</v>
      </c>
      <c r="B2415">
        <v>8960</v>
      </c>
      <c r="C2415">
        <v>10</v>
      </c>
      <c r="D2415" t="s">
        <v>3401</v>
      </c>
      <c r="E2415" s="469">
        <v>289</v>
      </c>
      <c r="F2415" t="s">
        <v>3389</v>
      </c>
      <c r="G2415">
        <v>129</v>
      </c>
    </row>
    <row r="2416" spans="1:7">
      <c r="A2416">
        <v>2415</v>
      </c>
      <c r="B2416">
        <v>8573</v>
      </c>
      <c r="C2416">
        <v>10</v>
      </c>
      <c r="D2416" t="s">
        <v>3402</v>
      </c>
      <c r="E2416" s="469">
        <v>649</v>
      </c>
      <c r="F2416" t="s">
        <v>517</v>
      </c>
      <c r="G2416">
        <v>144</v>
      </c>
    </row>
    <row r="2417" spans="1:7">
      <c r="A2417">
        <v>2416</v>
      </c>
      <c r="B2417">
        <v>9347</v>
      </c>
      <c r="C2417">
        <v>10</v>
      </c>
      <c r="D2417" t="s">
        <v>3403</v>
      </c>
      <c r="E2417" s="469">
        <v>59.99</v>
      </c>
      <c r="F2417" t="s">
        <v>3217</v>
      </c>
      <c r="G2417">
        <v>113</v>
      </c>
    </row>
    <row r="2418" spans="1:7">
      <c r="A2418">
        <v>2417</v>
      </c>
      <c r="B2418">
        <v>6873</v>
      </c>
      <c r="C2418">
        <v>10</v>
      </c>
      <c r="D2418" t="s">
        <v>3404</v>
      </c>
      <c r="E2418" s="469">
        <v>289</v>
      </c>
      <c r="F2418" t="s">
        <v>3291</v>
      </c>
      <c r="G2418">
        <v>215</v>
      </c>
    </row>
    <row r="2419" spans="1:7">
      <c r="A2419">
        <v>2418</v>
      </c>
      <c r="B2419">
        <v>8296</v>
      </c>
      <c r="C2419">
        <v>10</v>
      </c>
      <c r="D2419" t="s">
        <v>3405</v>
      </c>
      <c r="E2419" s="469">
        <v>819</v>
      </c>
      <c r="F2419" t="s">
        <v>517</v>
      </c>
      <c r="G2419">
        <v>155</v>
      </c>
    </row>
    <row r="2420" spans="1:7">
      <c r="A2420">
        <v>2419</v>
      </c>
      <c r="B2420">
        <v>6435</v>
      </c>
      <c r="C2420">
        <v>10</v>
      </c>
      <c r="D2420" t="s">
        <v>3406</v>
      </c>
      <c r="E2420" s="469">
        <v>99</v>
      </c>
      <c r="F2420" t="s">
        <v>3383</v>
      </c>
      <c r="G2420">
        <v>232</v>
      </c>
    </row>
    <row r="2421" spans="1:7">
      <c r="A2421">
        <v>2420</v>
      </c>
      <c r="B2421">
        <v>7090</v>
      </c>
      <c r="C2421">
        <v>10</v>
      </c>
      <c r="D2421" t="s">
        <v>3407</v>
      </c>
      <c r="E2421" s="469">
        <v>149</v>
      </c>
      <c r="F2421" t="s">
        <v>520</v>
      </c>
      <c r="G2421">
        <v>206</v>
      </c>
    </row>
    <row r="2422" spans="1:7">
      <c r="A2422">
        <v>2421</v>
      </c>
      <c r="B2422">
        <v>11985</v>
      </c>
      <c r="C2422">
        <v>10</v>
      </c>
      <c r="D2422" t="s">
        <v>3408</v>
      </c>
      <c r="E2422" s="469">
        <v>199</v>
      </c>
      <c r="F2422" t="s">
        <v>3217</v>
      </c>
      <c r="G2422">
        <v>0</v>
      </c>
    </row>
    <row r="2423" spans="1:7">
      <c r="A2423">
        <v>2422</v>
      </c>
      <c r="B2423">
        <v>8328</v>
      </c>
      <c r="C2423">
        <v>10</v>
      </c>
      <c r="D2423" t="s">
        <v>3409</v>
      </c>
      <c r="E2423" s="469">
        <v>259</v>
      </c>
      <c r="F2423" t="s">
        <v>3217</v>
      </c>
      <c r="G2423">
        <v>154</v>
      </c>
    </row>
    <row r="2424" spans="1:7">
      <c r="A2424">
        <v>2423</v>
      </c>
      <c r="B2424">
        <v>11431</v>
      </c>
      <c r="C2424">
        <v>10</v>
      </c>
      <c r="D2424" t="s">
        <v>3410</v>
      </c>
      <c r="E2424" s="469">
        <v>439</v>
      </c>
      <c r="F2424" t="s">
        <v>520</v>
      </c>
      <c r="G2424">
        <v>24</v>
      </c>
    </row>
    <row r="2425" spans="1:7">
      <c r="A2425">
        <v>2424</v>
      </c>
      <c r="B2425">
        <v>8897</v>
      </c>
      <c r="C2425">
        <v>10</v>
      </c>
      <c r="D2425" t="s">
        <v>3411</v>
      </c>
      <c r="E2425" s="469">
        <v>249</v>
      </c>
      <c r="F2425" t="s">
        <v>3217</v>
      </c>
      <c r="G2425">
        <v>132</v>
      </c>
    </row>
    <row r="2426" spans="1:7">
      <c r="A2426">
        <v>2425</v>
      </c>
      <c r="B2426">
        <v>9928</v>
      </c>
      <c r="C2426">
        <v>10</v>
      </c>
      <c r="D2426" t="s">
        <v>3412</v>
      </c>
      <c r="E2426" s="469">
        <v>499</v>
      </c>
      <c r="F2426" t="s">
        <v>3413</v>
      </c>
      <c r="G2426">
        <v>89</v>
      </c>
    </row>
    <row r="2427" spans="1:7">
      <c r="A2427">
        <v>2426</v>
      </c>
      <c r="B2427">
        <v>10680</v>
      </c>
      <c r="C2427">
        <v>10</v>
      </c>
      <c r="D2427" t="s">
        <v>3414</v>
      </c>
      <c r="E2427" s="469">
        <v>129</v>
      </c>
      <c r="F2427" t="s">
        <v>3165</v>
      </c>
      <c r="G2427">
        <v>56</v>
      </c>
    </row>
    <row r="2428" spans="1:7">
      <c r="A2428">
        <v>2427</v>
      </c>
      <c r="B2428">
        <v>7856</v>
      </c>
      <c r="C2428">
        <v>10</v>
      </c>
      <c r="D2428" t="s">
        <v>3415</v>
      </c>
      <c r="E2428" s="469">
        <v>499.95</v>
      </c>
      <c r="F2428" t="s">
        <v>3291</v>
      </c>
      <c r="G2428">
        <v>174</v>
      </c>
    </row>
    <row r="2429" spans="1:7">
      <c r="A2429">
        <v>2428</v>
      </c>
      <c r="B2429">
        <v>11630</v>
      </c>
      <c r="C2429">
        <v>10</v>
      </c>
      <c r="D2429" t="s">
        <v>3416</v>
      </c>
      <c r="E2429" s="469">
        <v>499.95</v>
      </c>
      <c r="F2429" t="s">
        <v>3291</v>
      </c>
      <c r="G2429">
        <v>15</v>
      </c>
    </row>
    <row r="2430" spans="1:7">
      <c r="A2430">
        <v>2429</v>
      </c>
      <c r="B2430">
        <v>6554</v>
      </c>
      <c r="C2430">
        <v>10</v>
      </c>
      <c r="D2430" t="s">
        <v>3336</v>
      </c>
      <c r="E2430" s="469">
        <v>499</v>
      </c>
      <c r="F2430" t="s">
        <v>3291</v>
      </c>
      <c r="G2430">
        <v>227</v>
      </c>
    </row>
    <row r="2431" spans="1:7">
      <c r="A2431">
        <v>2430</v>
      </c>
      <c r="B2431">
        <v>11651</v>
      </c>
      <c r="C2431">
        <v>10</v>
      </c>
      <c r="D2431" t="s">
        <v>3417</v>
      </c>
      <c r="E2431" s="469">
        <v>369</v>
      </c>
      <c r="F2431" t="s">
        <v>3291</v>
      </c>
      <c r="G2431">
        <v>14</v>
      </c>
    </row>
    <row r="2432" spans="1:7">
      <c r="A2432">
        <v>2431</v>
      </c>
      <c r="B2432">
        <v>10073</v>
      </c>
      <c r="C2432">
        <v>10</v>
      </c>
      <c r="D2432" t="s">
        <v>3418</v>
      </c>
      <c r="E2432" s="469">
        <v>239.95</v>
      </c>
      <c r="F2432" t="s">
        <v>3291</v>
      </c>
      <c r="G2432">
        <v>82</v>
      </c>
    </row>
    <row r="2433" spans="1:7">
      <c r="A2433">
        <v>2432</v>
      </c>
      <c r="B2433">
        <v>6580</v>
      </c>
      <c r="C2433">
        <v>10</v>
      </c>
      <c r="D2433" t="s">
        <v>3419</v>
      </c>
      <c r="E2433" s="469">
        <v>399</v>
      </c>
      <c r="F2433" t="s">
        <v>3380</v>
      </c>
      <c r="G2433">
        <v>226</v>
      </c>
    </row>
    <row r="2434" spans="1:7">
      <c r="A2434">
        <v>2433</v>
      </c>
      <c r="B2434">
        <v>6309</v>
      </c>
      <c r="C2434">
        <v>10</v>
      </c>
      <c r="D2434" t="s">
        <v>3420</v>
      </c>
      <c r="E2434" s="469">
        <v>908</v>
      </c>
      <c r="F2434" t="s">
        <v>517</v>
      </c>
      <c r="G2434">
        <v>237</v>
      </c>
    </row>
    <row r="2435" spans="1:7">
      <c r="A2435">
        <v>2434</v>
      </c>
      <c r="B2435">
        <v>6581</v>
      </c>
      <c r="C2435">
        <v>10</v>
      </c>
      <c r="D2435" t="s">
        <v>3421</v>
      </c>
      <c r="E2435" s="469">
        <v>124.23</v>
      </c>
      <c r="F2435" t="s">
        <v>3383</v>
      </c>
      <c r="G2435">
        <v>226</v>
      </c>
    </row>
    <row r="2436" spans="1:7">
      <c r="A2436">
        <v>2435</v>
      </c>
      <c r="B2436">
        <v>11408</v>
      </c>
      <c r="C2436">
        <v>10</v>
      </c>
      <c r="D2436" t="s">
        <v>3422</v>
      </c>
      <c r="E2436" s="469">
        <v>519</v>
      </c>
      <c r="F2436" t="s">
        <v>517</v>
      </c>
      <c r="G2436">
        <v>25</v>
      </c>
    </row>
    <row r="2437" spans="1:7">
      <c r="A2437">
        <v>2436</v>
      </c>
      <c r="B2437">
        <v>9419</v>
      </c>
      <c r="C2437">
        <v>10</v>
      </c>
      <c r="D2437" t="s">
        <v>3423</v>
      </c>
      <c r="E2437" s="469">
        <v>299.95</v>
      </c>
      <c r="F2437" t="s">
        <v>3291</v>
      </c>
      <c r="G2437">
        <v>110</v>
      </c>
    </row>
    <row r="2438" spans="1:7">
      <c r="A2438">
        <v>2437</v>
      </c>
      <c r="B2438">
        <v>11151</v>
      </c>
      <c r="C2438">
        <v>10</v>
      </c>
      <c r="D2438" t="s">
        <v>3424</v>
      </c>
      <c r="E2438" s="469">
        <v>299.95</v>
      </c>
      <c r="F2438" t="s">
        <v>3291</v>
      </c>
      <c r="G2438">
        <v>36</v>
      </c>
    </row>
    <row r="2439" spans="1:7">
      <c r="A2439">
        <v>2438</v>
      </c>
      <c r="B2439">
        <v>8482</v>
      </c>
      <c r="C2439">
        <v>10</v>
      </c>
      <c r="D2439" t="s">
        <v>3425</v>
      </c>
      <c r="E2439" s="469">
        <v>209.95</v>
      </c>
      <c r="F2439" t="s">
        <v>3291</v>
      </c>
      <c r="G2439">
        <v>148</v>
      </c>
    </row>
    <row r="2440" spans="1:7">
      <c r="A2440">
        <v>2439</v>
      </c>
      <c r="B2440">
        <v>7964</v>
      </c>
      <c r="C2440">
        <v>10</v>
      </c>
      <c r="D2440" t="s">
        <v>3426</v>
      </c>
      <c r="E2440" s="469">
        <v>449</v>
      </c>
      <c r="F2440" t="s">
        <v>3380</v>
      </c>
      <c r="G2440">
        <v>169</v>
      </c>
    </row>
    <row r="2441" spans="1:7">
      <c r="A2441">
        <v>2440</v>
      </c>
      <c r="B2441">
        <v>8898</v>
      </c>
      <c r="C2441">
        <v>10</v>
      </c>
      <c r="D2441" t="s">
        <v>3427</v>
      </c>
      <c r="E2441" s="469">
        <v>265</v>
      </c>
      <c r="F2441" t="s">
        <v>3383</v>
      </c>
      <c r="G2441">
        <v>132</v>
      </c>
    </row>
    <row r="2442" spans="1:7">
      <c r="A2442">
        <v>2441</v>
      </c>
      <c r="B2442">
        <v>7605</v>
      </c>
      <c r="C2442">
        <v>10</v>
      </c>
      <c r="D2442" t="s">
        <v>3428</v>
      </c>
      <c r="E2442" s="469">
        <v>139</v>
      </c>
      <c r="F2442" t="s">
        <v>3217</v>
      </c>
      <c r="G2442">
        <v>186</v>
      </c>
    </row>
    <row r="2443" spans="1:7">
      <c r="A2443">
        <v>2442</v>
      </c>
      <c r="B2443">
        <v>6310</v>
      </c>
      <c r="C2443">
        <v>10</v>
      </c>
      <c r="D2443" t="s">
        <v>3429</v>
      </c>
      <c r="E2443" s="469">
        <v>229.9</v>
      </c>
      <c r="F2443" t="s">
        <v>3217</v>
      </c>
      <c r="G2443">
        <v>237</v>
      </c>
    </row>
    <row r="2444" spans="1:7">
      <c r="A2444">
        <v>2443</v>
      </c>
      <c r="B2444">
        <v>6713</v>
      </c>
      <c r="C2444">
        <v>10</v>
      </c>
      <c r="D2444" t="s">
        <v>3430</v>
      </c>
      <c r="E2444" s="469">
        <v>649</v>
      </c>
      <c r="F2444" t="s">
        <v>1120</v>
      </c>
      <c r="G2444">
        <v>221</v>
      </c>
    </row>
    <row r="2445" spans="1:7">
      <c r="A2445">
        <v>2444</v>
      </c>
      <c r="B2445">
        <v>6062</v>
      </c>
      <c r="C2445">
        <v>10</v>
      </c>
      <c r="D2445" t="s">
        <v>3431</v>
      </c>
      <c r="E2445" s="469">
        <v>499</v>
      </c>
      <c r="F2445" t="s">
        <v>520</v>
      </c>
      <c r="G2445">
        <v>248</v>
      </c>
    </row>
    <row r="2446" spans="1:7">
      <c r="A2446">
        <v>2445</v>
      </c>
      <c r="B2446">
        <v>7260</v>
      </c>
      <c r="C2446">
        <v>10</v>
      </c>
      <c r="D2446" t="s">
        <v>3432</v>
      </c>
      <c r="E2446" s="469">
        <v>199</v>
      </c>
      <c r="F2446" t="s">
        <v>520</v>
      </c>
      <c r="G2446">
        <v>200</v>
      </c>
    </row>
    <row r="2447" spans="1:7">
      <c r="A2447">
        <v>2446</v>
      </c>
      <c r="B2447">
        <v>9107</v>
      </c>
      <c r="C2447">
        <v>10</v>
      </c>
      <c r="D2447" t="s">
        <v>3433</v>
      </c>
      <c r="E2447" s="469">
        <v>439</v>
      </c>
      <c r="F2447" t="s">
        <v>3291</v>
      </c>
      <c r="G2447">
        <v>123</v>
      </c>
    </row>
    <row r="2448" spans="1:7">
      <c r="A2448">
        <v>2447</v>
      </c>
      <c r="B2448">
        <v>9664</v>
      </c>
      <c r="C2448">
        <v>10</v>
      </c>
      <c r="D2448" t="s">
        <v>3434</v>
      </c>
      <c r="E2448" s="469">
        <v>384</v>
      </c>
      <c r="F2448" t="s">
        <v>3291</v>
      </c>
      <c r="G2448">
        <v>99</v>
      </c>
    </row>
    <row r="2449" spans="1:7">
      <c r="A2449">
        <v>2448</v>
      </c>
      <c r="B2449">
        <v>6264</v>
      </c>
      <c r="C2449">
        <v>10</v>
      </c>
      <c r="D2449" t="s">
        <v>3435</v>
      </c>
      <c r="E2449" s="469">
        <v>384</v>
      </c>
      <c r="F2449" t="s">
        <v>3291</v>
      </c>
      <c r="G2449">
        <v>239</v>
      </c>
    </row>
    <row r="2450" spans="1:7">
      <c r="A2450">
        <v>2449</v>
      </c>
      <c r="B2450">
        <v>9750</v>
      </c>
      <c r="C2450">
        <v>10</v>
      </c>
      <c r="D2450" t="s">
        <v>3436</v>
      </c>
      <c r="E2450" s="469">
        <v>384</v>
      </c>
      <c r="F2450" t="s">
        <v>3291</v>
      </c>
      <c r="G2450">
        <v>96</v>
      </c>
    </row>
    <row r="2451" spans="1:7">
      <c r="A2451">
        <v>2450</v>
      </c>
      <c r="B2451">
        <v>9288</v>
      </c>
      <c r="C2451">
        <v>10</v>
      </c>
      <c r="D2451" t="s">
        <v>3437</v>
      </c>
      <c r="E2451" s="469">
        <v>384</v>
      </c>
      <c r="F2451" t="s">
        <v>3291</v>
      </c>
      <c r="G2451">
        <v>116</v>
      </c>
    </row>
    <row r="2452" spans="1:7">
      <c r="A2452">
        <v>2451</v>
      </c>
      <c r="B2452">
        <v>7261</v>
      </c>
      <c r="C2452">
        <v>10</v>
      </c>
      <c r="D2452" t="s">
        <v>3438</v>
      </c>
      <c r="E2452" s="469">
        <v>539</v>
      </c>
      <c r="F2452" t="s">
        <v>3291</v>
      </c>
      <c r="G2452">
        <v>200</v>
      </c>
    </row>
    <row r="2453" spans="1:7">
      <c r="A2453">
        <v>2452</v>
      </c>
      <c r="B2453">
        <v>6467</v>
      </c>
      <c r="C2453">
        <v>10</v>
      </c>
      <c r="D2453" t="s">
        <v>3439</v>
      </c>
      <c r="E2453" s="469">
        <v>539</v>
      </c>
      <c r="F2453" t="s">
        <v>3291</v>
      </c>
      <c r="G2453">
        <v>231</v>
      </c>
    </row>
    <row r="2454" spans="1:7">
      <c r="A2454">
        <v>2453</v>
      </c>
      <c r="B2454">
        <v>11948</v>
      </c>
      <c r="C2454">
        <v>10</v>
      </c>
      <c r="D2454" t="s">
        <v>3440</v>
      </c>
      <c r="E2454" s="469">
        <v>539</v>
      </c>
      <c r="F2454" t="s">
        <v>3291</v>
      </c>
      <c r="G2454">
        <v>2</v>
      </c>
    </row>
    <row r="2455" spans="1:7">
      <c r="A2455">
        <v>2454</v>
      </c>
      <c r="B2455">
        <v>8021</v>
      </c>
      <c r="C2455">
        <v>10</v>
      </c>
      <c r="D2455" t="s">
        <v>3441</v>
      </c>
      <c r="E2455" s="469">
        <v>539</v>
      </c>
      <c r="F2455" t="s">
        <v>3291</v>
      </c>
      <c r="G2455">
        <v>167</v>
      </c>
    </row>
    <row r="2456" spans="1:7">
      <c r="A2456">
        <v>2455</v>
      </c>
      <c r="B2456">
        <v>10974</v>
      </c>
      <c r="C2456">
        <v>10</v>
      </c>
      <c r="D2456" t="s">
        <v>3442</v>
      </c>
      <c r="E2456" s="469">
        <v>699</v>
      </c>
      <c r="F2456" t="s">
        <v>3291</v>
      </c>
      <c r="G2456">
        <v>43</v>
      </c>
    </row>
    <row r="2457" spans="1:7">
      <c r="A2457">
        <v>2456</v>
      </c>
      <c r="B2457">
        <v>7606</v>
      </c>
      <c r="C2457">
        <v>10</v>
      </c>
      <c r="D2457" t="s">
        <v>3443</v>
      </c>
      <c r="E2457" s="469">
        <v>699</v>
      </c>
      <c r="F2457" t="s">
        <v>3291</v>
      </c>
      <c r="G2457">
        <v>186</v>
      </c>
    </row>
    <row r="2458" spans="1:7">
      <c r="A2458">
        <v>2457</v>
      </c>
      <c r="B2458">
        <v>10023</v>
      </c>
      <c r="C2458">
        <v>10</v>
      </c>
      <c r="D2458" t="s">
        <v>3444</v>
      </c>
      <c r="E2458" s="469">
        <v>519</v>
      </c>
      <c r="F2458" t="s">
        <v>3291</v>
      </c>
      <c r="G2458">
        <v>84</v>
      </c>
    </row>
    <row r="2459" spans="1:7">
      <c r="A2459">
        <v>2458</v>
      </c>
      <c r="B2459">
        <v>6008</v>
      </c>
      <c r="C2459">
        <v>10</v>
      </c>
      <c r="D2459" t="s">
        <v>3445</v>
      </c>
      <c r="E2459" s="469">
        <v>519</v>
      </c>
      <c r="F2459" t="s">
        <v>3291</v>
      </c>
      <c r="G2459">
        <v>250</v>
      </c>
    </row>
    <row r="2460" spans="1:7">
      <c r="A2460">
        <v>2459</v>
      </c>
      <c r="B2460">
        <v>6750</v>
      </c>
      <c r="C2460">
        <v>10</v>
      </c>
      <c r="D2460" t="s">
        <v>3446</v>
      </c>
      <c r="E2460" s="469">
        <v>519</v>
      </c>
      <c r="F2460" t="s">
        <v>3291</v>
      </c>
      <c r="G2460">
        <v>220</v>
      </c>
    </row>
    <row r="2461" spans="1:7">
      <c r="A2461">
        <v>2460</v>
      </c>
      <c r="B2461">
        <v>10641</v>
      </c>
      <c r="C2461">
        <v>10</v>
      </c>
      <c r="D2461" t="s">
        <v>3447</v>
      </c>
      <c r="E2461" s="469">
        <v>429.95</v>
      </c>
      <c r="F2461" t="s">
        <v>3291</v>
      </c>
      <c r="G2461">
        <v>58</v>
      </c>
    </row>
    <row r="2462" spans="1:7">
      <c r="A2462">
        <v>2461</v>
      </c>
      <c r="B2462">
        <v>8915</v>
      </c>
      <c r="C2462">
        <v>10</v>
      </c>
      <c r="D2462" t="s">
        <v>3448</v>
      </c>
      <c r="E2462" s="469">
        <v>429.95</v>
      </c>
      <c r="F2462" t="s">
        <v>3291</v>
      </c>
      <c r="G2462">
        <v>131</v>
      </c>
    </row>
    <row r="2463" spans="1:7">
      <c r="A2463">
        <v>2462</v>
      </c>
      <c r="B2463">
        <v>8221</v>
      </c>
      <c r="C2463">
        <v>10</v>
      </c>
      <c r="D2463" t="s">
        <v>3449</v>
      </c>
      <c r="E2463" s="469">
        <v>339.95</v>
      </c>
      <c r="F2463" t="s">
        <v>3291</v>
      </c>
      <c r="G2463">
        <v>158</v>
      </c>
    </row>
    <row r="2464" spans="1:7">
      <c r="A2464">
        <v>2463</v>
      </c>
      <c r="B2464">
        <v>10409</v>
      </c>
      <c r="C2464">
        <v>10</v>
      </c>
      <c r="D2464" t="s">
        <v>3450</v>
      </c>
      <c r="E2464" s="469">
        <v>349</v>
      </c>
      <c r="F2464" t="s">
        <v>3291</v>
      </c>
      <c r="G2464">
        <v>68</v>
      </c>
    </row>
    <row r="2465" spans="1:7">
      <c r="A2465">
        <v>2464</v>
      </c>
      <c r="B2465">
        <v>10429</v>
      </c>
      <c r="C2465">
        <v>10</v>
      </c>
      <c r="D2465" t="s">
        <v>3451</v>
      </c>
      <c r="E2465" s="469">
        <v>339.95</v>
      </c>
      <c r="F2465" t="s">
        <v>3291</v>
      </c>
      <c r="G2465">
        <v>67</v>
      </c>
    </row>
    <row r="2466" spans="1:7">
      <c r="A2466">
        <v>2465</v>
      </c>
      <c r="B2466">
        <v>6845</v>
      </c>
      <c r="C2466">
        <v>10</v>
      </c>
      <c r="D2466" t="s">
        <v>3452</v>
      </c>
      <c r="E2466" s="469">
        <v>349</v>
      </c>
      <c r="F2466" t="s">
        <v>3291</v>
      </c>
      <c r="G2466">
        <v>216</v>
      </c>
    </row>
    <row r="2467" spans="1:7">
      <c r="A2467">
        <v>2466</v>
      </c>
      <c r="B2467">
        <v>9481</v>
      </c>
      <c r="C2467">
        <v>10</v>
      </c>
      <c r="D2467" t="s">
        <v>3453</v>
      </c>
      <c r="E2467" s="469">
        <v>339.95</v>
      </c>
      <c r="F2467" t="s">
        <v>3291</v>
      </c>
      <c r="G2467">
        <v>107</v>
      </c>
    </row>
    <row r="2468" spans="1:7">
      <c r="A2468">
        <v>2467</v>
      </c>
      <c r="B2468">
        <v>6925</v>
      </c>
      <c r="C2468">
        <v>10</v>
      </c>
      <c r="D2468" t="s">
        <v>3454</v>
      </c>
      <c r="E2468" s="469">
        <v>309</v>
      </c>
      <c r="F2468" t="s">
        <v>3291</v>
      </c>
      <c r="G2468">
        <v>213</v>
      </c>
    </row>
    <row r="2469" spans="1:7">
      <c r="A2469">
        <v>2468</v>
      </c>
      <c r="B2469">
        <v>11008</v>
      </c>
      <c r="C2469">
        <v>10</v>
      </c>
      <c r="D2469" t="s">
        <v>3455</v>
      </c>
      <c r="E2469" s="469">
        <v>309</v>
      </c>
      <c r="F2469" t="s">
        <v>3291</v>
      </c>
      <c r="G2469">
        <v>42</v>
      </c>
    </row>
    <row r="2470" spans="1:7">
      <c r="A2470">
        <v>2469</v>
      </c>
      <c r="B2470">
        <v>6512</v>
      </c>
      <c r="C2470">
        <v>10</v>
      </c>
      <c r="D2470" t="s">
        <v>3456</v>
      </c>
      <c r="E2470" s="469">
        <v>269</v>
      </c>
      <c r="F2470" t="s">
        <v>3291</v>
      </c>
      <c r="G2470">
        <v>229</v>
      </c>
    </row>
    <row r="2471" spans="1:7">
      <c r="A2471">
        <v>2470</v>
      </c>
      <c r="B2471">
        <v>9420</v>
      </c>
      <c r="C2471">
        <v>10</v>
      </c>
      <c r="D2471" t="s">
        <v>3457</v>
      </c>
      <c r="E2471" s="469">
        <v>599</v>
      </c>
      <c r="F2471" t="s">
        <v>930</v>
      </c>
      <c r="G2471">
        <v>110</v>
      </c>
    </row>
    <row r="2472" spans="1:7">
      <c r="A2472">
        <v>2471</v>
      </c>
      <c r="B2472">
        <v>10836</v>
      </c>
      <c r="C2472">
        <v>10</v>
      </c>
      <c r="D2472" t="s">
        <v>3458</v>
      </c>
      <c r="E2472" s="469">
        <v>599</v>
      </c>
      <c r="F2472" t="s">
        <v>930</v>
      </c>
      <c r="G2472">
        <v>49</v>
      </c>
    </row>
    <row r="2473" spans="1:7">
      <c r="A2473">
        <v>2472</v>
      </c>
      <c r="B2473">
        <v>8444</v>
      </c>
      <c r="C2473">
        <v>10</v>
      </c>
      <c r="D2473" t="s">
        <v>3459</v>
      </c>
      <c r="E2473" s="469">
        <v>749</v>
      </c>
      <c r="F2473" t="s">
        <v>930</v>
      </c>
      <c r="G2473">
        <v>150</v>
      </c>
    </row>
    <row r="2474" spans="1:7">
      <c r="A2474">
        <v>2473</v>
      </c>
      <c r="B2474">
        <v>9421</v>
      </c>
      <c r="C2474">
        <v>10</v>
      </c>
      <c r="D2474" t="s">
        <v>3460</v>
      </c>
      <c r="E2474" s="469">
        <v>749</v>
      </c>
      <c r="F2474" t="s">
        <v>930</v>
      </c>
      <c r="G2474">
        <v>110</v>
      </c>
    </row>
    <row r="2475" spans="1:7">
      <c r="A2475">
        <v>2474</v>
      </c>
      <c r="B2475">
        <v>7826</v>
      </c>
      <c r="C2475">
        <v>10</v>
      </c>
      <c r="D2475" t="s">
        <v>3461</v>
      </c>
      <c r="E2475" s="469">
        <v>349</v>
      </c>
      <c r="F2475" t="s">
        <v>930</v>
      </c>
      <c r="G2475">
        <v>175</v>
      </c>
    </row>
    <row r="2476" spans="1:7">
      <c r="A2476">
        <v>2475</v>
      </c>
      <c r="B2476">
        <v>10705</v>
      </c>
      <c r="C2476">
        <v>10</v>
      </c>
      <c r="D2476" t="s">
        <v>3462</v>
      </c>
      <c r="E2476" s="469">
        <v>349</v>
      </c>
      <c r="F2476" t="s">
        <v>930</v>
      </c>
      <c r="G2476">
        <v>55</v>
      </c>
    </row>
    <row r="2477" spans="1:7">
      <c r="A2477">
        <v>2476</v>
      </c>
      <c r="B2477">
        <v>8548</v>
      </c>
      <c r="C2477">
        <v>10</v>
      </c>
      <c r="D2477" t="s">
        <v>3463</v>
      </c>
      <c r="E2477" s="469">
        <v>349</v>
      </c>
      <c r="F2477" t="s">
        <v>930</v>
      </c>
      <c r="G2477">
        <v>145</v>
      </c>
    </row>
    <row r="2478" spans="1:7">
      <c r="A2478">
        <v>2477</v>
      </c>
      <c r="B2478">
        <v>11009</v>
      </c>
      <c r="C2478">
        <v>10</v>
      </c>
      <c r="D2478" t="s">
        <v>3464</v>
      </c>
      <c r="E2478" s="469">
        <v>599</v>
      </c>
      <c r="F2478" t="s">
        <v>930</v>
      </c>
      <c r="G2478">
        <v>42</v>
      </c>
    </row>
    <row r="2479" spans="1:7">
      <c r="A2479">
        <v>2478</v>
      </c>
      <c r="B2479">
        <v>10555</v>
      </c>
      <c r="C2479">
        <v>10</v>
      </c>
      <c r="D2479" t="s">
        <v>3465</v>
      </c>
      <c r="E2479" s="469">
        <v>229</v>
      </c>
      <c r="F2479" t="s">
        <v>930</v>
      </c>
      <c r="G2479">
        <v>62</v>
      </c>
    </row>
    <row r="2480" spans="1:7">
      <c r="A2480">
        <v>2479</v>
      </c>
      <c r="B2480">
        <v>7965</v>
      </c>
      <c r="C2480">
        <v>10</v>
      </c>
      <c r="D2480" t="s">
        <v>3466</v>
      </c>
      <c r="E2480" s="469">
        <v>229</v>
      </c>
      <c r="F2480" t="s">
        <v>930</v>
      </c>
      <c r="G2480">
        <v>169</v>
      </c>
    </row>
    <row r="2481" spans="1:7">
      <c r="A2481">
        <v>2480</v>
      </c>
      <c r="B2481">
        <v>7656</v>
      </c>
      <c r="C2481">
        <v>10</v>
      </c>
      <c r="D2481" t="s">
        <v>3467</v>
      </c>
      <c r="E2481" s="469">
        <v>799</v>
      </c>
      <c r="F2481" t="s">
        <v>523</v>
      </c>
      <c r="G2481">
        <v>183</v>
      </c>
    </row>
    <row r="2482" spans="1:7">
      <c r="A2482">
        <v>2481</v>
      </c>
      <c r="B2482">
        <v>7115</v>
      </c>
      <c r="C2482">
        <v>10</v>
      </c>
      <c r="D2482" t="s">
        <v>3468</v>
      </c>
      <c r="E2482" s="469">
        <v>399</v>
      </c>
      <c r="F2482" t="s">
        <v>3469</v>
      </c>
      <c r="G2482">
        <v>205</v>
      </c>
    </row>
    <row r="2483" spans="1:7">
      <c r="A2483">
        <v>2482</v>
      </c>
      <c r="B2483">
        <v>10859</v>
      </c>
      <c r="C2483">
        <v>10</v>
      </c>
      <c r="D2483" t="s">
        <v>3470</v>
      </c>
      <c r="E2483" s="469">
        <v>349</v>
      </c>
      <c r="F2483" t="s">
        <v>552</v>
      </c>
      <c r="G2483">
        <v>48</v>
      </c>
    </row>
    <row r="2484" spans="1:7">
      <c r="A2484">
        <v>2483</v>
      </c>
      <c r="B2484">
        <v>6244</v>
      </c>
      <c r="C2484">
        <v>10</v>
      </c>
      <c r="D2484" t="s">
        <v>3471</v>
      </c>
      <c r="E2484" s="469">
        <v>249</v>
      </c>
      <c r="F2484" t="s">
        <v>552</v>
      </c>
      <c r="G2484">
        <v>240</v>
      </c>
    </row>
    <row r="2485" spans="1:7">
      <c r="A2485">
        <v>2484</v>
      </c>
      <c r="B2485">
        <v>6037</v>
      </c>
      <c r="C2485">
        <v>10</v>
      </c>
      <c r="D2485" t="s">
        <v>3472</v>
      </c>
      <c r="E2485" s="469">
        <v>249</v>
      </c>
      <c r="F2485" t="s">
        <v>552</v>
      </c>
      <c r="G2485">
        <v>249</v>
      </c>
    </row>
    <row r="2486" spans="1:7">
      <c r="A2486">
        <v>2485</v>
      </c>
      <c r="B2486">
        <v>6199</v>
      </c>
      <c r="C2486">
        <v>10</v>
      </c>
      <c r="D2486" t="s">
        <v>3473</v>
      </c>
      <c r="E2486" s="469">
        <v>199</v>
      </c>
      <c r="F2486" t="s">
        <v>552</v>
      </c>
      <c r="G2486">
        <v>242</v>
      </c>
    </row>
    <row r="2487" spans="1:7">
      <c r="A2487">
        <v>2486</v>
      </c>
      <c r="B2487">
        <v>11031</v>
      </c>
      <c r="C2487">
        <v>10</v>
      </c>
      <c r="D2487" t="s">
        <v>3474</v>
      </c>
      <c r="E2487" s="469">
        <v>745</v>
      </c>
      <c r="F2487" t="s">
        <v>517</v>
      </c>
      <c r="G2487">
        <v>41</v>
      </c>
    </row>
    <row r="2488" spans="1:7">
      <c r="A2488">
        <v>2487</v>
      </c>
      <c r="B2488">
        <v>7996</v>
      </c>
      <c r="C2488">
        <v>10</v>
      </c>
      <c r="D2488" t="s">
        <v>3475</v>
      </c>
      <c r="E2488" s="469">
        <v>859</v>
      </c>
      <c r="F2488" t="s">
        <v>517</v>
      </c>
      <c r="G2488">
        <v>168</v>
      </c>
    </row>
    <row r="2489" spans="1:7">
      <c r="A2489">
        <v>2488</v>
      </c>
      <c r="B2489">
        <v>11226</v>
      </c>
      <c r="C2489">
        <v>10</v>
      </c>
      <c r="D2489" t="s">
        <v>3476</v>
      </c>
      <c r="E2489" s="469">
        <v>179</v>
      </c>
      <c r="F2489" t="s">
        <v>3383</v>
      </c>
      <c r="G2489">
        <v>33</v>
      </c>
    </row>
    <row r="2490" spans="1:7">
      <c r="A2490">
        <v>2489</v>
      </c>
      <c r="B2490">
        <v>9612</v>
      </c>
      <c r="C2490">
        <v>10</v>
      </c>
      <c r="D2490" t="s">
        <v>3477</v>
      </c>
      <c r="E2490" s="469">
        <v>179</v>
      </c>
      <c r="F2490" t="s">
        <v>3383</v>
      </c>
      <c r="G2490">
        <v>101</v>
      </c>
    </row>
    <row r="2491" spans="1:7">
      <c r="A2491">
        <v>2490</v>
      </c>
      <c r="B2491">
        <v>11949</v>
      </c>
      <c r="C2491">
        <v>11</v>
      </c>
      <c r="D2491" t="s">
        <v>3478</v>
      </c>
      <c r="E2491" s="469">
        <v>32</v>
      </c>
      <c r="F2491" t="s">
        <v>1079</v>
      </c>
      <c r="G2491">
        <v>2</v>
      </c>
    </row>
    <row r="2492" spans="1:7">
      <c r="A2492">
        <v>2491</v>
      </c>
      <c r="B2492">
        <v>8916</v>
      </c>
      <c r="C2492">
        <v>11</v>
      </c>
      <c r="D2492" t="s">
        <v>3479</v>
      </c>
      <c r="E2492" s="469">
        <v>39.99</v>
      </c>
      <c r="F2492" t="s">
        <v>1079</v>
      </c>
      <c r="G2492">
        <v>131</v>
      </c>
    </row>
    <row r="2493" spans="1:7">
      <c r="A2493">
        <v>2492</v>
      </c>
      <c r="B2493">
        <v>6038</v>
      </c>
      <c r="C2493">
        <v>11</v>
      </c>
      <c r="D2493" t="s">
        <v>3480</v>
      </c>
      <c r="E2493" s="469">
        <v>109</v>
      </c>
      <c r="F2493" t="s">
        <v>3481</v>
      </c>
      <c r="G2493">
        <v>249</v>
      </c>
    </row>
    <row r="2494" spans="1:7">
      <c r="A2494">
        <v>2493</v>
      </c>
      <c r="B2494">
        <v>9549</v>
      </c>
      <c r="C2494">
        <v>11</v>
      </c>
      <c r="D2494" t="s">
        <v>3482</v>
      </c>
      <c r="E2494" s="469">
        <v>48.99</v>
      </c>
      <c r="F2494" t="s">
        <v>3483</v>
      </c>
      <c r="G2494">
        <v>104</v>
      </c>
    </row>
    <row r="2495" spans="1:7">
      <c r="A2495">
        <v>2494</v>
      </c>
      <c r="B2495">
        <v>10074</v>
      </c>
      <c r="C2495">
        <v>11</v>
      </c>
      <c r="D2495" t="s">
        <v>3484</v>
      </c>
      <c r="E2495" s="469">
        <v>86</v>
      </c>
      <c r="F2495" t="s">
        <v>3481</v>
      </c>
      <c r="G2495">
        <v>82</v>
      </c>
    </row>
    <row r="2496" spans="1:7">
      <c r="A2496">
        <v>2495</v>
      </c>
      <c r="B2496">
        <v>10926</v>
      </c>
      <c r="C2496">
        <v>11</v>
      </c>
      <c r="D2496" t="s">
        <v>3485</v>
      </c>
      <c r="E2496" s="469">
        <v>44.95</v>
      </c>
      <c r="F2496" t="s">
        <v>1079</v>
      </c>
      <c r="G2496">
        <v>45</v>
      </c>
    </row>
    <row r="2497" spans="1:7">
      <c r="A2497">
        <v>2496</v>
      </c>
      <c r="B2497">
        <v>6178</v>
      </c>
      <c r="C2497">
        <v>11</v>
      </c>
      <c r="D2497" t="s">
        <v>3486</v>
      </c>
      <c r="E2497" s="469">
        <v>89</v>
      </c>
      <c r="F2497" t="s">
        <v>3481</v>
      </c>
      <c r="G2497">
        <v>243</v>
      </c>
    </row>
    <row r="2498" spans="1:7">
      <c r="A2498">
        <v>2497</v>
      </c>
      <c r="B2498">
        <v>8606</v>
      </c>
      <c r="C2498">
        <v>11</v>
      </c>
      <c r="D2498" t="s">
        <v>3487</v>
      </c>
      <c r="E2498" s="469">
        <v>107.99</v>
      </c>
      <c r="F2498" t="s">
        <v>3481</v>
      </c>
      <c r="G2498">
        <v>143</v>
      </c>
    </row>
    <row r="2499" spans="1:7">
      <c r="A2499">
        <v>2498</v>
      </c>
      <c r="B2499">
        <v>11680</v>
      </c>
      <c r="C2499">
        <v>11</v>
      </c>
      <c r="D2499" t="s">
        <v>3488</v>
      </c>
      <c r="E2499" s="469">
        <v>69</v>
      </c>
      <c r="F2499" t="s">
        <v>3489</v>
      </c>
      <c r="G2499">
        <v>13</v>
      </c>
    </row>
    <row r="2500" spans="1:7">
      <c r="A2500">
        <v>2499</v>
      </c>
      <c r="B2500">
        <v>11525</v>
      </c>
      <c r="C2500">
        <v>11</v>
      </c>
      <c r="D2500" t="s">
        <v>3490</v>
      </c>
      <c r="E2500" s="469">
        <v>79.989999999999995</v>
      </c>
      <c r="F2500" t="s">
        <v>3483</v>
      </c>
      <c r="G2500">
        <v>20</v>
      </c>
    </row>
    <row r="2501" spans="1:7">
      <c r="A2501">
        <v>2500</v>
      </c>
      <c r="B2501">
        <v>7283</v>
      </c>
      <c r="C2501">
        <v>11</v>
      </c>
      <c r="D2501" t="s">
        <v>3491</v>
      </c>
      <c r="E2501" s="469">
        <v>44.99</v>
      </c>
      <c r="F2501" t="s">
        <v>1079</v>
      </c>
      <c r="G2501">
        <v>199</v>
      </c>
    </row>
    <row r="2502" spans="1:7">
      <c r="A2502">
        <v>2501</v>
      </c>
      <c r="B2502">
        <v>8170</v>
      </c>
      <c r="C2502">
        <v>11</v>
      </c>
      <c r="D2502" t="s">
        <v>3492</v>
      </c>
      <c r="E2502" s="469">
        <v>37</v>
      </c>
      <c r="F2502" t="s">
        <v>3483</v>
      </c>
      <c r="G2502">
        <v>160</v>
      </c>
    </row>
    <row r="2503" spans="1:7">
      <c r="A2503">
        <v>2502</v>
      </c>
      <c r="B2503">
        <v>8574</v>
      </c>
      <c r="C2503">
        <v>11</v>
      </c>
      <c r="D2503" t="s">
        <v>3493</v>
      </c>
      <c r="E2503" s="469">
        <v>99.99</v>
      </c>
      <c r="F2503" t="s">
        <v>3481</v>
      </c>
      <c r="G2503">
        <v>144</v>
      </c>
    </row>
    <row r="2504" spans="1:7">
      <c r="A2504">
        <v>2503</v>
      </c>
      <c r="B2504">
        <v>9198</v>
      </c>
      <c r="C2504">
        <v>11</v>
      </c>
      <c r="D2504" t="s">
        <v>3494</v>
      </c>
      <c r="E2504" s="469">
        <v>209</v>
      </c>
      <c r="F2504" t="s">
        <v>3481</v>
      </c>
      <c r="G2504">
        <v>119</v>
      </c>
    </row>
    <row r="2505" spans="1:7">
      <c r="A2505">
        <v>2504</v>
      </c>
      <c r="B2505">
        <v>9751</v>
      </c>
      <c r="C2505">
        <v>11</v>
      </c>
      <c r="D2505" t="s">
        <v>3495</v>
      </c>
      <c r="E2505" s="469">
        <v>29.99</v>
      </c>
      <c r="F2505" t="s">
        <v>3165</v>
      </c>
      <c r="G2505">
        <v>96</v>
      </c>
    </row>
    <row r="2506" spans="1:7">
      <c r="A2506">
        <v>2505</v>
      </c>
      <c r="B2506">
        <v>10299</v>
      </c>
      <c r="C2506">
        <v>11</v>
      </c>
      <c r="D2506" t="s">
        <v>3496</v>
      </c>
      <c r="E2506" s="469">
        <v>49</v>
      </c>
      <c r="F2506" t="s">
        <v>3497</v>
      </c>
      <c r="G2506">
        <v>72</v>
      </c>
    </row>
    <row r="2507" spans="1:7">
      <c r="A2507">
        <v>2506</v>
      </c>
      <c r="B2507">
        <v>11432</v>
      </c>
      <c r="C2507">
        <v>11</v>
      </c>
      <c r="D2507" t="s">
        <v>3498</v>
      </c>
      <c r="E2507" s="469">
        <v>69.989999999999995</v>
      </c>
      <c r="F2507" t="s">
        <v>3481</v>
      </c>
      <c r="G2507">
        <v>24</v>
      </c>
    </row>
    <row r="2508" spans="1:7">
      <c r="A2508">
        <v>2507</v>
      </c>
      <c r="B2508">
        <v>10443</v>
      </c>
      <c r="C2508">
        <v>11</v>
      </c>
      <c r="D2508" t="s">
        <v>3499</v>
      </c>
      <c r="E2508" s="469">
        <v>69.95</v>
      </c>
      <c r="F2508" t="s">
        <v>1079</v>
      </c>
      <c r="G2508">
        <v>66</v>
      </c>
    </row>
    <row r="2509" spans="1:7">
      <c r="A2509">
        <v>2508</v>
      </c>
      <c r="B2509">
        <v>6009</v>
      </c>
      <c r="C2509">
        <v>11</v>
      </c>
      <c r="D2509" t="s">
        <v>3500</v>
      </c>
      <c r="E2509" s="469">
        <v>27</v>
      </c>
      <c r="F2509" t="s">
        <v>3481</v>
      </c>
      <c r="G2509">
        <v>250</v>
      </c>
    </row>
    <row r="2510" spans="1:7">
      <c r="A2510">
        <v>2509</v>
      </c>
      <c r="B2510">
        <v>8961</v>
      </c>
      <c r="C2510">
        <v>11</v>
      </c>
      <c r="D2510" t="s">
        <v>3501</v>
      </c>
      <c r="E2510" s="469">
        <v>109</v>
      </c>
      <c r="F2510" t="s">
        <v>1085</v>
      </c>
      <c r="G2510">
        <v>129</v>
      </c>
    </row>
    <row r="2511" spans="1:7">
      <c r="A2511">
        <v>2510</v>
      </c>
      <c r="B2511">
        <v>8297</v>
      </c>
      <c r="C2511">
        <v>11</v>
      </c>
      <c r="D2511" t="s">
        <v>3502</v>
      </c>
      <c r="E2511" s="469">
        <v>26.95</v>
      </c>
      <c r="F2511" t="s">
        <v>3481</v>
      </c>
      <c r="G2511">
        <v>155</v>
      </c>
    </row>
    <row r="2512" spans="1:7">
      <c r="A2512">
        <v>2511</v>
      </c>
      <c r="B2512">
        <v>6179</v>
      </c>
      <c r="C2512">
        <v>11</v>
      </c>
      <c r="D2512" t="s">
        <v>3503</v>
      </c>
      <c r="E2512" s="469">
        <v>88.99</v>
      </c>
      <c r="F2512" t="s">
        <v>3481</v>
      </c>
      <c r="G2512">
        <v>243</v>
      </c>
    </row>
    <row r="2513" spans="1:7">
      <c r="A2513">
        <v>2512</v>
      </c>
      <c r="B2513">
        <v>8022</v>
      </c>
      <c r="C2513">
        <v>11</v>
      </c>
      <c r="D2513" t="s">
        <v>3504</v>
      </c>
      <c r="E2513" s="469">
        <v>26.99</v>
      </c>
      <c r="F2513" t="s">
        <v>3481</v>
      </c>
      <c r="G2513">
        <v>167</v>
      </c>
    </row>
    <row r="2514" spans="1:7">
      <c r="A2514">
        <v>2513</v>
      </c>
      <c r="B2514">
        <v>8658</v>
      </c>
      <c r="C2514">
        <v>11</v>
      </c>
      <c r="D2514" t="s">
        <v>3505</v>
      </c>
      <c r="E2514" s="469">
        <v>28.99</v>
      </c>
      <c r="F2514" t="s">
        <v>1085</v>
      </c>
      <c r="G2514">
        <v>141</v>
      </c>
    </row>
    <row r="2515" spans="1:7">
      <c r="A2515">
        <v>2514</v>
      </c>
      <c r="B2515">
        <v>7355</v>
      </c>
      <c r="C2515">
        <v>11</v>
      </c>
      <c r="D2515" t="s">
        <v>3506</v>
      </c>
      <c r="E2515" s="469">
        <v>59.99</v>
      </c>
      <c r="F2515" t="s">
        <v>1085</v>
      </c>
      <c r="G2515">
        <v>196</v>
      </c>
    </row>
    <row r="2516" spans="1:7">
      <c r="A2516">
        <v>2515</v>
      </c>
      <c r="B2516">
        <v>7772</v>
      </c>
      <c r="C2516">
        <v>11</v>
      </c>
      <c r="D2516" t="s">
        <v>3507</v>
      </c>
      <c r="E2516" s="469">
        <v>39.99</v>
      </c>
      <c r="F2516" t="s">
        <v>3483</v>
      </c>
      <c r="G2516">
        <v>178</v>
      </c>
    </row>
    <row r="2517" spans="1:7">
      <c r="A2517">
        <v>2516</v>
      </c>
      <c r="B2517">
        <v>10475</v>
      </c>
      <c r="C2517">
        <v>11</v>
      </c>
      <c r="D2517" t="s">
        <v>3508</v>
      </c>
      <c r="E2517" s="469">
        <v>24.99</v>
      </c>
      <c r="F2517" t="s">
        <v>3509</v>
      </c>
      <c r="G2517">
        <v>65</v>
      </c>
    </row>
    <row r="2518" spans="1:7">
      <c r="A2518">
        <v>2517</v>
      </c>
      <c r="B2518">
        <v>9129</v>
      </c>
      <c r="C2518">
        <v>11</v>
      </c>
      <c r="D2518" t="s">
        <v>3510</v>
      </c>
      <c r="E2518" s="469">
        <v>59</v>
      </c>
      <c r="F2518" t="s">
        <v>1079</v>
      </c>
      <c r="G2518">
        <v>122</v>
      </c>
    </row>
    <row r="2519" spans="1:7">
      <c r="A2519">
        <v>2518</v>
      </c>
      <c r="B2519">
        <v>7901</v>
      </c>
      <c r="C2519">
        <v>11</v>
      </c>
      <c r="D2519" t="s">
        <v>3511</v>
      </c>
      <c r="E2519" s="469">
        <v>49.95</v>
      </c>
      <c r="F2519" t="s">
        <v>3481</v>
      </c>
      <c r="G2519">
        <v>172</v>
      </c>
    </row>
    <row r="2520" spans="1:7">
      <c r="A2520">
        <v>2519</v>
      </c>
      <c r="B2520">
        <v>9805</v>
      </c>
      <c r="C2520">
        <v>11</v>
      </c>
      <c r="D2520" t="s">
        <v>3512</v>
      </c>
      <c r="E2520" s="469">
        <v>169</v>
      </c>
      <c r="F2520" t="s">
        <v>3481</v>
      </c>
      <c r="G2520">
        <v>94</v>
      </c>
    </row>
    <row r="2521" spans="1:7">
      <c r="A2521">
        <v>2520</v>
      </c>
      <c r="B2521">
        <v>11135</v>
      </c>
      <c r="C2521">
        <v>11</v>
      </c>
      <c r="D2521" t="s">
        <v>3513</v>
      </c>
      <c r="E2521" s="469">
        <v>39.99</v>
      </c>
      <c r="F2521" t="s">
        <v>3165</v>
      </c>
      <c r="G2521">
        <v>37</v>
      </c>
    </row>
    <row r="2522" spans="1:7">
      <c r="A2522">
        <v>2521</v>
      </c>
      <c r="B2522">
        <v>7640</v>
      </c>
      <c r="C2522">
        <v>11</v>
      </c>
      <c r="D2522" t="s">
        <v>3514</v>
      </c>
      <c r="E2522" s="469">
        <v>65</v>
      </c>
      <c r="F2522" t="s">
        <v>3483</v>
      </c>
      <c r="G2522">
        <v>184</v>
      </c>
    </row>
    <row r="2523" spans="1:7">
      <c r="A2523">
        <v>2522</v>
      </c>
      <c r="B2523">
        <v>9199</v>
      </c>
      <c r="C2523">
        <v>11</v>
      </c>
      <c r="D2523" t="s">
        <v>3515</v>
      </c>
      <c r="E2523" s="469">
        <v>49.5</v>
      </c>
      <c r="F2523" t="s">
        <v>1085</v>
      </c>
      <c r="G2523">
        <v>119</v>
      </c>
    </row>
    <row r="2524" spans="1:7">
      <c r="A2524">
        <v>2523</v>
      </c>
      <c r="B2524">
        <v>9395</v>
      </c>
      <c r="C2524">
        <v>11</v>
      </c>
      <c r="D2524" t="s">
        <v>3516</v>
      </c>
      <c r="E2524" s="469">
        <v>69</v>
      </c>
      <c r="F2524" t="s">
        <v>3497</v>
      </c>
      <c r="G2524">
        <v>111</v>
      </c>
    </row>
    <row r="2525" spans="1:7">
      <c r="A2525">
        <v>2524</v>
      </c>
      <c r="B2525">
        <v>11069</v>
      </c>
      <c r="C2525">
        <v>11</v>
      </c>
      <c r="D2525" t="s">
        <v>3517</v>
      </c>
      <c r="E2525" s="469">
        <v>34.99</v>
      </c>
      <c r="F2525" t="s">
        <v>3518</v>
      </c>
      <c r="G2525">
        <v>40</v>
      </c>
    </row>
    <row r="2526" spans="1:7">
      <c r="A2526">
        <v>2525</v>
      </c>
      <c r="B2526">
        <v>10410</v>
      </c>
      <c r="C2526">
        <v>11</v>
      </c>
      <c r="D2526" t="s">
        <v>3519</v>
      </c>
      <c r="E2526" s="469">
        <v>29.99</v>
      </c>
      <c r="F2526" t="s">
        <v>3520</v>
      </c>
      <c r="G2526">
        <v>68</v>
      </c>
    </row>
    <row r="2527" spans="1:7">
      <c r="A2527">
        <v>2526</v>
      </c>
      <c r="B2527">
        <v>8350</v>
      </c>
      <c r="C2527">
        <v>11</v>
      </c>
      <c r="D2527" t="s">
        <v>3521</v>
      </c>
      <c r="E2527" s="469">
        <v>99.99</v>
      </c>
      <c r="F2527" t="s">
        <v>3165</v>
      </c>
      <c r="G2527">
        <v>153</v>
      </c>
    </row>
    <row r="2528" spans="1:7">
      <c r="A2528">
        <v>2527</v>
      </c>
      <c r="B2528">
        <v>10795</v>
      </c>
      <c r="C2528">
        <v>11</v>
      </c>
      <c r="D2528" t="s">
        <v>3522</v>
      </c>
      <c r="E2528" s="469">
        <v>93.99</v>
      </c>
      <c r="F2528" t="s">
        <v>3481</v>
      </c>
      <c r="G2528">
        <v>51</v>
      </c>
    </row>
    <row r="2529" spans="1:7">
      <c r="A2529">
        <v>2528</v>
      </c>
      <c r="B2529">
        <v>11113</v>
      </c>
      <c r="C2529">
        <v>11</v>
      </c>
      <c r="D2529" t="s">
        <v>3523</v>
      </c>
      <c r="E2529" s="469">
        <v>49</v>
      </c>
      <c r="F2529" t="s">
        <v>3483</v>
      </c>
      <c r="G2529">
        <v>38</v>
      </c>
    </row>
    <row r="2530" spans="1:7">
      <c r="A2530">
        <v>2529</v>
      </c>
      <c r="B2530">
        <v>9951</v>
      </c>
      <c r="C2530">
        <v>11</v>
      </c>
      <c r="D2530" t="s">
        <v>3524</v>
      </c>
      <c r="E2530" s="469">
        <v>38.99</v>
      </c>
      <c r="F2530" t="s">
        <v>1079</v>
      </c>
      <c r="G2530">
        <v>88</v>
      </c>
    </row>
    <row r="2531" spans="1:7">
      <c r="A2531">
        <v>2530</v>
      </c>
      <c r="B2531">
        <v>7607</v>
      </c>
      <c r="C2531">
        <v>11</v>
      </c>
      <c r="D2531" t="s">
        <v>3525</v>
      </c>
      <c r="E2531" s="469">
        <v>24.99</v>
      </c>
      <c r="F2531" t="s">
        <v>1079</v>
      </c>
      <c r="G2531">
        <v>186</v>
      </c>
    </row>
    <row r="2532" spans="1:7">
      <c r="A2532">
        <v>2531</v>
      </c>
      <c r="B2532">
        <v>10796</v>
      </c>
      <c r="C2532">
        <v>11</v>
      </c>
      <c r="D2532" t="s">
        <v>3526</v>
      </c>
      <c r="E2532" s="469">
        <v>29.99</v>
      </c>
      <c r="F2532" t="s">
        <v>1085</v>
      </c>
      <c r="G2532">
        <v>51</v>
      </c>
    </row>
    <row r="2533" spans="1:7">
      <c r="A2533">
        <v>2532</v>
      </c>
      <c r="B2533">
        <v>11883</v>
      </c>
      <c r="C2533">
        <v>11</v>
      </c>
      <c r="D2533" t="s">
        <v>3527</v>
      </c>
      <c r="E2533" s="469">
        <v>299</v>
      </c>
      <c r="F2533" t="s">
        <v>3481</v>
      </c>
      <c r="G2533">
        <v>5</v>
      </c>
    </row>
    <row r="2534" spans="1:7">
      <c r="A2534">
        <v>2533</v>
      </c>
      <c r="B2534">
        <v>11703</v>
      </c>
      <c r="C2534">
        <v>11</v>
      </c>
      <c r="D2534" t="s">
        <v>3528</v>
      </c>
      <c r="E2534" s="469">
        <v>73</v>
      </c>
      <c r="F2534" t="s">
        <v>3481</v>
      </c>
      <c r="G2534">
        <v>12</v>
      </c>
    </row>
    <row r="2535" spans="1:7">
      <c r="A2535">
        <v>2534</v>
      </c>
      <c r="B2535">
        <v>10837</v>
      </c>
      <c r="C2535">
        <v>11</v>
      </c>
      <c r="D2535" t="s">
        <v>3529</v>
      </c>
      <c r="E2535" s="469">
        <v>38.950000000000003</v>
      </c>
      <c r="F2535" t="s">
        <v>3483</v>
      </c>
      <c r="G2535">
        <v>49</v>
      </c>
    </row>
    <row r="2536" spans="1:7">
      <c r="A2536">
        <v>2535</v>
      </c>
      <c r="B2536">
        <v>11032</v>
      </c>
      <c r="C2536">
        <v>11</v>
      </c>
      <c r="D2536" t="s">
        <v>3530</v>
      </c>
      <c r="E2536" s="469">
        <v>49.95</v>
      </c>
      <c r="F2536" t="s">
        <v>3165</v>
      </c>
      <c r="G2536">
        <v>41</v>
      </c>
    </row>
    <row r="2537" spans="1:7">
      <c r="A2537">
        <v>2536</v>
      </c>
      <c r="B2537">
        <v>6115</v>
      </c>
      <c r="C2537">
        <v>11</v>
      </c>
      <c r="D2537" t="s">
        <v>3531</v>
      </c>
      <c r="E2537" s="469">
        <v>84.99</v>
      </c>
      <c r="F2537" t="s">
        <v>3165</v>
      </c>
      <c r="G2537">
        <v>246</v>
      </c>
    </row>
    <row r="2538" spans="1:7">
      <c r="A2538">
        <v>2537</v>
      </c>
      <c r="B2538">
        <v>9988</v>
      </c>
      <c r="C2538">
        <v>11</v>
      </c>
      <c r="D2538" t="s">
        <v>3532</v>
      </c>
      <c r="E2538" s="469">
        <v>89.99</v>
      </c>
      <c r="F2538" t="s">
        <v>3481</v>
      </c>
      <c r="G2538">
        <v>86</v>
      </c>
    </row>
    <row r="2539" spans="1:7">
      <c r="A2539">
        <v>2538</v>
      </c>
      <c r="B2539">
        <v>11566</v>
      </c>
      <c r="C2539">
        <v>11</v>
      </c>
      <c r="D2539" t="s">
        <v>3533</v>
      </c>
      <c r="E2539" s="469">
        <v>59.95</v>
      </c>
      <c r="F2539" t="s">
        <v>3481</v>
      </c>
      <c r="G2539">
        <v>18</v>
      </c>
    </row>
    <row r="2540" spans="1:7">
      <c r="A2540">
        <v>2539</v>
      </c>
      <c r="B2540">
        <v>6436</v>
      </c>
      <c r="C2540">
        <v>11</v>
      </c>
      <c r="D2540" t="s">
        <v>3534</v>
      </c>
      <c r="E2540" s="469">
        <v>34.99</v>
      </c>
      <c r="F2540" t="s">
        <v>3481</v>
      </c>
      <c r="G2540">
        <v>232</v>
      </c>
    </row>
    <row r="2541" spans="1:7">
      <c r="A2541">
        <v>2540</v>
      </c>
      <c r="B2541">
        <v>8463</v>
      </c>
      <c r="C2541">
        <v>11</v>
      </c>
      <c r="D2541" t="s">
        <v>3535</v>
      </c>
      <c r="E2541" s="469">
        <v>33</v>
      </c>
      <c r="F2541" t="s">
        <v>3481</v>
      </c>
      <c r="G2541">
        <v>149</v>
      </c>
    </row>
    <row r="2542" spans="1:7">
      <c r="A2542">
        <v>2541</v>
      </c>
      <c r="B2542">
        <v>7262</v>
      </c>
      <c r="C2542">
        <v>11</v>
      </c>
      <c r="D2542" t="s">
        <v>3536</v>
      </c>
      <c r="E2542" s="469">
        <v>27.99</v>
      </c>
      <c r="F2542" t="s">
        <v>3509</v>
      </c>
      <c r="G2542">
        <v>200</v>
      </c>
    </row>
    <row r="2543" spans="1:7">
      <c r="A2543">
        <v>2542</v>
      </c>
      <c r="B2543">
        <v>10476</v>
      </c>
      <c r="C2543">
        <v>11</v>
      </c>
      <c r="D2543" t="s">
        <v>3537</v>
      </c>
      <c r="E2543" s="469">
        <v>49.99</v>
      </c>
      <c r="F2543" t="s">
        <v>3483</v>
      </c>
      <c r="G2543">
        <v>65</v>
      </c>
    </row>
    <row r="2544" spans="1:7">
      <c r="A2544">
        <v>2543</v>
      </c>
      <c r="B2544">
        <v>10706</v>
      </c>
      <c r="C2544">
        <v>11</v>
      </c>
      <c r="D2544" t="s">
        <v>3538</v>
      </c>
      <c r="E2544" s="469">
        <v>39.99</v>
      </c>
      <c r="F2544" t="s">
        <v>1079</v>
      </c>
      <c r="G2544">
        <v>55</v>
      </c>
    </row>
    <row r="2545" spans="1:7">
      <c r="A2545">
        <v>2544</v>
      </c>
      <c r="B2545">
        <v>9528</v>
      </c>
      <c r="C2545">
        <v>11</v>
      </c>
      <c r="D2545" t="s">
        <v>3539</v>
      </c>
      <c r="E2545" s="469">
        <v>29.99</v>
      </c>
      <c r="F2545" t="s">
        <v>3165</v>
      </c>
      <c r="G2545">
        <v>105</v>
      </c>
    </row>
    <row r="2546" spans="1:7">
      <c r="A2546">
        <v>2545</v>
      </c>
      <c r="B2546">
        <v>6437</v>
      </c>
      <c r="C2546">
        <v>11</v>
      </c>
      <c r="D2546" t="s">
        <v>3540</v>
      </c>
      <c r="E2546" s="469">
        <v>49.99</v>
      </c>
      <c r="F2546" t="s">
        <v>3165</v>
      </c>
      <c r="G2546">
        <v>232</v>
      </c>
    </row>
    <row r="2547" spans="1:7">
      <c r="A2547">
        <v>2546</v>
      </c>
      <c r="B2547">
        <v>9752</v>
      </c>
      <c r="C2547">
        <v>11</v>
      </c>
      <c r="D2547" t="s">
        <v>3541</v>
      </c>
      <c r="E2547" s="469">
        <v>29.99</v>
      </c>
      <c r="F2547" t="s">
        <v>3509</v>
      </c>
      <c r="G2547">
        <v>96</v>
      </c>
    </row>
    <row r="2548" spans="1:7">
      <c r="A2548">
        <v>2547</v>
      </c>
      <c r="B2548">
        <v>11567</v>
      </c>
      <c r="C2548">
        <v>11</v>
      </c>
      <c r="D2548" t="s">
        <v>3542</v>
      </c>
      <c r="E2548" s="469">
        <v>97.95</v>
      </c>
      <c r="F2548" t="s">
        <v>3481</v>
      </c>
      <c r="G2548">
        <v>18</v>
      </c>
    </row>
    <row r="2549" spans="1:7">
      <c r="A2549">
        <v>2548</v>
      </c>
      <c r="B2549">
        <v>6904</v>
      </c>
      <c r="C2549">
        <v>11</v>
      </c>
      <c r="D2549" t="s">
        <v>3543</v>
      </c>
      <c r="E2549" s="469">
        <v>176.99</v>
      </c>
      <c r="F2549" t="s">
        <v>3544</v>
      </c>
      <c r="G2549">
        <v>214</v>
      </c>
    </row>
    <row r="2550" spans="1:7">
      <c r="A2550">
        <v>2549</v>
      </c>
      <c r="B2550">
        <v>10886</v>
      </c>
      <c r="C2550">
        <v>11</v>
      </c>
      <c r="D2550" t="s">
        <v>3545</v>
      </c>
      <c r="E2550" s="469">
        <v>71.989999999999995</v>
      </c>
      <c r="F2550" t="s">
        <v>3544</v>
      </c>
      <c r="G2550">
        <v>47</v>
      </c>
    </row>
    <row r="2551" spans="1:7">
      <c r="A2551">
        <v>2550</v>
      </c>
      <c r="B2551">
        <v>11361</v>
      </c>
      <c r="C2551">
        <v>11</v>
      </c>
      <c r="D2551" t="s">
        <v>3546</v>
      </c>
      <c r="E2551" s="469">
        <v>65.95</v>
      </c>
      <c r="F2551" t="s">
        <v>3544</v>
      </c>
      <c r="G2551">
        <v>27</v>
      </c>
    </row>
    <row r="2552" spans="1:7">
      <c r="A2552">
        <v>2551</v>
      </c>
      <c r="B2552">
        <v>11861</v>
      </c>
      <c r="C2552">
        <v>11</v>
      </c>
      <c r="D2552" t="s">
        <v>3547</v>
      </c>
      <c r="E2552" s="469">
        <v>32.99</v>
      </c>
      <c r="F2552" t="s">
        <v>3520</v>
      </c>
      <c r="G2552">
        <v>6</v>
      </c>
    </row>
    <row r="2553" spans="1:7">
      <c r="A2553">
        <v>2552</v>
      </c>
      <c r="B2553">
        <v>9694</v>
      </c>
      <c r="C2553">
        <v>11</v>
      </c>
      <c r="D2553" t="s">
        <v>3548</v>
      </c>
      <c r="E2553" s="469">
        <v>34.99</v>
      </c>
      <c r="F2553" t="s">
        <v>3165</v>
      </c>
      <c r="G2553">
        <v>98</v>
      </c>
    </row>
    <row r="2554" spans="1:7">
      <c r="A2554">
        <v>2553</v>
      </c>
      <c r="B2554">
        <v>6200</v>
      </c>
      <c r="C2554">
        <v>11</v>
      </c>
      <c r="D2554" t="s">
        <v>3549</v>
      </c>
      <c r="E2554" s="469">
        <v>127.99</v>
      </c>
      <c r="F2554" t="s">
        <v>3481</v>
      </c>
      <c r="G2554">
        <v>242</v>
      </c>
    </row>
    <row r="2555" spans="1:7">
      <c r="A2555">
        <v>2554</v>
      </c>
      <c r="B2555">
        <v>8373</v>
      </c>
      <c r="C2555">
        <v>11</v>
      </c>
      <c r="D2555" t="s">
        <v>3550</v>
      </c>
      <c r="E2555" s="469">
        <v>149</v>
      </c>
      <c r="F2555" t="s">
        <v>3544</v>
      </c>
      <c r="G2555">
        <v>152</v>
      </c>
    </row>
    <row r="2556" spans="1:7">
      <c r="A2556">
        <v>2555</v>
      </c>
      <c r="B2556">
        <v>11568</v>
      </c>
      <c r="C2556">
        <v>11</v>
      </c>
      <c r="D2556" t="s">
        <v>3551</v>
      </c>
      <c r="E2556" s="469">
        <v>64.95</v>
      </c>
      <c r="F2556" t="s">
        <v>3544</v>
      </c>
      <c r="G2556">
        <v>18</v>
      </c>
    </row>
    <row r="2557" spans="1:7">
      <c r="A2557">
        <v>2556</v>
      </c>
      <c r="B2557">
        <v>11794</v>
      </c>
      <c r="C2557">
        <v>11</v>
      </c>
      <c r="D2557" t="s">
        <v>3552</v>
      </c>
      <c r="E2557" s="469">
        <v>34.950000000000003</v>
      </c>
      <c r="F2557" t="s">
        <v>3383</v>
      </c>
      <c r="G2557">
        <v>9</v>
      </c>
    </row>
    <row r="2558" spans="1:7">
      <c r="A2558">
        <v>2557</v>
      </c>
      <c r="B2558">
        <v>11736</v>
      </c>
      <c r="C2558">
        <v>11</v>
      </c>
      <c r="D2558" t="s">
        <v>3553</v>
      </c>
      <c r="E2558" s="469">
        <v>55.99</v>
      </c>
      <c r="F2558" t="s">
        <v>3483</v>
      </c>
      <c r="G2558">
        <v>11</v>
      </c>
    </row>
    <row r="2559" spans="1:7">
      <c r="A2559">
        <v>2558</v>
      </c>
      <c r="B2559">
        <v>8409</v>
      </c>
      <c r="C2559">
        <v>11</v>
      </c>
      <c r="D2559" t="s">
        <v>3554</v>
      </c>
      <c r="E2559" s="469">
        <v>28.99</v>
      </c>
      <c r="F2559" t="s">
        <v>3383</v>
      </c>
      <c r="G2559">
        <v>151</v>
      </c>
    </row>
    <row r="2560" spans="1:7">
      <c r="A2560">
        <v>2559</v>
      </c>
      <c r="B2560">
        <v>7335</v>
      </c>
      <c r="C2560">
        <v>11</v>
      </c>
      <c r="D2560" t="s">
        <v>3555</v>
      </c>
      <c r="E2560" s="469">
        <v>89</v>
      </c>
      <c r="F2560" t="s">
        <v>2180</v>
      </c>
      <c r="G2560">
        <v>197</v>
      </c>
    </row>
    <row r="2561" spans="1:7">
      <c r="A2561">
        <v>2560</v>
      </c>
      <c r="B2561">
        <v>11227</v>
      </c>
      <c r="C2561">
        <v>11</v>
      </c>
      <c r="D2561" t="s">
        <v>3556</v>
      </c>
      <c r="E2561" s="469">
        <v>27.95</v>
      </c>
      <c r="F2561" t="s">
        <v>3520</v>
      </c>
      <c r="G2561">
        <v>33</v>
      </c>
    </row>
    <row r="2562" spans="1:7">
      <c r="A2562">
        <v>2561</v>
      </c>
      <c r="B2562">
        <v>11200</v>
      </c>
      <c r="C2562">
        <v>11</v>
      </c>
      <c r="D2562" t="s">
        <v>3557</v>
      </c>
      <c r="E2562" s="469">
        <v>27.98</v>
      </c>
      <c r="F2562" t="s">
        <v>3520</v>
      </c>
      <c r="G2562">
        <v>34</v>
      </c>
    </row>
    <row r="2563" spans="1:7">
      <c r="A2563">
        <v>2562</v>
      </c>
      <c r="B2563">
        <v>8222</v>
      </c>
      <c r="C2563">
        <v>11</v>
      </c>
      <c r="D2563" t="s">
        <v>3558</v>
      </c>
      <c r="E2563" s="469">
        <v>99</v>
      </c>
      <c r="F2563" t="s">
        <v>1079</v>
      </c>
      <c r="G2563">
        <v>158</v>
      </c>
    </row>
    <row r="2564" spans="1:7">
      <c r="A2564">
        <v>2563</v>
      </c>
      <c r="B2564">
        <v>11767</v>
      </c>
      <c r="C2564">
        <v>11</v>
      </c>
      <c r="D2564" t="s">
        <v>3559</v>
      </c>
      <c r="E2564" s="469">
        <v>44.99</v>
      </c>
      <c r="F2564" t="s">
        <v>3165</v>
      </c>
      <c r="G2564">
        <v>10</v>
      </c>
    </row>
    <row r="2565" spans="1:7">
      <c r="A2565">
        <v>2564</v>
      </c>
      <c r="B2565">
        <v>6063</v>
      </c>
      <c r="C2565">
        <v>11</v>
      </c>
      <c r="D2565" t="s">
        <v>3560</v>
      </c>
      <c r="E2565" s="469">
        <v>28.99</v>
      </c>
      <c r="F2565" t="s">
        <v>3509</v>
      </c>
      <c r="G2565">
        <v>248</v>
      </c>
    </row>
    <row r="2566" spans="1:7">
      <c r="A2566">
        <v>2565</v>
      </c>
      <c r="B2566">
        <v>6555</v>
      </c>
      <c r="C2566">
        <v>11</v>
      </c>
      <c r="D2566" t="s">
        <v>3561</v>
      </c>
      <c r="E2566" s="469">
        <v>52</v>
      </c>
      <c r="F2566" t="s">
        <v>3481</v>
      </c>
      <c r="G2566">
        <v>227</v>
      </c>
    </row>
    <row r="2567" spans="1:7">
      <c r="A2567">
        <v>2566</v>
      </c>
      <c r="B2567">
        <v>7732</v>
      </c>
      <c r="C2567">
        <v>11</v>
      </c>
      <c r="D2567" t="s">
        <v>3562</v>
      </c>
      <c r="E2567" s="469">
        <v>54.95</v>
      </c>
      <c r="F2567" t="s">
        <v>3481</v>
      </c>
      <c r="G2567">
        <v>180</v>
      </c>
    </row>
    <row r="2568" spans="1:7">
      <c r="A2568">
        <v>2567</v>
      </c>
      <c r="B2568">
        <v>6284</v>
      </c>
      <c r="C2568">
        <v>11</v>
      </c>
      <c r="D2568" t="s">
        <v>3563</v>
      </c>
      <c r="E2568" s="469">
        <v>44.95</v>
      </c>
      <c r="F2568" t="s">
        <v>3544</v>
      </c>
      <c r="G2568">
        <v>238</v>
      </c>
    </row>
    <row r="2569" spans="1:7">
      <c r="A2569">
        <v>2568</v>
      </c>
      <c r="B2569">
        <v>11526</v>
      </c>
      <c r="C2569">
        <v>11</v>
      </c>
      <c r="D2569" t="s">
        <v>3564</v>
      </c>
      <c r="E2569" s="469">
        <v>28.99</v>
      </c>
      <c r="F2569" t="s">
        <v>3383</v>
      </c>
      <c r="G2569">
        <v>20</v>
      </c>
    </row>
    <row r="2570" spans="1:7">
      <c r="A2570">
        <v>2569</v>
      </c>
      <c r="B2570">
        <v>10595</v>
      </c>
      <c r="C2570">
        <v>11</v>
      </c>
      <c r="D2570" t="s">
        <v>3565</v>
      </c>
      <c r="E2570" s="469">
        <v>29</v>
      </c>
      <c r="F2570" t="s">
        <v>3383</v>
      </c>
      <c r="G2570">
        <v>60</v>
      </c>
    </row>
    <row r="2571" spans="1:7">
      <c r="A2571">
        <v>2570</v>
      </c>
      <c r="B2571">
        <v>8846</v>
      </c>
      <c r="C2571">
        <v>11</v>
      </c>
      <c r="D2571" t="s">
        <v>3566</v>
      </c>
      <c r="E2571" s="469">
        <v>29</v>
      </c>
      <c r="F2571" t="s">
        <v>3383</v>
      </c>
      <c r="G2571">
        <v>134</v>
      </c>
    </row>
    <row r="2572" spans="1:7">
      <c r="A2572">
        <v>2571</v>
      </c>
      <c r="B2572">
        <v>11631</v>
      </c>
      <c r="C2572">
        <v>11</v>
      </c>
      <c r="D2572" t="s">
        <v>3567</v>
      </c>
      <c r="E2572" s="469">
        <v>38</v>
      </c>
      <c r="F2572" t="s">
        <v>3383</v>
      </c>
      <c r="G2572">
        <v>15</v>
      </c>
    </row>
    <row r="2573" spans="1:7">
      <c r="A2573">
        <v>2572</v>
      </c>
      <c r="B2573">
        <v>9308</v>
      </c>
      <c r="C2573">
        <v>11</v>
      </c>
      <c r="D2573" t="s">
        <v>3568</v>
      </c>
      <c r="E2573" s="469">
        <v>34.99</v>
      </c>
      <c r="F2573" t="s">
        <v>3520</v>
      </c>
      <c r="G2573">
        <v>115</v>
      </c>
    </row>
    <row r="2574" spans="1:7">
      <c r="A2574">
        <v>2573</v>
      </c>
      <c r="B2574">
        <v>7230</v>
      </c>
      <c r="C2574">
        <v>11</v>
      </c>
      <c r="D2574" t="s">
        <v>3569</v>
      </c>
      <c r="E2574" s="469">
        <v>44.95</v>
      </c>
      <c r="F2574" t="s">
        <v>1079</v>
      </c>
      <c r="G2574">
        <v>201</v>
      </c>
    </row>
    <row r="2575" spans="1:7">
      <c r="A2575">
        <v>2574</v>
      </c>
      <c r="B2575">
        <v>9753</v>
      </c>
      <c r="C2575">
        <v>11</v>
      </c>
      <c r="D2575" t="s">
        <v>3570</v>
      </c>
      <c r="E2575" s="469">
        <v>59.99</v>
      </c>
      <c r="F2575" t="s">
        <v>1079</v>
      </c>
      <c r="G2575">
        <v>96</v>
      </c>
    </row>
    <row r="2576" spans="1:7">
      <c r="A2576">
        <v>2575</v>
      </c>
      <c r="B2576">
        <v>8687</v>
      </c>
      <c r="C2576">
        <v>11</v>
      </c>
      <c r="D2576" t="s">
        <v>3571</v>
      </c>
      <c r="E2576" s="469">
        <v>69</v>
      </c>
      <c r="F2576" t="s">
        <v>1079</v>
      </c>
      <c r="G2576">
        <v>140</v>
      </c>
    </row>
    <row r="2577" spans="1:7">
      <c r="A2577">
        <v>2576</v>
      </c>
      <c r="B2577">
        <v>8113</v>
      </c>
      <c r="C2577">
        <v>11</v>
      </c>
      <c r="D2577" t="s">
        <v>3572</v>
      </c>
      <c r="E2577" s="469">
        <v>59.99</v>
      </c>
      <c r="F2577" t="s">
        <v>1079</v>
      </c>
      <c r="G2577">
        <v>163</v>
      </c>
    </row>
    <row r="2578" spans="1:7">
      <c r="A2578">
        <v>2577</v>
      </c>
      <c r="B2578">
        <v>6636</v>
      </c>
      <c r="C2578">
        <v>11</v>
      </c>
      <c r="D2578" t="s">
        <v>3573</v>
      </c>
      <c r="E2578" s="469">
        <v>29.99</v>
      </c>
      <c r="F2578" t="s">
        <v>3165</v>
      </c>
      <c r="G2578">
        <v>224</v>
      </c>
    </row>
    <row r="2579" spans="1:7">
      <c r="A2579">
        <v>2578</v>
      </c>
      <c r="B2579">
        <v>8445</v>
      </c>
      <c r="C2579">
        <v>11</v>
      </c>
      <c r="D2579" t="s">
        <v>3574</v>
      </c>
      <c r="E2579" s="469">
        <v>59.99</v>
      </c>
      <c r="F2579" t="s">
        <v>3165</v>
      </c>
      <c r="G2579">
        <v>150</v>
      </c>
    </row>
    <row r="2580" spans="1:7">
      <c r="A2580">
        <v>2579</v>
      </c>
      <c r="B2580">
        <v>8223</v>
      </c>
      <c r="C2580">
        <v>11</v>
      </c>
      <c r="D2580" t="s">
        <v>3575</v>
      </c>
      <c r="E2580" s="469">
        <v>119</v>
      </c>
      <c r="F2580" t="s">
        <v>3481</v>
      </c>
      <c r="G2580">
        <v>158</v>
      </c>
    </row>
    <row r="2581" spans="1:7">
      <c r="A2581">
        <v>2580</v>
      </c>
      <c r="B2581">
        <v>7997</v>
      </c>
      <c r="C2581">
        <v>11</v>
      </c>
      <c r="D2581" t="s">
        <v>3576</v>
      </c>
      <c r="E2581" s="469">
        <v>67.989999999999995</v>
      </c>
      <c r="F2581" t="s">
        <v>3483</v>
      </c>
      <c r="G2581">
        <v>168</v>
      </c>
    </row>
    <row r="2582" spans="1:7">
      <c r="A2582">
        <v>2581</v>
      </c>
      <c r="B2582">
        <v>8527</v>
      </c>
      <c r="C2582">
        <v>11</v>
      </c>
      <c r="D2582" t="s">
        <v>3577</v>
      </c>
      <c r="E2582" s="469">
        <v>88</v>
      </c>
      <c r="F2582" t="s">
        <v>3544</v>
      </c>
      <c r="G2582">
        <v>146</v>
      </c>
    </row>
    <row r="2583" spans="1:7">
      <c r="A2583">
        <v>2582</v>
      </c>
      <c r="B2583">
        <v>7284</v>
      </c>
      <c r="C2583">
        <v>11</v>
      </c>
      <c r="D2583" t="s">
        <v>3578</v>
      </c>
      <c r="E2583" s="469">
        <v>37</v>
      </c>
      <c r="F2583" t="s">
        <v>3383</v>
      </c>
      <c r="G2583">
        <v>199</v>
      </c>
    </row>
    <row r="2584" spans="1:7">
      <c r="A2584">
        <v>2583</v>
      </c>
      <c r="B2584">
        <v>9367</v>
      </c>
      <c r="C2584">
        <v>11</v>
      </c>
      <c r="D2584" t="s">
        <v>3579</v>
      </c>
      <c r="E2584" s="469">
        <v>129</v>
      </c>
      <c r="F2584" t="s">
        <v>3483</v>
      </c>
      <c r="G2584">
        <v>112</v>
      </c>
    </row>
    <row r="2585" spans="1:7">
      <c r="A2585">
        <v>2584</v>
      </c>
      <c r="B2585">
        <v>11070</v>
      </c>
      <c r="C2585">
        <v>11</v>
      </c>
      <c r="D2585" t="s">
        <v>3580</v>
      </c>
      <c r="E2585" s="469">
        <v>44.99</v>
      </c>
      <c r="F2585" t="s">
        <v>3520</v>
      </c>
      <c r="G2585">
        <v>40</v>
      </c>
    </row>
    <row r="2586" spans="1:7">
      <c r="A2586">
        <v>2585</v>
      </c>
      <c r="B2586">
        <v>8575</v>
      </c>
      <c r="C2586">
        <v>11</v>
      </c>
      <c r="D2586" t="s">
        <v>3581</v>
      </c>
      <c r="E2586" s="469">
        <v>85.99</v>
      </c>
      <c r="F2586" t="s">
        <v>1079</v>
      </c>
      <c r="G2586">
        <v>144</v>
      </c>
    </row>
    <row r="2587" spans="1:7">
      <c r="A2587">
        <v>2586</v>
      </c>
      <c r="B2587">
        <v>11114</v>
      </c>
      <c r="C2587">
        <v>11</v>
      </c>
      <c r="D2587" t="s">
        <v>3582</v>
      </c>
      <c r="E2587" s="469">
        <v>59.99</v>
      </c>
      <c r="F2587" t="s">
        <v>3165</v>
      </c>
      <c r="G2587">
        <v>38</v>
      </c>
    </row>
    <row r="2588" spans="1:7">
      <c r="A2588">
        <v>2587</v>
      </c>
      <c r="B2588">
        <v>9482</v>
      </c>
      <c r="C2588">
        <v>12</v>
      </c>
      <c r="D2588" t="s">
        <v>3583</v>
      </c>
      <c r="E2588" s="469">
        <v>25</v>
      </c>
      <c r="F2588" t="s">
        <v>517</v>
      </c>
      <c r="G2588">
        <v>107</v>
      </c>
    </row>
    <row r="2589" spans="1:7">
      <c r="A2589">
        <v>2588</v>
      </c>
      <c r="B2589">
        <v>10707</v>
      </c>
      <c r="C2589">
        <v>12</v>
      </c>
      <c r="D2589" t="s">
        <v>3584</v>
      </c>
      <c r="E2589" s="469">
        <v>24.99</v>
      </c>
      <c r="F2589" t="s">
        <v>517</v>
      </c>
      <c r="G2589">
        <v>55</v>
      </c>
    </row>
    <row r="2590" spans="1:7">
      <c r="A2590">
        <v>2589</v>
      </c>
      <c r="B2590">
        <v>10075</v>
      </c>
      <c r="C2590">
        <v>12</v>
      </c>
      <c r="D2590" t="s">
        <v>3585</v>
      </c>
      <c r="E2590" s="469">
        <v>17.989999999999998</v>
      </c>
      <c r="F2590" t="s">
        <v>3586</v>
      </c>
      <c r="G2590">
        <v>82</v>
      </c>
    </row>
    <row r="2591" spans="1:7">
      <c r="A2591">
        <v>2590</v>
      </c>
      <c r="B2591">
        <v>11096</v>
      </c>
      <c r="C2591">
        <v>12</v>
      </c>
      <c r="D2591" t="s">
        <v>3587</v>
      </c>
      <c r="E2591" s="469">
        <v>22.95</v>
      </c>
      <c r="F2591" t="s">
        <v>517</v>
      </c>
      <c r="G2591">
        <v>39</v>
      </c>
    </row>
    <row r="2592" spans="1:7">
      <c r="A2592">
        <v>2591</v>
      </c>
      <c r="B2592">
        <v>6039</v>
      </c>
      <c r="C2592">
        <v>12</v>
      </c>
      <c r="D2592" t="s">
        <v>3588</v>
      </c>
      <c r="E2592" s="469">
        <v>14.99</v>
      </c>
      <c r="F2592" t="s">
        <v>3589</v>
      </c>
      <c r="G2592">
        <v>249</v>
      </c>
    </row>
    <row r="2593" spans="1:7">
      <c r="A2593">
        <v>2592</v>
      </c>
      <c r="B2593">
        <v>8155</v>
      </c>
      <c r="C2593">
        <v>12</v>
      </c>
      <c r="D2593" t="s">
        <v>3590</v>
      </c>
      <c r="E2593" s="469">
        <v>22.5</v>
      </c>
      <c r="F2593" t="s">
        <v>517</v>
      </c>
      <c r="G2593">
        <v>161</v>
      </c>
    </row>
    <row r="2594" spans="1:7">
      <c r="A2594">
        <v>2593</v>
      </c>
      <c r="B2594">
        <v>6468</v>
      </c>
      <c r="C2594">
        <v>12</v>
      </c>
      <c r="D2594" t="s">
        <v>3591</v>
      </c>
      <c r="E2594" s="469">
        <v>39.99</v>
      </c>
      <c r="F2594" t="s">
        <v>3592</v>
      </c>
      <c r="G2594">
        <v>231</v>
      </c>
    </row>
    <row r="2595" spans="1:7">
      <c r="A2595">
        <v>2594</v>
      </c>
      <c r="B2595">
        <v>11479</v>
      </c>
      <c r="C2595">
        <v>12</v>
      </c>
      <c r="D2595" t="s">
        <v>3593</v>
      </c>
      <c r="E2595" s="469">
        <v>24.99</v>
      </c>
      <c r="F2595" t="s">
        <v>3594</v>
      </c>
      <c r="G2595">
        <v>22</v>
      </c>
    </row>
    <row r="2596" spans="1:7">
      <c r="A2596">
        <v>2595</v>
      </c>
      <c r="B2596">
        <v>7704</v>
      </c>
      <c r="C2596">
        <v>12</v>
      </c>
      <c r="D2596" t="s">
        <v>3595</v>
      </c>
      <c r="E2596" s="469">
        <v>34.99</v>
      </c>
      <c r="F2596" t="s">
        <v>517</v>
      </c>
      <c r="G2596">
        <v>181</v>
      </c>
    </row>
    <row r="2597" spans="1:7">
      <c r="A2597">
        <v>2596</v>
      </c>
      <c r="B2597">
        <v>9856</v>
      </c>
      <c r="C2597">
        <v>12</v>
      </c>
      <c r="D2597" t="s">
        <v>3596</v>
      </c>
      <c r="E2597" s="469">
        <v>19.989999999999998</v>
      </c>
      <c r="F2597" t="s">
        <v>3594</v>
      </c>
      <c r="G2597">
        <v>92</v>
      </c>
    </row>
    <row r="2598" spans="1:7">
      <c r="A2598">
        <v>2597</v>
      </c>
      <c r="B2598">
        <v>9326</v>
      </c>
      <c r="C2598">
        <v>12</v>
      </c>
      <c r="D2598" t="s">
        <v>3597</v>
      </c>
      <c r="E2598" s="469">
        <v>19.989999999999998</v>
      </c>
      <c r="F2598" t="s">
        <v>3594</v>
      </c>
      <c r="G2598">
        <v>114</v>
      </c>
    </row>
    <row r="2599" spans="1:7">
      <c r="A2599">
        <v>2598</v>
      </c>
      <c r="B2599">
        <v>9148</v>
      </c>
      <c r="C2599">
        <v>12</v>
      </c>
      <c r="D2599" t="s">
        <v>3598</v>
      </c>
      <c r="E2599" s="469">
        <v>19.989999999999998</v>
      </c>
      <c r="F2599" t="s">
        <v>3594</v>
      </c>
      <c r="G2599">
        <v>121</v>
      </c>
    </row>
    <row r="2600" spans="1:7">
      <c r="A2600">
        <v>2599</v>
      </c>
      <c r="B2600">
        <v>10500</v>
      </c>
      <c r="C2600">
        <v>12</v>
      </c>
      <c r="D2600" t="s">
        <v>3599</v>
      </c>
      <c r="E2600" s="469">
        <v>21.99</v>
      </c>
      <c r="F2600" t="s">
        <v>3592</v>
      </c>
      <c r="G2600">
        <v>64</v>
      </c>
    </row>
    <row r="2601" spans="1:7">
      <c r="A2601">
        <v>2600</v>
      </c>
      <c r="B2601">
        <v>9230</v>
      </c>
      <c r="C2601">
        <v>12</v>
      </c>
      <c r="D2601" t="s">
        <v>3600</v>
      </c>
      <c r="E2601" s="469">
        <v>19.989999999999998</v>
      </c>
      <c r="F2601" t="s">
        <v>3586</v>
      </c>
      <c r="G2601">
        <v>118</v>
      </c>
    </row>
    <row r="2602" spans="1:7">
      <c r="A2602">
        <v>2601</v>
      </c>
      <c r="B2602">
        <v>8196</v>
      </c>
      <c r="C2602">
        <v>12</v>
      </c>
      <c r="D2602" t="s">
        <v>3601</v>
      </c>
      <c r="E2602" s="469">
        <v>21.99</v>
      </c>
      <c r="F2602" t="s">
        <v>3592</v>
      </c>
      <c r="G2602">
        <v>159</v>
      </c>
    </row>
    <row r="2603" spans="1:7">
      <c r="A2603">
        <v>2602</v>
      </c>
      <c r="B2603">
        <v>7116</v>
      </c>
      <c r="C2603">
        <v>12</v>
      </c>
      <c r="D2603" t="s">
        <v>3602</v>
      </c>
      <c r="E2603" s="469">
        <v>34.99</v>
      </c>
      <c r="F2603" t="s">
        <v>3594</v>
      </c>
      <c r="G2603">
        <v>205</v>
      </c>
    </row>
    <row r="2604" spans="1:7">
      <c r="A2604">
        <v>2603</v>
      </c>
      <c r="B2604">
        <v>11176</v>
      </c>
      <c r="C2604">
        <v>12</v>
      </c>
      <c r="D2604" t="s">
        <v>3603</v>
      </c>
      <c r="E2604" s="469">
        <v>14.99</v>
      </c>
      <c r="F2604" t="s">
        <v>1486</v>
      </c>
      <c r="G2604">
        <v>35</v>
      </c>
    </row>
    <row r="2605" spans="1:7">
      <c r="A2605">
        <v>2604</v>
      </c>
      <c r="B2605">
        <v>9722</v>
      </c>
      <c r="C2605">
        <v>12</v>
      </c>
      <c r="D2605" t="s">
        <v>3604</v>
      </c>
      <c r="E2605" s="469">
        <v>14.99</v>
      </c>
      <c r="F2605" t="s">
        <v>3605</v>
      </c>
      <c r="G2605">
        <v>97</v>
      </c>
    </row>
    <row r="2606" spans="1:7">
      <c r="A2606">
        <v>2605</v>
      </c>
      <c r="B2606">
        <v>7998</v>
      </c>
      <c r="C2606">
        <v>12</v>
      </c>
      <c r="D2606" t="s">
        <v>3606</v>
      </c>
      <c r="E2606" s="469">
        <v>39</v>
      </c>
      <c r="F2606" t="s">
        <v>3607</v>
      </c>
      <c r="G2606">
        <v>168</v>
      </c>
    </row>
    <row r="2607" spans="1:7">
      <c r="A2607">
        <v>2606</v>
      </c>
      <c r="B2607">
        <v>8156</v>
      </c>
      <c r="C2607">
        <v>12</v>
      </c>
      <c r="D2607" t="s">
        <v>3608</v>
      </c>
      <c r="E2607" s="469">
        <v>19.989999999999998</v>
      </c>
      <c r="F2607" t="s">
        <v>3586</v>
      </c>
      <c r="G2607">
        <v>161</v>
      </c>
    </row>
    <row r="2608" spans="1:7">
      <c r="A2608">
        <v>2607</v>
      </c>
      <c r="B2608">
        <v>10501</v>
      </c>
      <c r="C2608">
        <v>12</v>
      </c>
      <c r="D2608" t="s">
        <v>3609</v>
      </c>
      <c r="E2608" s="469">
        <v>22.99</v>
      </c>
      <c r="F2608" t="s">
        <v>517</v>
      </c>
      <c r="G2608">
        <v>64</v>
      </c>
    </row>
    <row r="2609" spans="1:7">
      <c r="A2609">
        <v>2608</v>
      </c>
      <c r="B2609">
        <v>6064</v>
      </c>
      <c r="C2609">
        <v>12</v>
      </c>
      <c r="D2609" t="s">
        <v>3610</v>
      </c>
      <c r="E2609" s="469">
        <v>44.99</v>
      </c>
      <c r="F2609" t="s">
        <v>3592</v>
      </c>
      <c r="G2609">
        <v>248</v>
      </c>
    </row>
    <row r="2610" spans="1:7">
      <c r="A2610">
        <v>2609</v>
      </c>
      <c r="B2610">
        <v>8374</v>
      </c>
      <c r="C2610">
        <v>12</v>
      </c>
      <c r="D2610" t="s">
        <v>3611</v>
      </c>
      <c r="E2610" s="469">
        <v>39.99</v>
      </c>
      <c r="F2610" t="s">
        <v>3281</v>
      </c>
      <c r="G2610">
        <v>152</v>
      </c>
    </row>
    <row r="2611" spans="1:7">
      <c r="A2611">
        <v>2610</v>
      </c>
      <c r="B2611">
        <v>6637</v>
      </c>
      <c r="C2611">
        <v>12</v>
      </c>
      <c r="D2611" t="s">
        <v>3612</v>
      </c>
      <c r="E2611" s="469">
        <v>24.99</v>
      </c>
      <c r="F2611" t="s">
        <v>3605</v>
      </c>
      <c r="G2611">
        <v>224</v>
      </c>
    </row>
    <row r="2612" spans="1:7">
      <c r="A2612">
        <v>2611</v>
      </c>
      <c r="B2612">
        <v>7579</v>
      </c>
      <c r="C2612">
        <v>12</v>
      </c>
      <c r="D2612" t="s">
        <v>3613</v>
      </c>
      <c r="E2612" s="469">
        <v>14.95</v>
      </c>
      <c r="F2612" t="s">
        <v>3586</v>
      </c>
      <c r="G2612">
        <v>187</v>
      </c>
    </row>
    <row r="2613" spans="1:7">
      <c r="A2613">
        <v>2612</v>
      </c>
      <c r="B2613">
        <v>8066</v>
      </c>
      <c r="C2613">
        <v>12</v>
      </c>
      <c r="D2613" t="s">
        <v>3614</v>
      </c>
      <c r="E2613" s="469">
        <v>24.99</v>
      </c>
      <c r="F2613" t="s">
        <v>3594</v>
      </c>
      <c r="G2613">
        <v>165</v>
      </c>
    </row>
    <row r="2614" spans="1:7">
      <c r="A2614">
        <v>2613</v>
      </c>
      <c r="B2614">
        <v>9900</v>
      </c>
      <c r="C2614">
        <v>12</v>
      </c>
      <c r="D2614" t="s">
        <v>3615</v>
      </c>
      <c r="E2614" s="469">
        <v>19.989999999999998</v>
      </c>
      <c r="F2614" t="s">
        <v>3607</v>
      </c>
      <c r="G2614">
        <v>90</v>
      </c>
    </row>
    <row r="2615" spans="1:7">
      <c r="A2615">
        <v>2614</v>
      </c>
      <c r="B2615">
        <v>8298</v>
      </c>
      <c r="C2615">
        <v>12</v>
      </c>
      <c r="D2615" t="s">
        <v>3616</v>
      </c>
      <c r="E2615" s="469">
        <v>34.950000000000003</v>
      </c>
      <c r="F2615" t="s">
        <v>3617</v>
      </c>
      <c r="G2615">
        <v>155</v>
      </c>
    </row>
    <row r="2616" spans="1:7">
      <c r="A2616">
        <v>2615</v>
      </c>
      <c r="B2616">
        <v>10905</v>
      </c>
      <c r="C2616">
        <v>12</v>
      </c>
      <c r="D2616" t="s">
        <v>3618</v>
      </c>
      <c r="E2616" s="469">
        <v>24.99</v>
      </c>
      <c r="F2616" t="s">
        <v>3605</v>
      </c>
      <c r="G2616">
        <v>46</v>
      </c>
    </row>
    <row r="2617" spans="1:7">
      <c r="A2617">
        <v>2616</v>
      </c>
      <c r="B2617">
        <v>9566</v>
      </c>
      <c r="C2617">
        <v>12</v>
      </c>
      <c r="D2617" t="s">
        <v>3619</v>
      </c>
      <c r="E2617" s="469">
        <v>14.99</v>
      </c>
      <c r="F2617" t="s">
        <v>3594</v>
      </c>
      <c r="G2617">
        <v>103</v>
      </c>
    </row>
    <row r="2618" spans="1:7">
      <c r="A2618">
        <v>2617</v>
      </c>
      <c r="B2618">
        <v>8446</v>
      </c>
      <c r="C2618">
        <v>12</v>
      </c>
      <c r="D2618" t="s">
        <v>3620</v>
      </c>
      <c r="E2618" s="469">
        <v>19.989999999999998</v>
      </c>
      <c r="F2618" t="s">
        <v>3586</v>
      </c>
      <c r="G2618">
        <v>150</v>
      </c>
    </row>
    <row r="2619" spans="1:7">
      <c r="A2619">
        <v>2618</v>
      </c>
      <c r="B2619">
        <v>11387</v>
      </c>
      <c r="C2619">
        <v>12</v>
      </c>
      <c r="D2619" t="s">
        <v>3621</v>
      </c>
      <c r="E2619" s="469">
        <v>19.989999999999998</v>
      </c>
      <c r="F2619" t="s">
        <v>3622</v>
      </c>
      <c r="G2619">
        <v>26</v>
      </c>
    </row>
    <row r="2620" spans="1:7">
      <c r="A2620">
        <v>2619</v>
      </c>
      <c r="B2620">
        <v>10076</v>
      </c>
      <c r="C2620">
        <v>12</v>
      </c>
      <c r="D2620" t="s">
        <v>3623</v>
      </c>
      <c r="E2620" s="469">
        <v>19.989999999999998</v>
      </c>
      <c r="F2620" t="s">
        <v>3594</v>
      </c>
      <c r="G2620">
        <v>82</v>
      </c>
    </row>
    <row r="2621" spans="1:7">
      <c r="A2621">
        <v>2620</v>
      </c>
      <c r="B2621">
        <v>11838</v>
      </c>
      <c r="C2621">
        <v>12</v>
      </c>
      <c r="D2621" t="s">
        <v>3624</v>
      </c>
      <c r="E2621" s="469">
        <v>39.99</v>
      </c>
      <c r="F2621" t="s">
        <v>3625</v>
      </c>
      <c r="G2621">
        <v>7</v>
      </c>
    </row>
    <row r="2622" spans="1:7">
      <c r="A2622">
        <v>2621</v>
      </c>
      <c r="B2622">
        <v>8250</v>
      </c>
      <c r="C2622">
        <v>12</v>
      </c>
      <c r="D2622" t="s">
        <v>3626</v>
      </c>
      <c r="E2622" s="469">
        <v>14.99</v>
      </c>
      <c r="F2622" t="s">
        <v>1486</v>
      </c>
      <c r="G2622">
        <v>157</v>
      </c>
    </row>
    <row r="2623" spans="1:7">
      <c r="A2623">
        <v>2622</v>
      </c>
      <c r="B2623">
        <v>7827</v>
      </c>
      <c r="C2623">
        <v>12</v>
      </c>
      <c r="D2623" t="s">
        <v>3627</v>
      </c>
      <c r="E2623" s="469">
        <v>34.950000000000003</v>
      </c>
      <c r="F2623" t="s">
        <v>3617</v>
      </c>
      <c r="G2623">
        <v>175</v>
      </c>
    </row>
    <row r="2624" spans="1:7">
      <c r="A2624">
        <v>2623</v>
      </c>
      <c r="B2624">
        <v>10758</v>
      </c>
      <c r="C2624">
        <v>12</v>
      </c>
      <c r="D2624" t="s">
        <v>3628</v>
      </c>
      <c r="E2624" s="469">
        <v>59.95</v>
      </c>
      <c r="F2624" t="s">
        <v>3629</v>
      </c>
      <c r="G2624">
        <v>53</v>
      </c>
    </row>
    <row r="2625" spans="1:7">
      <c r="A2625">
        <v>2624</v>
      </c>
      <c r="B2625">
        <v>10759</v>
      </c>
      <c r="C2625">
        <v>12</v>
      </c>
      <c r="D2625" t="s">
        <v>3630</v>
      </c>
      <c r="E2625" s="469">
        <v>58.95</v>
      </c>
      <c r="F2625" t="s">
        <v>517</v>
      </c>
      <c r="G2625">
        <v>53</v>
      </c>
    </row>
    <row r="2626" spans="1:7">
      <c r="A2626">
        <v>2625</v>
      </c>
      <c r="B2626">
        <v>10949</v>
      </c>
      <c r="C2626">
        <v>12</v>
      </c>
      <c r="D2626" t="s">
        <v>3631</v>
      </c>
      <c r="E2626" s="469">
        <v>59.99</v>
      </c>
      <c r="F2626" t="s">
        <v>3594</v>
      </c>
      <c r="G2626">
        <v>44</v>
      </c>
    </row>
    <row r="2627" spans="1:7">
      <c r="A2627">
        <v>2626</v>
      </c>
      <c r="B2627">
        <v>10005</v>
      </c>
      <c r="C2627">
        <v>12</v>
      </c>
      <c r="D2627" t="s">
        <v>3632</v>
      </c>
      <c r="E2627" s="469">
        <v>22.99</v>
      </c>
      <c r="F2627" t="s">
        <v>3594</v>
      </c>
      <c r="G2627">
        <v>85</v>
      </c>
    </row>
    <row r="2628" spans="1:7">
      <c r="A2628">
        <v>2627</v>
      </c>
      <c r="B2628">
        <v>11589</v>
      </c>
      <c r="C2628">
        <v>12</v>
      </c>
      <c r="D2628" t="s">
        <v>3633</v>
      </c>
      <c r="E2628" s="469">
        <v>39.99</v>
      </c>
      <c r="F2628" t="s">
        <v>3594</v>
      </c>
      <c r="G2628">
        <v>17</v>
      </c>
    </row>
    <row r="2629" spans="1:7">
      <c r="A2629">
        <v>2628</v>
      </c>
      <c r="B2629">
        <v>6534</v>
      </c>
      <c r="C2629">
        <v>12</v>
      </c>
      <c r="D2629" t="s">
        <v>3634</v>
      </c>
      <c r="E2629" s="469">
        <v>19.989999999999998</v>
      </c>
      <c r="F2629" t="s">
        <v>1486</v>
      </c>
      <c r="G2629">
        <v>228</v>
      </c>
    </row>
    <row r="2630" spans="1:7">
      <c r="A2630">
        <v>2629</v>
      </c>
      <c r="B2630">
        <v>10927</v>
      </c>
      <c r="C2630">
        <v>12</v>
      </c>
      <c r="D2630" t="s">
        <v>3635</v>
      </c>
      <c r="E2630" s="469">
        <v>24.99</v>
      </c>
      <c r="F2630" t="s">
        <v>3594</v>
      </c>
      <c r="G2630">
        <v>45</v>
      </c>
    </row>
    <row r="2631" spans="1:7">
      <c r="A2631">
        <v>2630</v>
      </c>
      <c r="B2631">
        <v>6339</v>
      </c>
      <c r="C2631">
        <v>12</v>
      </c>
      <c r="D2631" t="s">
        <v>3636</v>
      </c>
      <c r="E2631" s="469">
        <v>29.99</v>
      </c>
      <c r="F2631" t="s">
        <v>3594</v>
      </c>
      <c r="G2631">
        <v>236</v>
      </c>
    </row>
    <row r="2632" spans="1:7">
      <c r="A2632">
        <v>2631</v>
      </c>
      <c r="B2632">
        <v>11737</v>
      </c>
      <c r="C2632">
        <v>12</v>
      </c>
      <c r="D2632" t="s">
        <v>3637</v>
      </c>
      <c r="E2632" s="469">
        <v>11.99</v>
      </c>
      <c r="F2632" t="s">
        <v>3638</v>
      </c>
      <c r="G2632">
        <v>11</v>
      </c>
    </row>
    <row r="2633" spans="1:7">
      <c r="A2633">
        <v>2632</v>
      </c>
      <c r="B2633">
        <v>7336</v>
      </c>
      <c r="C2633">
        <v>12</v>
      </c>
      <c r="D2633" t="s">
        <v>3639</v>
      </c>
      <c r="E2633" s="469">
        <v>16.989999999999998</v>
      </c>
      <c r="F2633" t="s">
        <v>3605</v>
      </c>
      <c r="G2633">
        <v>197</v>
      </c>
    </row>
    <row r="2634" spans="1:7">
      <c r="A2634">
        <v>2633</v>
      </c>
      <c r="B2634">
        <v>11652</v>
      </c>
      <c r="C2634">
        <v>12</v>
      </c>
      <c r="D2634" t="s">
        <v>3640</v>
      </c>
      <c r="E2634" s="469">
        <v>36.99</v>
      </c>
      <c r="F2634" t="s">
        <v>3625</v>
      </c>
      <c r="G2634">
        <v>14</v>
      </c>
    </row>
    <row r="2635" spans="1:7">
      <c r="A2635">
        <v>2634</v>
      </c>
      <c r="B2635">
        <v>9463</v>
      </c>
      <c r="C2635">
        <v>12</v>
      </c>
      <c r="D2635" t="s">
        <v>3641</v>
      </c>
      <c r="E2635" s="469">
        <v>44.99</v>
      </c>
      <c r="F2635" t="s">
        <v>3592</v>
      </c>
      <c r="G2635">
        <v>108</v>
      </c>
    </row>
    <row r="2636" spans="1:7">
      <c r="A2636">
        <v>2635</v>
      </c>
      <c r="B2636">
        <v>6513</v>
      </c>
      <c r="C2636">
        <v>12</v>
      </c>
      <c r="D2636" t="s">
        <v>3642</v>
      </c>
      <c r="E2636" s="469">
        <v>22.99</v>
      </c>
      <c r="F2636" t="s">
        <v>3586</v>
      </c>
      <c r="G2636">
        <v>229</v>
      </c>
    </row>
    <row r="2637" spans="1:7">
      <c r="A2637">
        <v>2636</v>
      </c>
      <c r="B2637">
        <v>8630</v>
      </c>
      <c r="C2637">
        <v>12</v>
      </c>
      <c r="D2637" t="s">
        <v>3643</v>
      </c>
      <c r="E2637" s="469">
        <v>34.99</v>
      </c>
      <c r="F2637" t="s">
        <v>3594</v>
      </c>
      <c r="G2637">
        <v>142</v>
      </c>
    </row>
    <row r="2638" spans="1:7">
      <c r="A2638">
        <v>2637</v>
      </c>
      <c r="B2638">
        <v>6671</v>
      </c>
      <c r="C2638">
        <v>12</v>
      </c>
      <c r="D2638" t="s">
        <v>3644</v>
      </c>
      <c r="E2638" s="469">
        <v>17.989999999999998</v>
      </c>
      <c r="F2638" t="s">
        <v>3605</v>
      </c>
      <c r="G2638">
        <v>223</v>
      </c>
    </row>
    <row r="2639" spans="1:7">
      <c r="A2639">
        <v>2638</v>
      </c>
      <c r="B2639">
        <v>11362</v>
      </c>
      <c r="C2639">
        <v>12</v>
      </c>
      <c r="D2639" t="s">
        <v>3645</v>
      </c>
      <c r="E2639" s="469">
        <v>29.8</v>
      </c>
      <c r="F2639" t="s">
        <v>3594</v>
      </c>
      <c r="G2639">
        <v>27</v>
      </c>
    </row>
    <row r="2640" spans="1:7">
      <c r="A2640">
        <v>2639</v>
      </c>
      <c r="B2640">
        <v>8351</v>
      </c>
      <c r="C2640">
        <v>12</v>
      </c>
      <c r="D2640" t="s">
        <v>3646</v>
      </c>
      <c r="E2640" s="469">
        <v>20.98</v>
      </c>
      <c r="F2640" t="s">
        <v>3594</v>
      </c>
      <c r="G2640">
        <v>153</v>
      </c>
    </row>
    <row r="2641" spans="1:7">
      <c r="A2641">
        <v>2640</v>
      </c>
      <c r="B2641">
        <v>9108</v>
      </c>
      <c r="C2641">
        <v>12</v>
      </c>
      <c r="D2641" t="s">
        <v>3647</v>
      </c>
      <c r="E2641" s="469">
        <v>29.99</v>
      </c>
      <c r="F2641" t="s">
        <v>3625</v>
      </c>
      <c r="G2641">
        <v>123</v>
      </c>
    </row>
    <row r="2642" spans="1:7">
      <c r="A2642">
        <v>2641</v>
      </c>
      <c r="B2642">
        <v>7071</v>
      </c>
      <c r="C2642">
        <v>12</v>
      </c>
      <c r="D2642" t="s">
        <v>3648</v>
      </c>
      <c r="E2642" s="469">
        <v>16.989999999999998</v>
      </c>
      <c r="F2642" t="s">
        <v>3649</v>
      </c>
      <c r="G2642">
        <v>207</v>
      </c>
    </row>
    <row r="2643" spans="1:7">
      <c r="A2643">
        <v>2642</v>
      </c>
      <c r="B2643">
        <v>8873</v>
      </c>
      <c r="C2643">
        <v>12</v>
      </c>
      <c r="D2643" t="s">
        <v>3650</v>
      </c>
      <c r="E2643" s="469">
        <v>19.989999999999998</v>
      </c>
      <c r="F2643" t="s">
        <v>3594</v>
      </c>
      <c r="G2643">
        <v>133</v>
      </c>
    </row>
    <row r="2644" spans="1:7">
      <c r="A2644">
        <v>2643</v>
      </c>
      <c r="B2644">
        <v>10269</v>
      </c>
      <c r="C2644">
        <v>12</v>
      </c>
      <c r="D2644" t="s">
        <v>3651</v>
      </c>
      <c r="E2644" s="469">
        <v>34.99</v>
      </c>
      <c r="F2644" t="s">
        <v>3607</v>
      </c>
      <c r="G2644">
        <v>73</v>
      </c>
    </row>
    <row r="2645" spans="1:7">
      <c r="A2645">
        <v>2644</v>
      </c>
      <c r="B2645">
        <v>7496</v>
      </c>
      <c r="C2645">
        <v>12</v>
      </c>
      <c r="D2645" t="s">
        <v>3652</v>
      </c>
      <c r="E2645" s="469">
        <v>19.95</v>
      </c>
      <c r="F2645" t="s">
        <v>3586</v>
      </c>
      <c r="G2645">
        <v>190</v>
      </c>
    </row>
    <row r="2646" spans="1:7">
      <c r="A2646">
        <v>2645</v>
      </c>
      <c r="B2646">
        <v>10502</v>
      </c>
      <c r="C2646">
        <v>12</v>
      </c>
      <c r="D2646" t="s">
        <v>3653</v>
      </c>
      <c r="E2646" s="469">
        <v>11.99</v>
      </c>
      <c r="F2646" t="s">
        <v>3638</v>
      </c>
      <c r="G2646">
        <v>64</v>
      </c>
    </row>
    <row r="2647" spans="1:7">
      <c r="A2647">
        <v>2646</v>
      </c>
      <c r="B2647">
        <v>11569</v>
      </c>
      <c r="C2647">
        <v>12</v>
      </c>
      <c r="D2647" t="s">
        <v>3654</v>
      </c>
      <c r="E2647" s="469">
        <v>11.99</v>
      </c>
      <c r="F2647" t="s">
        <v>3638</v>
      </c>
      <c r="G2647">
        <v>18</v>
      </c>
    </row>
    <row r="2648" spans="1:7">
      <c r="A2648">
        <v>2647</v>
      </c>
      <c r="B2648">
        <v>9970</v>
      </c>
      <c r="C2648">
        <v>12</v>
      </c>
      <c r="D2648" t="s">
        <v>3655</v>
      </c>
      <c r="E2648" s="469">
        <v>29.99</v>
      </c>
      <c r="F2648" t="s">
        <v>3594</v>
      </c>
      <c r="G2648">
        <v>87</v>
      </c>
    </row>
    <row r="2649" spans="1:7">
      <c r="A2649">
        <v>2648</v>
      </c>
      <c r="B2649">
        <v>7497</v>
      </c>
      <c r="C2649">
        <v>12</v>
      </c>
      <c r="D2649" t="s">
        <v>3656</v>
      </c>
      <c r="E2649" s="469">
        <v>17.989999999999998</v>
      </c>
      <c r="F2649" t="s">
        <v>3622</v>
      </c>
      <c r="G2649">
        <v>190</v>
      </c>
    </row>
    <row r="2650" spans="1:7">
      <c r="A2650">
        <v>2649</v>
      </c>
      <c r="B2650">
        <v>8090</v>
      </c>
      <c r="C2650">
        <v>12</v>
      </c>
      <c r="D2650" t="s">
        <v>3657</v>
      </c>
      <c r="E2650" s="469">
        <v>35</v>
      </c>
      <c r="F2650" t="s">
        <v>517</v>
      </c>
      <c r="G2650">
        <v>164</v>
      </c>
    </row>
    <row r="2651" spans="1:7">
      <c r="A2651">
        <v>2650</v>
      </c>
      <c r="B2651">
        <v>6365</v>
      </c>
      <c r="C2651">
        <v>12</v>
      </c>
      <c r="D2651" t="s">
        <v>3658</v>
      </c>
      <c r="E2651" s="469">
        <v>19.989999999999998</v>
      </c>
      <c r="F2651" t="s">
        <v>3586</v>
      </c>
      <c r="G2651">
        <v>235</v>
      </c>
    </row>
    <row r="2652" spans="1:7">
      <c r="A2652">
        <v>2651</v>
      </c>
      <c r="B2652">
        <v>11950</v>
      </c>
      <c r="C2652">
        <v>12</v>
      </c>
      <c r="D2652" t="s">
        <v>3659</v>
      </c>
      <c r="E2652" s="469">
        <v>24.99</v>
      </c>
      <c r="F2652" t="s">
        <v>1486</v>
      </c>
      <c r="G2652">
        <v>2</v>
      </c>
    </row>
    <row r="2653" spans="1:7">
      <c r="A2653">
        <v>2652</v>
      </c>
      <c r="B2653">
        <v>9014</v>
      </c>
      <c r="C2653">
        <v>12</v>
      </c>
      <c r="D2653" t="s">
        <v>3660</v>
      </c>
      <c r="E2653" s="469">
        <v>24.99</v>
      </c>
      <c r="F2653" t="s">
        <v>3622</v>
      </c>
      <c r="G2653">
        <v>127</v>
      </c>
    </row>
    <row r="2654" spans="1:7">
      <c r="A2654">
        <v>2653</v>
      </c>
      <c r="B2654">
        <v>6469</v>
      </c>
      <c r="C2654">
        <v>12</v>
      </c>
      <c r="D2654" t="s">
        <v>3661</v>
      </c>
      <c r="E2654" s="469">
        <v>60</v>
      </c>
      <c r="F2654" t="s">
        <v>3662</v>
      </c>
      <c r="G2654">
        <v>231</v>
      </c>
    </row>
    <row r="2655" spans="1:7">
      <c r="A2655">
        <v>2654</v>
      </c>
      <c r="B2655">
        <v>6776</v>
      </c>
      <c r="C2655">
        <v>12</v>
      </c>
      <c r="D2655" t="s">
        <v>3663</v>
      </c>
      <c r="E2655" s="469">
        <v>67.989999999999995</v>
      </c>
      <c r="F2655" t="s">
        <v>3662</v>
      </c>
      <c r="G2655">
        <v>219</v>
      </c>
    </row>
    <row r="2656" spans="1:7">
      <c r="A2656">
        <v>2655</v>
      </c>
      <c r="B2656">
        <v>9289</v>
      </c>
      <c r="C2656">
        <v>12</v>
      </c>
      <c r="D2656" t="s">
        <v>3664</v>
      </c>
      <c r="E2656" s="469">
        <v>43.99</v>
      </c>
      <c r="F2656" t="s">
        <v>3665</v>
      </c>
      <c r="G2656">
        <v>116</v>
      </c>
    </row>
    <row r="2657" spans="1:7">
      <c r="A2657">
        <v>2656</v>
      </c>
      <c r="B2657">
        <v>6535</v>
      </c>
      <c r="C2657">
        <v>12</v>
      </c>
      <c r="D2657" t="s">
        <v>3666</v>
      </c>
      <c r="E2657" s="469">
        <v>24.99</v>
      </c>
      <c r="F2657" t="s">
        <v>517</v>
      </c>
      <c r="G2657">
        <v>228</v>
      </c>
    </row>
    <row r="2658" spans="1:7">
      <c r="A2658">
        <v>2657</v>
      </c>
      <c r="B2658">
        <v>11201</v>
      </c>
      <c r="C2658">
        <v>12</v>
      </c>
      <c r="D2658" t="s">
        <v>3667</v>
      </c>
      <c r="E2658" s="469">
        <v>14.99</v>
      </c>
      <c r="F2658" t="s">
        <v>3649</v>
      </c>
      <c r="G2658">
        <v>34</v>
      </c>
    </row>
    <row r="2659" spans="1:7">
      <c r="A2659">
        <v>2658</v>
      </c>
      <c r="B2659">
        <v>8171</v>
      </c>
      <c r="C2659">
        <v>12</v>
      </c>
      <c r="D2659" t="s">
        <v>3668</v>
      </c>
      <c r="E2659" s="469">
        <v>14.99</v>
      </c>
      <c r="F2659" t="s">
        <v>3669</v>
      </c>
      <c r="G2659">
        <v>160</v>
      </c>
    </row>
    <row r="2660" spans="1:7">
      <c r="A2660">
        <v>2659</v>
      </c>
      <c r="B2660">
        <v>7966</v>
      </c>
      <c r="C2660">
        <v>12</v>
      </c>
      <c r="D2660" t="s">
        <v>3670</v>
      </c>
      <c r="E2660" s="469">
        <v>39.950000000000003</v>
      </c>
      <c r="F2660" t="s">
        <v>3617</v>
      </c>
      <c r="G2660">
        <v>169</v>
      </c>
    </row>
    <row r="2661" spans="1:7">
      <c r="A2661">
        <v>2660</v>
      </c>
      <c r="B2661">
        <v>8962</v>
      </c>
      <c r="C2661">
        <v>12</v>
      </c>
      <c r="D2661" t="s">
        <v>3671</v>
      </c>
      <c r="E2661" s="469">
        <v>44.99</v>
      </c>
      <c r="F2661" t="s">
        <v>517</v>
      </c>
      <c r="G2661">
        <v>129</v>
      </c>
    </row>
    <row r="2662" spans="1:7">
      <c r="A2662">
        <v>2661</v>
      </c>
      <c r="B2662">
        <v>9089</v>
      </c>
      <c r="C2662">
        <v>12</v>
      </c>
      <c r="D2662" t="s">
        <v>3672</v>
      </c>
      <c r="E2662" s="469">
        <v>34.99</v>
      </c>
      <c r="F2662" t="s">
        <v>3594</v>
      </c>
      <c r="G2662">
        <v>124</v>
      </c>
    </row>
    <row r="2663" spans="1:7">
      <c r="A2663">
        <v>2662</v>
      </c>
      <c r="B2663">
        <v>10379</v>
      </c>
      <c r="C2663">
        <v>12</v>
      </c>
      <c r="D2663" t="s">
        <v>3673</v>
      </c>
      <c r="E2663" s="469">
        <v>14.99</v>
      </c>
      <c r="F2663" t="s">
        <v>1486</v>
      </c>
      <c r="G2663">
        <v>69</v>
      </c>
    </row>
    <row r="2664" spans="1:7">
      <c r="A2664">
        <v>2663</v>
      </c>
      <c r="B2664">
        <v>6265</v>
      </c>
      <c r="C2664">
        <v>12</v>
      </c>
      <c r="D2664" t="s">
        <v>3674</v>
      </c>
      <c r="E2664" s="469">
        <v>17.989999999999998</v>
      </c>
      <c r="F2664" t="s">
        <v>3605</v>
      </c>
      <c r="G2664">
        <v>239</v>
      </c>
    </row>
    <row r="2665" spans="1:7">
      <c r="A2665">
        <v>2664</v>
      </c>
      <c r="B2665">
        <v>8549</v>
      </c>
      <c r="C2665">
        <v>12</v>
      </c>
      <c r="D2665" t="s">
        <v>3675</v>
      </c>
      <c r="E2665" s="469">
        <v>19.989999999999998</v>
      </c>
      <c r="F2665" t="s">
        <v>3676</v>
      </c>
      <c r="G2665">
        <v>145</v>
      </c>
    </row>
    <row r="2666" spans="1:7">
      <c r="A2666">
        <v>2665</v>
      </c>
      <c r="B2666">
        <v>8847</v>
      </c>
      <c r="C2666">
        <v>12</v>
      </c>
      <c r="D2666" t="s">
        <v>3677</v>
      </c>
      <c r="E2666" s="469">
        <v>19.989999999999998</v>
      </c>
      <c r="F2666" t="s">
        <v>3594</v>
      </c>
      <c r="G2666">
        <v>134</v>
      </c>
    </row>
    <row r="2667" spans="1:7">
      <c r="A2667">
        <v>2666</v>
      </c>
      <c r="B2667">
        <v>10570</v>
      </c>
      <c r="C2667">
        <v>12</v>
      </c>
      <c r="D2667" t="s">
        <v>3678</v>
      </c>
      <c r="E2667" s="469">
        <v>49.95</v>
      </c>
      <c r="F2667" t="s">
        <v>3629</v>
      </c>
      <c r="G2667">
        <v>61</v>
      </c>
    </row>
    <row r="2668" spans="1:7">
      <c r="A2668">
        <v>2667</v>
      </c>
      <c r="B2668">
        <v>11812</v>
      </c>
      <c r="C2668">
        <v>12</v>
      </c>
      <c r="D2668" t="s">
        <v>3679</v>
      </c>
      <c r="E2668" s="469">
        <v>19.989999999999998</v>
      </c>
      <c r="F2668" t="s">
        <v>3586</v>
      </c>
      <c r="G2668">
        <v>8</v>
      </c>
    </row>
    <row r="2669" spans="1:7">
      <c r="A2669">
        <v>2668</v>
      </c>
      <c r="B2669">
        <v>11738</v>
      </c>
      <c r="C2669">
        <v>12</v>
      </c>
      <c r="D2669" t="s">
        <v>3680</v>
      </c>
      <c r="E2669" s="469">
        <v>16.989999999999998</v>
      </c>
      <c r="F2669" t="s">
        <v>3649</v>
      </c>
      <c r="G2669">
        <v>11</v>
      </c>
    </row>
    <row r="2670" spans="1:7">
      <c r="A2670">
        <v>2669</v>
      </c>
      <c r="B2670">
        <v>9263</v>
      </c>
      <c r="C2670">
        <v>12</v>
      </c>
      <c r="D2670" t="s">
        <v>3681</v>
      </c>
      <c r="E2670" s="469">
        <v>24.99</v>
      </c>
      <c r="F2670" t="s">
        <v>1486</v>
      </c>
      <c r="G2670">
        <v>117</v>
      </c>
    </row>
    <row r="2671" spans="1:7">
      <c r="A2671">
        <v>2670</v>
      </c>
      <c r="B2671">
        <v>6438</v>
      </c>
      <c r="C2671">
        <v>12</v>
      </c>
      <c r="D2671" t="s">
        <v>3682</v>
      </c>
      <c r="E2671" s="469">
        <v>26.99</v>
      </c>
      <c r="F2671" t="s">
        <v>3625</v>
      </c>
      <c r="G2671">
        <v>232</v>
      </c>
    </row>
    <row r="2672" spans="1:7">
      <c r="A2672">
        <v>2671</v>
      </c>
      <c r="B2672">
        <v>7285</v>
      </c>
      <c r="C2672">
        <v>12</v>
      </c>
      <c r="D2672" t="s">
        <v>3683</v>
      </c>
      <c r="E2672" s="469">
        <v>19.989999999999998</v>
      </c>
      <c r="F2672" t="s">
        <v>3684</v>
      </c>
      <c r="G2672">
        <v>199</v>
      </c>
    </row>
    <row r="2673" spans="1:7">
      <c r="A2673">
        <v>2672</v>
      </c>
      <c r="B2673">
        <v>8197</v>
      </c>
      <c r="C2673">
        <v>12</v>
      </c>
      <c r="D2673" t="s">
        <v>3685</v>
      </c>
      <c r="E2673" s="469">
        <v>22.99</v>
      </c>
      <c r="F2673" t="s">
        <v>3665</v>
      </c>
      <c r="G2673">
        <v>159</v>
      </c>
    </row>
    <row r="2674" spans="1:7">
      <c r="A2674">
        <v>2673</v>
      </c>
      <c r="B2674">
        <v>7263</v>
      </c>
      <c r="C2674">
        <v>12</v>
      </c>
      <c r="D2674" t="s">
        <v>3686</v>
      </c>
      <c r="E2674" s="469">
        <v>21.89</v>
      </c>
      <c r="F2674" t="s">
        <v>3594</v>
      </c>
      <c r="G2674">
        <v>200</v>
      </c>
    </row>
    <row r="2675" spans="1:7">
      <c r="A2675">
        <v>2674</v>
      </c>
      <c r="B2675">
        <v>7436</v>
      </c>
      <c r="C2675">
        <v>12</v>
      </c>
      <c r="D2675" t="s">
        <v>3687</v>
      </c>
      <c r="E2675" s="469">
        <v>46.95</v>
      </c>
      <c r="F2675" t="s">
        <v>3629</v>
      </c>
      <c r="G2675">
        <v>193</v>
      </c>
    </row>
    <row r="2676" spans="1:7">
      <c r="A2676">
        <v>2675</v>
      </c>
      <c r="B2676">
        <v>10207</v>
      </c>
      <c r="C2676">
        <v>12</v>
      </c>
      <c r="D2676" t="s">
        <v>3688</v>
      </c>
      <c r="E2676" s="469">
        <v>29.99</v>
      </c>
      <c r="F2676" t="s">
        <v>3689</v>
      </c>
      <c r="G2676">
        <v>76</v>
      </c>
    </row>
    <row r="2677" spans="1:7">
      <c r="A2677">
        <v>2676</v>
      </c>
      <c r="B2677">
        <v>9396</v>
      </c>
      <c r="C2677">
        <v>12</v>
      </c>
      <c r="D2677" t="s">
        <v>3690</v>
      </c>
      <c r="E2677" s="469">
        <v>29.95</v>
      </c>
      <c r="F2677" t="s">
        <v>3617</v>
      </c>
      <c r="G2677">
        <v>111</v>
      </c>
    </row>
    <row r="2678" spans="1:7">
      <c r="A2678">
        <v>2677</v>
      </c>
      <c r="B2678">
        <v>6514</v>
      </c>
      <c r="C2678">
        <v>12</v>
      </c>
      <c r="D2678" t="s">
        <v>3691</v>
      </c>
      <c r="E2678" s="469">
        <v>29.99</v>
      </c>
      <c r="F2678" t="s">
        <v>3692</v>
      </c>
      <c r="G2678">
        <v>229</v>
      </c>
    </row>
    <row r="2679" spans="1:7">
      <c r="A2679">
        <v>2678</v>
      </c>
      <c r="B2679">
        <v>7458</v>
      </c>
      <c r="C2679">
        <v>12</v>
      </c>
      <c r="D2679" t="s">
        <v>3693</v>
      </c>
      <c r="E2679" s="469">
        <v>42.99</v>
      </c>
      <c r="F2679" t="s">
        <v>517</v>
      </c>
      <c r="G2679">
        <v>192</v>
      </c>
    </row>
    <row r="2680" spans="1:7">
      <c r="A2680">
        <v>2679</v>
      </c>
      <c r="B2680">
        <v>6874</v>
      </c>
      <c r="C2680">
        <v>12</v>
      </c>
      <c r="D2680" t="s">
        <v>3694</v>
      </c>
      <c r="E2680" s="469">
        <v>14.99</v>
      </c>
      <c r="F2680" t="s">
        <v>1486</v>
      </c>
      <c r="G2680">
        <v>215</v>
      </c>
    </row>
    <row r="2681" spans="1:7">
      <c r="A2681">
        <v>2680</v>
      </c>
      <c r="B2681">
        <v>10530</v>
      </c>
      <c r="C2681">
        <v>12</v>
      </c>
      <c r="D2681" t="s">
        <v>3695</v>
      </c>
      <c r="E2681" s="469">
        <v>39.99</v>
      </c>
      <c r="F2681" t="s">
        <v>3625</v>
      </c>
      <c r="G2681">
        <v>63</v>
      </c>
    </row>
    <row r="2682" spans="1:7">
      <c r="A2682">
        <v>2681</v>
      </c>
      <c r="B2682">
        <v>9348</v>
      </c>
      <c r="C2682">
        <v>12</v>
      </c>
      <c r="D2682" t="s">
        <v>3696</v>
      </c>
      <c r="E2682" s="469">
        <v>29.99</v>
      </c>
      <c r="F2682" t="s">
        <v>3625</v>
      </c>
      <c r="G2682">
        <v>113</v>
      </c>
    </row>
    <row r="2683" spans="1:7">
      <c r="A2683">
        <v>2682</v>
      </c>
      <c r="B2683">
        <v>10928</v>
      </c>
      <c r="C2683">
        <v>12</v>
      </c>
      <c r="D2683" t="s">
        <v>3697</v>
      </c>
      <c r="E2683" s="469">
        <v>36.99</v>
      </c>
      <c r="F2683" t="s">
        <v>3625</v>
      </c>
      <c r="G2683">
        <v>45</v>
      </c>
    </row>
    <row r="2684" spans="1:7">
      <c r="A2684">
        <v>2683</v>
      </c>
      <c r="B2684">
        <v>7378</v>
      </c>
      <c r="C2684">
        <v>12</v>
      </c>
      <c r="D2684" t="s">
        <v>3698</v>
      </c>
      <c r="E2684" s="469">
        <v>39.99</v>
      </c>
      <c r="F2684" t="s">
        <v>3665</v>
      </c>
      <c r="G2684">
        <v>195</v>
      </c>
    </row>
    <row r="2685" spans="1:7">
      <c r="A2685">
        <v>2684</v>
      </c>
      <c r="B2685">
        <v>11152</v>
      </c>
      <c r="C2685">
        <v>12</v>
      </c>
      <c r="D2685" t="s">
        <v>3699</v>
      </c>
      <c r="E2685" s="469">
        <v>21.89</v>
      </c>
      <c r="F2685" t="s">
        <v>3594</v>
      </c>
      <c r="G2685">
        <v>36</v>
      </c>
    </row>
    <row r="2686" spans="1:7">
      <c r="A2686">
        <v>2685</v>
      </c>
      <c r="B2686">
        <v>8091</v>
      </c>
      <c r="C2686">
        <v>12</v>
      </c>
      <c r="D2686" t="s">
        <v>3700</v>
      </c>
      <c r="E2686" s="469">
        <v>49.95</v>
      </c>
      <c r="F2686" t="s">
        <v>517</v>
      </c>
      <c r="G2686">
        <v>164</v>
      </c>
    </row>
    <row r="2687" spans="1:7">
      <c r="A2687">
        <v>2686</v>
      </c>
      <c r="B2687">
        <v>9231</v>
      </c>
      <c r="C2687">
        <v>12</v>
      </c>
      <c r="D2687" t="s">
        <v>3701</v>
      </c>
      <c r="E2687" s="469">
        <v>19.989999999999998</v>
      </c>
      <c r="F2687" t="s">
        <v>1486</v>
      </c>
      <c r="G2687">
        <v>118</v>
      </c>
    </row>
    <row r="2688" spans="1:7">
      <c r="A2688">
        <v>2687</v>
      </c>
      <c r="B2688">
        <v>8732</v>
      </c>
      <c r="C2688">
        <v>12</v>
      </c>
      <c r="D2688" t="s">
        <v>3702</v>
      </c>
      <c r="E2688" s="469">
        <v>24.99</v>
      </c>
      <c r="F2688" t="s">
        <v>3665</v>
      </c>
      <c r="G2688">
        <v>138</v>
      </c>
    </row>
    <row r="2689" spans="1:7">
      <c r="A2689">
        <v>2688</v>
      </c>
      <c r="B2689">
        <v>8848</v>
      </c>
      <c r="C2689">
        <v>12</v>
      </c>
      <c r="D2689" t="s">
        <v>3703</v>
      </c>
      <c r="E2689" s="469">
        <v>29.99</v>
      </c>
      <c r="F2689" t="s">
        <v>3594</v>
      </c>
      <c r="G2689">
        <v>134</v>
      </c>
    </row>
    <row r="2690" spans="1:7">
      <c r="A2690">
        <v>2689</v>
      </c>
      <c r="B2690">
        <v>11480</v>
      </c>
      <c r="C2690">
        <v>12</v>
      </c>
      <c r="D2690" t="s">
        <v>3704</v>
      </c>
      <c r="E2690" s="469">
        <v>19.989999999999998</v>
      </c>
      <c r="F2690" t="s">
        <v>3586</v>
      </c>
      <c r="G2690">
        <v>22</v>
      </c>
    </row>
    <row r="2691" spans="1:7">
      <c r="A2691">
        <v>2690</v>
      </c>
      <c r="B2691">
        <v>10270</v>
      </c>
      <c r="C2691">
        <v>12</v>
      </c>
      <c r="D2691" t="s">
        <v>3705</v>
      </c>
      <c r="E2691" s="469">
        <v>19.989999999999998</v>
      </c>
      <c r="F2691" t="s">
        <v>1486</v>
      </c>
      <c r="G2691">
        <v>73</v>
      </c>
    </row>
    <row r="2692" spans="1:7">
      <c r="A2692">
        <v>2691</v>
      </c>
      <c r="B2692">
        <v>10352</v>
      </c>
      <c r="C2692">
        <v>12</v>
      </c>
      <c r="D2692" t="s">
        <v>3706</v>
      </c>
      <c r="E2692" s="469">
        <v>19.989999999999998</v>
      </c>
      <c r="F2692" t="s">
        <v>1486</v>
      </c>
      <c r="G2692">
        <v>70</v>
      </c>
    </row>
    <row r="2693" spans="1:7">
      <c r="A2693">
        <v>2692</v>
      </c>
      <c r="B2693">
        <v>11704</v>
      </c>
      <c r="C2693">
        <v>12</v>
      </c>
      <c r="D2693" t="s">
        <v>3707</v>
      </c>
      <c r="E2693" s="469">
        <v>19.989999999999998</v>
      </c>
      <c r="F2693" t="s">
        <v>1486</v>
      </c>
      <c r="G2693">
        <v>12</v>
      </c>
    </row>
    <row r="2694" spans="1:7">
      <c r="A2694">
        <v>2693</v>
      </c>
      <c r="B2694">
        <v>8816</v>
      </c>
      <c r="C2694">
        <v>12</v>
      </c>
      <c r="D2694" t="s">
        <v>3708</v>
      </c>
      <c r="E2694" s="469">
        <v>34.950000000000003</v>
      </c>
      <c r="F2694" t="s">
        <v>1454</v>
      </c>
      <c r="G2694">
        <v>135</v>
      </c>
    </row>
    <row r="2695" spans="1:7">
      <c r="A2695">
        <v>2694</v>
      </c>
      <c r="B2695">
        <v>11320</v>
      </c>
      <c r="C2695">
        <v>12</v>
      </c>
      <c r="D2695" t="s">
        <v>3709</v>
      </c>
      <c r="E2695" s="469">
        <v>24.99</v>
      </c>
      <c r="F2695" t="s">
        <v>3622</v>
      </c>
      <c r="G2695">
        <v>29</v>
      </c>
    </row>
    <row r="2696" spans="1:7">
      <c r="A2696">
        <v>2695</v>
      </c>
      <c r="B2696">
        <v>9929</v>
      </c>
      <c r="C2696">
        <v>12</v>
      </c>
      <c r="D2696" t="s">
        <v>3710</v>
      </c>
      <c r="E2696" s="469">
        <v>24.99</v>
      </c>
      <c r="F2696" t="s">
        <v>3594</v>
      </c>
      <c r="G2696">
        <v>89</v>
      </c>
    </row>
    <row r="2697" spans="1:7">
      <c r="A2697">
        <v>2696</v>
      </c>
      <c r="B2697">
        <v>10556</v>
      </c>
      <c r="C2697">
        <v>12</v>
      </c>
      <c r="D2697" t="s">
        <v>3711</v>
      </c>
      <c r="E2697" s="469">
        <v>19.989999999999998</v>
      </c>
      <c r="F2697" t="s">
        <v>3594</v>
      </c>
      <c r="G2697">
        <v>62</v>
      </c>
    </row>
    <row r="2698" spans="1:7">
      <c r="A2698">
        <v>2697</v>
      </c>
      <c r="B2698">
        <v>8157</v>
      </c>
      <c r="C2698">
        <v>12</v>
      </c>
      <c r="D2698" t="s">
        <v>3712</v>
      </c>
      <c r="E2698" s="469">
        <v>29.99</v>
      </c>
      <c r="F2698" t="s">
        <v>3594</v>
      </c>
      <c r="G2698">
        <v>161</v>
      </c>
    </row>
    <row r="2699" spans="1:7">
      <c r="A2699">
        <v>2698</v>
      </c>
      <c r="B2699">
        <v>10185</v>
      </c>
      <c r="C2699">
        <v>12</v>
      </c>
      <c r="D2699" t="s">
        <v>3713</v>
      </c>
      <c r="E2699" s="469">
        <v>29.99</v>
      </c>
      <c r="F2699" t="s">
        <v>3594</v>
      </c>
      <c r="G2699">
        <v>77</v>
      </c>
    </row>
    <row r="2700" spans="1:7">
      <c r="A2700">
        <v>2699</v>
      </c>
      <c r="B2700">
        <v>7072</v>
      </c>
      <c r="C2700">
        <v>12</v>
      </c>
      <c r="D2700" t="s">
        <v>3714</v>
      </c>
      <c r="E2700" s="469">
        <v>119</v>
      </c>
      <c r="F2700" t="s">
        <v>3715</v>
      </c>
      <c r="G2700">
        <v>207</v>
      </c>
    </row>
    <row r="2701" spans="1:7">
      <c r="A2701">
        <v>2700</v>
      </c>
      <c r="B2701">
        <v>6311</v>
      </c>
      <c r="C2701">
        <v>12</v>
      </c>
      <c r="D2701" t="s">
        <v>3716</v>
      </c>
      <c r="E2701" s="469">
        <v>19.989999999999998</v>
      </c>
      <c r="F2701" t="s">
        <v>3586</v>
      </c>
      <c r="G2701">
        <v>237</v>
      </c>
    </row>
    <row r="2702" spans="1:7">
      <c r="A2702">
        <v>2701</v>
      </c>
      <c r="B2702">
        <v>10271</v>
      </c>
      <c r="C2702">
        <v>12</v>
      </c>
      <c r="D2702" t="s">
        <v>3717</v>
      </c>
      <c r="E2702" s="469">
        <v>14.99</v>
      </c>
      <c r="F2702" t="s">
        <v>3638</v>
      </c>
      <c r="G2702">
        <v>73</v>
      </c>
    </row>
    <row r="2703" spans="1:7">
      <c r="A2703">
        <v>2702</v>
      </c>
      <c r="B2703">
        <v>9989</v>
      </c>
      <c r="C2703">
        <v>12</v>
      </c>
      <c r="D2703" t="s">
        <v>3718</v>
      </c>
      <c r="E2703" s="469">
        <v>14.99</v>
      </c>
      <c r="F2703" t="s">
        <v>3649</v>
      </c>
      <c r="G2703">
        <v>86</v>
      </c>
    </row>
    <row r="2704" spans="1:7">
      <c r="A2704">
        <v>2703</v>
      </c>
      <c r="B2704">
        <v>11136</v>
      </c>
      <c r="C2704">
        <v>12</v>
      </c>
      <c r="D2704" t="s">
        <v>3719</v>
      </c>
      <c r="E2704" s="469">
        <v>29.95</v>
      </c>
      <c r="F2704" t="s">
        <v>3720</v>
      </c>
      <c r="G2704">
        <v>37</v>
      </c>
    </row>
    <row r="2705" spans="1:7">
      <c r="A2705">
        <v>2704</v>
      </c>
      <c r="B2705">
        <v>8251</v>
      </c>
      <c r="C2705">
        <v>12</v>
      </c>
      <c r="D2705" t="s">
        <v>3721</v>
      </c>
      <c r="E2705" s="469">
        <v>49.99</v>
      </c>
      <c r="F2705" t="s">
        <v>3722</v>
      </c>
      <c r="G2705">
        <v>157</v>
      </c>
    </row>
    <row r="2706" spans="1:7">
      <c r="A2706">
        <v>2705</v>
      </c>
      <c r="B2706">
        <v>8352</v>
      </c>
      <c r="C2706">
        <v>12</v>
      </c>
      <c r="D2706" t="s">
        <v>3723</v>
      </c>
      <c r="E2706" s="469">
        <v>34.99</v>
      </c>
      <c r="F2706" t="s">
        <v>3605</v>
      </c>
      <c r="G2706">
        <v>153</v>
      </c>
    </row>
    <row r="2707" spans="1:7">
      <c r="A2707">
        <v>2706</v>
      </c>
      <c r="B2707">
        <v>8576</v>
      </c>
      <c r="C2707">
        <v>12</v>
      </c>
      <c r="D2707" t="s">
        <v>3724</v>
      </c>
      <c r="E2707" s="469">
        <v>31.99</v>
      </c>
      <c r="F2707" t="s">
        <v>3605</v>
      </c>
      <c r="G2707">
        <v>144</v>
      </c>
    </row>
    <row r="2708" spans="1:7">
      <c r="A2708">
        <v>2707</v>
      </c>
      <c r="B2708">
        <v>6556</v>
      </c>
      <c r="C2708">
        <v>12</v>
      </c>
      <c r="D2708" t="s">
        <v>3725</v>
      </c>
      <c r="E2708" s="469">
        <v>22.99</v>
      </c>
      <c r="F2708" t="s">
        <v>3726</v>
      </c>
      <c r="G2708">
        <v>227</v>
      </c>
    </row>
    <row r="2709" spans="1:7">
      <c r="A2709">
        <v>2708</v>
      </c>
      <c r="B2709">
        <v>7175</v>
      </c>
      <c r="C2709">
        <v>12</v>
      </c>
      <c r="D2709" t="s">
        <v>3727</v>
      </c>
      <c r="E2709" s="469">
        <v>39.950000000000003</v>
      </c>
      <c r="F2709" t="s">
        <v>3617</v>
      </c>
      <c r="G2709">
        <v>203</v>
      </c>
    </row>
    <row r="2710" spans="1:7">
      <c r="A2710">
        <v>2709</v>
      </c>
      <c r="B2710">
        <v>10774</v>
      </c>
      <c r="C2710">
        <v>12</v>
      </c>
      <c r="D2710" t="s">
        <v>3728</v>
      </c>
      <c r="E2710" s="469">
        <v>29.99</v>
      </c>
      <c r="F2710" t="s">
        <v>3594</v>
      </c>
      <c r="G2710">
        <v>52</v>
      </c>
    </row>
    <row r="2711" spans="1:7">
      <c r="A2711">
        <v>2710</v>
      </c>
      <c r="B2711">
        <v>7176</v>
      </c>
      <c r="C2711">
        <v>12</v>
      </c>
      <c r="D2711" t="s">
        <v>3729</v>
      </c>
      <c r="E2711" s="469">
        <v>119</v>
      </c>
      <c r="F2711" t="s">
        <v>3715</v>
      </c>
      <c r="G2711">
        <v>203</v>
      </c>
    </row>
    <row r="2712" spans="1:7">
      <c r="A2712">
        <v>2711</v>
      </c>
      <c r="B2712">
        <v>7927</v>
      </c>
      <c r="C2712">
        <v>12</v>
      </c>
      <c r="D2712" t="s">
        <v>3730</v>
      </c>
      <c r="E2712" s="469">
        <v>169</v>
      </c>
      <c r="F2712" t="s">
        <v>3715</v>
      </c>
      <c r="G2712">
        <v>171</v>
      </c>
    </row>
    <row r="2713" spans="1:7">
      <c r="A2713">
        <v>2712</v>
      </c>
      <c r="B2713">
        <v>7145</v>
      </c>
      <c r="C2713">
        <v>12</v>
      </c>
      <c r="D2713" t="s">
        <v>3731</v>
      </c>
      <c r="E2713" s="469">
        <v>26.99</v>
      </c>
      <c r="F2713" t="s">
        <v>3625</v>
      </c>
      <c r="G2713">
        <v>204</v>
      </c>
    </row>
    <row r="2714" spans="1:7">
      <c r="A2714">
        <v>2713</v>
      </c>
      <c r="B2714">
        <v>11928</v>
      </c>
      <c r="C2714">
        <v>12</v>
      </c>
      <c r="D2714" t="s">
        <v>3732</v>
      </c>
      <c r="E2714" s="469">
        <v>14.9</v>
      </c>
      <c r="F2714" t="s">
        <v>3733</v>
      </c>
      <c r="G2714">
        <v>3</v>
      </c>
    </row>
    <row r="2715" spans="1:7">
      <c r="A2715">
        <v>2714</v>
      </c>
      <c r="B2715">
        <v>6220</v>
      </c>
      <c r="C2715">
        <v>12</v>
      </c>
      <c r="D2715" t="s">
        <v>3734</v>
      </c>
      <c r="E2715" s="469">
        <v>26.99</v>
      </c>
      <c r="F2715" t="s">
        <v>3594</v>
      </c>
      <c r="G2715">
        <v>241</v>
      </c>
    </row>
    <row r="2716" spans="1:7">
      <c r="A2716">
        <v>2715</v>
      </c>
      <c r="B2716">
        <v>7705</v>
      </c>
      <c r="C2716">
        <v>12</v>
      </c>
      <c r="D2716" t="s">
        <v>3735</v>
      </c>
      <c r="E2716" s="469">
        <v>24</v>
      </c>
      <c r="F2716" t="s">
        <v>3665</v>
      </c>
      <c r="G2716">
        <v>181</v>
      </c>
    </row>
    <row r="2717" spans="1:7">
      <c r="A2717">
        <v>2716</v>
      </c>
      <c r="B2717">
        <v>10681</v>
      </c>
      <c r="C2717">
        <v>12</v>
      </c>
      <c r="D2717" t="s">
        <v>3736</v>
      </c>
      <c r="E2717" s="469">
        <v>12.99</v>
      </c>
      <c r="F2717" t="s">
        <v>3594</v>
      </c>
      <c r="G2717">
        <v>56</v>
      </c>
    </row>
    <row r="2718" spans="1:7">
      <c r="A2718">
        <v>2717</v>
      </c>
      <c r="B2718">
        <v>8577</v>
      </c>
      <c r="C2718">
        <v>12</v>
      </c>
      <c r="D2718" t="s">
        <v>3737</v>
      </c>
      <c r="E2718" s="469">
        <v>34.950000000000003</v>
      </c>
      <c r="F2718" t="s">
        <v>3629</v>
      </c>
      <c r="G2718">
        <v>144</v>
      </c>
    </row>
    <row r="2719" spans="1:7">
      <c r="A2719">
        <v>2718</v>
      </c>
      <c r="B2719">
        <v>6491</v>
      </c>
      <c r="C2719">
        <v>12</v>
      </c>
      <c r="D2719" t="s">
        <v>3738</v>
      </c>
      <c r="E2719" s="469">
        <v>22.99</v>
      </c>
      <c r="F2719" t="s">
        <v>3586</v>
      </c>
      <c r="G2719">
        <v>230</v>
      </c>
    </row>
    <row r="2720" spans="1:7">
      <c r="A2720">
        <v>2719</v>
      </c>
      <c r="B2720">
        <v>11795</v>
      </c>
      <c r="C2720">
        <v>12</v>
      </c>
      <c r="D2720" t="s">
        <v>3739</v>
      </c>
      <c r="E2720" s="469">
        <v>29.95</v>
      </c>
      <c r="F2720" t="s">
        <v>3720</v>
      </c>
      <c r="G2720">
        <v>9</v>
      </c>
    </row>
    <row r="2721" spans="1:7">
      <c r="A2721">
        <v>2720</v>
      </c>
      <c r="B2721">
        <v>7498</v>
      </c>
      <c r="C2721">
        <v>12</v>
      </c>
      <c r="D2721" t="s">
        <v>3740</v>
      </c>
      <c r="E2721" s="469">
        <v>64.989999999999995</v>
      </c>
      <c r="F2721" t="s">
        <v>3625</v>
      </c>
      <c r="G2721">
        <v>190</v>
      </c>
    </row>
    <row r="2722" spans="1:7">
      <c r="A2722">
        <v>2721</v>
      </c>
      <c r="B2722">
        <v>7046</v>
      </c>
      <c r="C2722">
        <v>12</v>
      </c>
      <c r="D2722" t="s">
        <v>3741</v>
      </c>
      <c r="E2722" s="469">
        <v>29.99</v>
      </c>
      <c r="F2722" t="s">
        <v>3733</v>
      </c>
      <c r="G2722">
        <v>208</v>
      </c>
    </row>
    <row r="2723" spans="1:7">
      <c r="A2723">
        <v>2722</v>
      </c>
      <c r="B2723">
        <v>7706</v>
      </c>
      <c r="C2723">
        <v>12</v>
      </c>
      <c r="D2723" t="s">
        <v>3742</v>
      </c>
      <c r="E2723" s="469">
        <v>27.99</v>
      </c>
      <c r="F2723" t="s">
        <v>3684</v>
      </c>
      <c r="G2723">
        <v>181</v>
      </c>
    </row>
    <row r="2724" spans="1:7">
      <c r="A2724">
        <v>2723</v>
      </c>
      <c r="B2724">
        <v>6846</v>
      </c>
      <c r="C2724">
        <v>12</v>
      </c>
      <c r="D2724" t="s">
        <v>3743</v>
      </c>
      <c r="E2724" s="469">
        <v>34.950000000000003</v>
      </c>
      <c r="F2724" t="s">
        <v>3617</v>
      </c>
      <c r="G2724">
        <v>216</v>
      </c>
    </row>
    <row r="2725" spans="1:7">
      <c r="A2725">
        <v>2724</v>
      </c>
      <c r="B2725">
        <v>11502</v>
      </c>
      <c r="C2725">
        <v>12</v>
      </c>
      <c r="D2725" t="s">
        <v>3744</v>
      </c>
      <c r="E2725" s="469">
        <v>89</v>
      </c>
      <c r="F2725" t="s">
        <v>3715</v>
      </c>
      <c r="G2725">
        <v>21</v>
      </c>
    </row>
    <row r="2726" spans="1:7">
      <c r="A2726">
        <v>2725</v>
      </c>
      <c r="B2726">
        <v>7967</v>
      </c>
      <c r="C2726">
        <v>12</v>
      </c>
      <c r="D2726" t="s">
        <v>3745</v>
      </c>
      <c r="E2726" s="469">
        <v>169</v>
      </c>
      <c r="F2726" t="s">
        <v>3715</v>
      </c>
      <c r="G2726">
        <v>169</v>
      </c>
    </row>
    <row r="2727" spans="1:7">
      <c r="A2727">
        <v>2726</v>
      </c>
      <c r="B2727">
        <v>10226</v>
      </c>
      <c r="C2727">
        <v>12</v>
      </c>
      <c r="D2727" t="s">
        <v>3746</v>
      </c>
      <c r="E2727" s="469">
        <v>199</v>
      </c>
      <c r="F2727" t="s">
        <v>3715</v>
      </c>
      <c r="G2727">
        <v>75</v>
      </c>
    </row>
    <row r="2728" spans="1:7">
      <c r="A2728">
        <v>2727</v>
      </c>
      <c r="B2728">
        <v>10503</v>
      </c>
      <c r="C2728">
        <v>12</v>
      </c>
      <c r="D2728" t="s">
        <v>3747</v>
      </c>
      <c r="E2728" s="469">
        <v>199</v>
      </c>
      <c r="F2728" t="s">
        <v>3715</v>
      </c>
      <c r="G2728">
        <v>64</v>
      </c>
    </row>
    <row r="2729" spans="1:7">
      <c r="A2729">
        <v>2728</v>
      </c>
      <c r="B2729">
        <v>10041</v>
      </c>
      <c r="C2729">
        <v>12</v>
      </c>
      <c r="D2729" t="s">
        <v>3748</v>
      </c>
      <c r="E2729" s="469">
        <v>59.5</v>
      </c>
      <c r="F2729" t="s">
        <v>3715</v>
      </c>
      <c r="G2729">
        <v>83</v>
      </c>
    </row>
    <row r="2730" spans="1:7">
      <c r="A2730">
        <v>2729</v>
      </c>
      <c r="B2730">
        <v>11705</v>
      </c>
      <c r="C2730">
        <v>12</v>
      </c>
      <c r="D2730" t="s">
        <v>3749</v>
      </c>
      <c r="E2730" s="469">
        <v>16.989999999999998</v>
      </c>
      <c r="F2730" t="s">
        <v>3750</v>
      </c>
      <c r="G2730">
        <v>12</v>
      </c>
    </row>
    <row r="2731" spans="1:7">
      <c r="A2731">
        <v>2730</v>
      </c>
      <c r="B2731">
        <v>11653</v>
      </c>
      <c r="C2731">
        <v>12</v>
      </c>
      <c r="D2731" t="s">
        <v>3751</v>
      </c>
      <c r="E2731" s="469">
        <v>44.95</v>
      </c>
      <c r="F2731" t="s">
        <v>3617</v>
      </c>
      <c r="G2731">
        <v>14</v>
      </c>
    </row>
    <row r="2732" spans="1:7">
      <c r="A2732">
        <v>2731</v>
      </c>
      <c r="B2732">
        <v>10504</v>
      </c>
      <c r="C2732">
        <v>12</v>
      </c>
      <c r="D2732" t="s">
        <v>3752</v>
      </c>
      <c r="E2732" s="469">
        <v>58.95</v>
      </c>
      <c r="F2732" t="s">
        <v>517</v>
      </c>
      <c r="G2732">
        <v>64</v>
      </c>
    </row>
    <row r="2733" spans="1:7">
      <c r="A2733">
        <v>2732</v>
      </c>
      <c r="B2733">
        <v>8353</v>
      </c>
      <c r="C2733">
        <v>12</v>
      </c>
      <c r="D2733" t="s">
        <v>3753</v>
      </c>
      <c r="E2733" s="469">
        <v>26.99</v>
      </c>
      <c r="F2733" t="s">
        <v>3586</v>
      </c>
      <c r="G2733">
        <v>153</v>
      </c>
    </row>
    <row r="2734" spans="1:7">
      <c r="A2734">
        <v>2733</v>
      </c>
      <c r="B2734">
        <v>10411</v>
      </c>
      <c r="C2734">
        <v>12</v>
      </c>
      <c r="D2734" t="s">
        <v>3754</v>
      </c>
      <c r="E2734" s="469">
        <v>26.99</v>
      </c>
      <c r="F2734" t="s">
        <v>3586</v>
      </c>
      <c r="G2734">
        <v>68</v>
      </c>
    </row>
    <row r="2735" spans="1:7">
      <c r="A2735">
        <v>2734</v>
      </c>
      <c r="B2735">
        <v>7828</v>
      </c>
      <c r="C2735">
        <v>12</v>
      </c>
      <c r="D2735" t="s">
        <v>3755</v>
      </c>
      <c r="E2735" s="469">
        <v>34.99</v>
      </c>
      <c r="F2735" t="s">
        <v>3605</v>
      </c>
      <c r="G2735">
        <v>175</v>
      </c>
    </row>
    <row r="2736" spans="1:7">
      <c r="A2736">
        <v>2735</v>
      </c>
      <c r="B2736">
        <v>6492</v>
      </c>
      <c r="C2736">
        <v>12</v>
      </c>
      <c r="D2736" t="s">
        <v>3756</v>
      </c>
      <c r="E2736" s="469">
        <v>14.99</v>
      </c>
      <c r="F2736" t="s">
        <v>3622</v>
      </c>
      <c r="G2736">
        <v>230</v>
      </c>
    </row>
    <row r="2737" spans="1:7">
      <c r="A2737">
        <v>2736</v>
      </c>
      <c r="B2737">
        <v>8528</v>
      </c>
      <c r="C2737">
        <v>12</v>
      </c>
      <c r="D2737" t="s">
        <v>3757</v>
      </c>
      <c r="E2737" s="469">
        <v>29.99</v>
      </c>
      <c r="F2737" t="s">
        <v>3594</v>
      </c>
      <c r="G2737">
        <v>146</v>
      </c>
    </row>
    <row r="2738" spans="1:7">
      <c r="A2738">
        <v>2737</v>
      </c>
      <c r="B2738">
        <v>9397</v>
      </c>
      <c r="C2738">
        <v>12</v>
      </c>
      <c r="D2738" t="s">
        <v>3758</v>
      </c>
      <c r="E2738" s="469">
        <v>29.99</v>
      </c>
      <c r="F2738" t="s">
        <v>3594</v>
      </c>
      <c r="G2738">
        <v>111</v>
      </c>
    </row>
    <row r="2739" spans="1:7">
      <c r="A2739">
        <v>2738</v>
      </c>
      <c r="B2739">
        <v>6116</v>
      </c>
      <c r="C2739">
        <v>12</v>
      </c>
      <c r="D2739" t="s">
        <v>3759</v>
      </c>
      <c r="E2739" s="469">
        <v>58.95</v>
      </c>
      <c r="F2739" t="s">
        <v>517</v>
      </c>
      <c r="G2739">
        <v>246</v>
      </c>
    </row>
    <row r="2740" spans="1:7">
      <c r="A2740">
        <v>2739</v>
      </c>
      <c r="B2740">
        <v>11768</v>
      </c>
      <c r="C2740">
        <v>12</v>
      </c>
      <c r="D2740" t="s">
        <v>3760</v>
      </c>
      <c r="E2740" s="469">
        <v>27</v>
      </c>
      <c r="F2740" t="s">
        <v>3607</v>
      </c>
      <c r="G2740">
        <v>10</v>
      </c>
    </row>
    <row r="2741" spans="1:7">
      <c r="A2741">
        <v>2740</v>
      </c>
      <c r="B2741">
        <v>8607</v>
      </c>
      <c r="C2741">
        <v>12</v>
      </c>
      <c r="D2741" t="s">
        <v>3761</v>
      </c>
      <c r="E2741" s="469">
        <v>22.99</v>
      </c>
      <c r="F2741" t="s">
        <v>3607</v>
      </c>
      <c r="G2741">
        <v>143</v>
      </c>
    </row>
    <row r="2742" spans="1:7">
      <c r="A2742">
        <v>2741</v>
      </c>
      <c r="B2742">
        <v>10797</v>
      </c>
      <c r="C2742">
        <v>12</v>
      </c>
      <c r="D2742" t="s">
        <v>3762</v>
      </c>
      <c r="E2742" s="469">
        <v>22.99</v>
      </c>
      <c r="F2742" t="s">
        <v>3586</v>
      </c>
      <c r="G2742">
        <v>51</v>
      </c>
    </row>
    <row r="2743" spans="1:7">
      <c r="A2743">
        <v>2742</v>
      </c>
      <c r="B2743">
        <v>11769</v>
      </c>
      <c r="C2743">
        <v>12</v>
      </c>
      <c r="D2743" t="s">
        <v>3763</v>
      </c>
      <c r="E2743" s="469">
        <v>19.989999999999998</v>
      </c>
      <c r="F2743" t="s">
        <v>3586</v>
      </c>
      <c r="G2743">
        <v>10</v>
      </c>
    </row>
    <row r="2744" spans="1:7">
      <c r="A2744">
        <v>2743</v>
      </c>
      <c r="B2744">
        <v>6090</v>
      </c>
      <c r="C2744">
        <v>12</v>
      </c>
      <c r="D2744" t="s">
        <v>3764</v>
      </c>
      <c r="E2744" s="469">
        <v>19.989999999999998</v>
      </c>
      <c r="F2744" t="s">
        <v>3586</v>
      </c>
      <c r="G2744">
        <v>247</v>
      </c>
    </row>
    <row r="2745" spans="1:7">
      <c r="A2745">
        <v>2744</v>
      </c>
      <c r="B2745">
        <v>8874</v>
      </c>
      <c r="C2745">
        <v>12</v>
      </c>
      <c r="D2745" t="s">
        <v>3765</v>
      </c>
      <c r="E2745" s="469">
        <v>16.989999999999998</v>
      </c>
      <c r="F2745" t="s">
        <v>3638</v>
      </c>
      <c r="G2745">
        <v>133</v>
      </c>
    </row>
    <row r="2746" spans="1:7">
      <c r="A2746">
        <v>2745</v>
      </c>
      <c r="B2746">
        <v>8550</v>
      </c>
      <c r="C2746">
        <v>12</v>
      </c>
      <c r="D2746" t="s">
        <v>3766</v>
      </c>
      <c r="E2746" s="469">
        <v>14.99</v>
      </c>
      <c r="F2746" t="s">
        <v>3649</v>
      </c>
      <c r="G2746">
        <v>145</v>
      </c>
    </row>
    <row r="2747" spans="1:7">
      <c r="A2747">
        <v>2746</v>
      </c>
      <c r="B2747">
        <v>11363</v>
      </c>
      <c r="C2747">
        <v>12</v>
      </c>
      <c r="D2747" t="s">
        <v>3767</v>
      </c>
      <c r="E2747" s="469">
        <v>29.95</v>
      </c>
      <c r="F2747" t="s">
        <v>3720</v>
      </c>
      <c r="G2747">
        <v>27</v>
      </c>
    </row>
    <row r="2748" spans="1:7">
      <c r="A2748">
        <v>2747</v>
      </c>
      <c r="B2748">
        <v>10444</v>
      </c>
      <c r="C2748">
        <v>12</v>
      </c>
      <c r="D2748" t="s">
        <v>3768</v>
      </c>
      <c r="E2748" s="469">
        <v>29.95</v>
      </c>
      <c r="F2748" t="s">
        <v>3720</v>
      </c>
      <c r="G2748">
        <v>66</v>
      </c>
    </row>
    <row r="2749" spans="1:7">
      <c r="A2749">
        <v>2748</v>
      </c>
      <c r="B2749">
        <v>7815</v>
      </c>
      <c r="C2749">
        <v>12</v>
      </c>
      <c r="D2749" t="s">
        <v>3769</v>
      </c>
      <c r="E2749" s="469">
        <v>29.95</v>
      </c>
      <c r="F2749" t="s">
        <v>3720</v>
      </c>
      <c r="G2749">
        <v>176</v>
      </c>
    </row>
    <row r="2750" spans="1:7">
      <c r="A2750">
        <v>2749</v>
      </c>
      <c r="B2750">
        <v>6515</v>
      </c>
      <c r="C2750">
        <v>12</v>
      </c>
      <c r="D2750" t="s">
        <v>3770</v>
      </c>
      <c r="E2750" s="469">
        <v>29.95</v>
      </c>
      <c r="F2750" t="s">
        <v>3720</v>
      </c>
      <c r="G2750">
        <v>229</v>
      </c>
    </row>
    <row r="2751" spans="1:7">
      <c r="A2751">
        <v>2750</v>
      </c>
      <c r="B2751">
        <v>6801</v>
      </c>
      <c r="C2751">
        <v>12</v>
      </c>
      <c r="D2751" t="s">
        <v>3771</v>
      </c>
      <c r="E2751" s="469">
        <v>29.95</v>
      </c>
      <c r="F2751" t="s">
        <v>3720</v>
      </c>
      <c r="G2751">
        <v>218</v>
      </c>
    </row>
    <row r="2752" spans="1:7">
      <c r="A2752">
        <v>2751</v>
      </c>
      <c r="B2752">
        <v>7949</v>
      </c>
      <c r="C2752">
        <v>12</v>
      </c>
      <c r="D2752" t="s">
        <v>3772</v>
      </c>
      <c r="E2752" s="469">
        <v>39.99</v>
      </c>
      <c r="F2752" t="s">
        <v>3720</v>
      </c>
      <c r="G2752">
        <v>170</v>
      </c>
    </row>
    <row r="2753" spans="1:7">
      <c r="A2753">
        <v>2752</v>
      </c>
      <c r="B2753">
        <v>6777</v>
      </c>
      <c r="C2753">
        <v>12</v>
      </c>
      <c r="D2753" t="s">
        <v>3773</v>
      </c>
      <c r="E2753" s="469">
        <v>34.99</v>
      </c>
      <c r="F2753" t="s">
        <v>3720</v>
      </c>
      <c r="G2753">
        <v>219</v>
      </c>
    </row>
    <row r="2754" spans="1:7">
      <c r="A2754">
        <v>2753</v>
      </c>
      <c r="B2754">
        <v>10300</v>
      </c>
      <c r="C2754">
        <v>12</v>
      </c>
      <c r="D2754" t="s">
        <v>3774</v>
      </c>
      <c r="E2754" s="469">
        <v>70</v>
      </c>
      <c r="F2754" t="s">
        <v>3775</v>
      </c>
      <c r="G2754">
        <v>72</v>
      </c>
    </row>
    <row r="2755" spans="1:7">
      <c r="A2755">
        <v>2754</v>
      </c>
      <c r="B2755">
        <v>10077</v>
      </c>
      <c r="C2755">
        <v>12</v>
      </c>
      <c r="D2755" t="s">
        <v>3776</v>
      </c>
      <c r="E2755" s="469">
        <v>24.9</v>
      </c>
      <c r="F2755" t="s">
        <v>3777</v>
      </c>
      <c r="G2755">
        <v>82</v>
      </c>
    </row>
    <row r="2756" spans="1:7">
      <c r="A2756">
        <v>2755</v>
      </c>
      <c r="B2756">
        <v>9665</v>
      </c>
      <c r="C2756">
        <v>12</v>
      </c>
      <c r="D2756" t="s">
        <v>3778</v>
      </c>
      <c r="E2756" s="469">
        <v>129.99</v>
      </c>
      <c r="F2756" t="s">
        <v>3625</v>
      </c>
      <c r="G2756">
        <v>99</v>
      </c>
    </row>
    <row r="2757" spans="1:7">
      <c r="A2757">
        <v>2756</v>
      </c>
      <c r="B2757">
        <v>10078</v>
      </c>
      <c r="C2757">
        <v>12</v>
      </c>
      <c r="D2757" t="s">
        <v>3779</v>
      </c>
      <c r="E2757" s="469">
        <v>129.99</v>
      </c>
      <c r="F2757" t="s">
        <v>3625</v>
      </c>
      <c r="G2757">
        <v>82</v>
      </c>
    </row>
    <row r="2758" spans="1:7">
      <c r="A2758">
        <v>2757</v>
      </c>
      <c r="B2758">
        <v>6751</v>
      </c>
      <c r="C2758">
        <v>12</v>
      </c>
      <c r="D2758" t="s">
        <v>3780</v>
      </c>
      <c r="E2758" s="469">
        <v>64.989999999999995</v>
      </c>
      <c r="F2758" t="s">
        <v>3625</v>
      </c>
      <c r="G2758">
        <v>220</v>
      </c>
    </row>
    <row r="2759" spans="1:7">
      <c r="A2759">
        <v>2758</v>
      </c>
      <c r="B2759">
        <v>11590</v>
      </c>
      <c r="C2759">
        <v>12</v>
      </c>
      <c r="D2759" t="s">
        <v>3781</v>
      </c>
      <c r="E2759" s="469">
        <v>64.989999999999995</v>
      </c>
      <c r="F2759" t="s">
        <v>3625</v>
      </c>
      <c r="G2759">
        <v>17</v>
      </c>
    </row>
    <row r="2760" spans="1:7">
      <c r="A2760">
        <v>2759</v>
      </c>
      <c r="B2760">
        <v>9695</v>
      </c>
      <c r="C2760">
        <v>12</v>
      </c>
      <c r="D2760" t="s">
        <v>3782</v>
      </c>
      <c r="E2760" s="469">
        <v>60</v>
      </c>
      <c r="F2760" t="s">
        <v>3722</v>
      </c>
      <c r="G2760">
        <v>98</v>
      </c>
    </row>
    <row r="2761" spans="1:7">
      <c r="A2761">
        <v>2760</v>
      </c>
      <c r="B2761">
        <v>11903</v>
      </c>
      <c r="C2761">
        <v>12</v>
      </c>
      <c r="D2761" t="s">
        <v>3783</v>
      </c>
      <c r="E2761" s="469">
        <v>65</v>
      </c>
      <c r="F2761" t="s">
        <v>3722</v>
      </c>
      <c r="G2761">
        <v>4</v>
      </c>
    </row>
    <row r="2762" spans="1:7">
      <c r="A2762">
        <v>2761</v>
      </c>
      <c r="B2762">
        <v>6312</v>
      </c>
      <c r="C2762">
        <v>12</v>
      </c>
      <c r="D2762" t="s">
        <v>3784</v>
      </c>
      <c r="E2762" s="469">
        <v>31.99</v>
      </c>
      <c r="F2762" t="s">
        <v>3605</v>
      </c>
      <c r="G2762">
        <v>237</v>
      </c>
    </row>
    <row r="2763" spans="1:7">
      <c r="A2763">
        <v>2762</v>
      </c>
      <c r="B2763">
        <v>10596</v>
      </c>
      <c r="C2763">
        <v>12</v>
      </c>
      <c r="D2763" t="s">
        <v>3785</v>
      </c>
      <c r="E2763" s="469">
        <v>27.99</v>
      </c>
      <c r="F2763" t="s">
        <v>3684</v>
      </c>
      <c r="G2763">
        <v>60</v>
      </c>
    </row>
    <row r="2764" spans="1:7">
      <c r="A2764">
        <v>2763</v>
      </c>
      <c r="B2764">
        <v>11739</v>
      </c>
      <c r="C2764">
        <v>12</v>
      </c>
      <c r="D2764" t="s">
        <v>3786</v>
      </c>
      <c r="E2764" s="469">
        <v>939</v>
      </c>
      <c r="F2764" t="s">
        <v>3665</v>
      </c>
      <c r="G2764">
        <v>11</v>
      </c>
    </row>
    <row r="2765" spans="1:7">
      <c r="A2765">
        <v>2764</v>
      </c>
      <c r="B2765">
        <v>9990</v>
      </c>
      <c r="C2765">
        <v>12</v>
      </c>
      <c r="D2765" t="s">
        <v>3787</v>
      </c>
      <c r="E2765" s="469">
        <v>34.950000000000003</v>
      </c>
      <c r="F2765" t="s">
        <v>3617</v>
      </c>
      <c r="G2765">
        <v>86</v>
      </c>
    </row>
    <row r="2766" spans="1:7">
      <c r="A2766">
        <v>2765</v>
      </c>
      <c r="B2766">
        <v>9232</v>
      </c>
      <c r="C2766">
        <v>12</v>
      </c>
      <c r="D2766" t="s">
        <v>3788</v>
      </c>
      <c r="E2766" s="469">
        <v>39.950000000000003</v>
      </c>
      <c r="F2766" t="s">
        <v>3617</v>
      </c>
      <c r="G2766">
        <v>118</v>
      </c>
    </row>
    <row r="2767" spans="1:7">
      <c r="A2767">
        <v>2766</v>
      </c>
      <c r="B2767">
        <v>8789</v>
      </c>
      <c r="C2767">
        <v>12</v>
      </c>
      <c r="D2767" t="s">
        <v>3789</v>
      </c>
      <c r="E2767" s="469">
        <v>14.99</v>
      </c>
      <c r="F2767" t="s">
        <v>3676</v>
      </c>
      <c r="G2767">
        <v>136</v>
      </c>
    </row>
    <row r="2768" spans="1:7">
      <c r="A2768">
        <v>2767</v>
      </c>
      <c r="B2768">
        <v>10477</v>
      </c>
      <c r="C2768">
        <v>12</v>
      </c>
      <c r="D2768" t="s">
        <v>3790</v>
      </c>
      <c r="E2768" s="469">
        <v>39.99</v>
      </c>
      <c r="F2768" t="s">
        <v>3791</v>
      </c>
      <c r="G2768">
        <v>65</v>
      </c>
    </row>
    <row r="2769" spans="1:7">
      <c r="A2769">
        <v>2768</v>
      </c>
      <c r="B2769">
        <v>8172</v>
      </c>
      <c r="C2769">
        <v>12</v>
      </c>
      <c r="D2769" t="s">
        <v>3792</v>
      </c>
      <c r="E2769" s="469">
        <v>29.99</v>
      </c>
      <c r="F2769" t="s">
        <v>3594</v>
      </c>
      <c r="G2769">
        <v>160</v>
      </c>
    </row>
    <row r="2770" spans="1:7">
      <c r="A2770">
        <v>2769</v>
      </c>
      <c r="B2770">
        <v>10739</v>
      </c>
      <c r="C2770">
        <v>12</v>
      </c>
      <c r="D2770" t="s">
        <v>3793</v>
      </c>
      <c r="E2770" s="469">
        <v>24.99</v>
      </c>
      <c r="F2770" t="s">
        <v>3594</v>
      </c>
      <c r="G2770">
        <v>54</v>
      </c>
    </row>
    <row r="2771" spans="1:7">
      <c r="A2771">
        <v>2770</v>
      </c>
      <c r="B2771">
        <v>10227</v>
      </c>
      <c r="C2771">
        <v>12</v>
      </c>
      <c r="D2771" t="s">
        <v>3794</v>
      </c>
      <c r="E2771" s="469">
        <v>24.99</v>
      </c>
      <c r="F2771" t="s">
        <v>3594</v>
      </c>
      <c r="G2771">
        <v>75</v>
      </c>
    </row>
    <row r="2772" spans="1:7">
      <c r="A2772">
        <v>2771</v>
      </c>
      <c r="B2772">
        <v>6340</v>
      </c>
      <c r="C2772">
        <v>12</v>
      </c>
      <c r="D2772" t="s">
        <v>3795</v>
      </c>
      <c r="E2772" s="469">
        <v>24.99</v>
      </c>
      <c r="F2772" t="s">
        <v>3594</v>
      </c>
      <c r="G2772">
        <v>236</v>
      </c>
    </row>
    <row r="2773" spans="1:7">
      <c r="A2773">
        <v>2772</v>
      </c>
      <c r="B2773">
        <v>11364</v>
      </c>
      <c r="C2773">
        <v>12</v>
      </c>
      <c r="D2773" t="s">
        <v>3796</v>
      </c>
      <c r="E2773" s="469">
        <v>15.99</v>
      </c>
      <c r="F2773" t="s">
        <v>3594</v>
      </c>
      <c r="G2773">
        <v>27</v>
      </c>
    </row>
    <row r="2774" spans="1:7">
      <c r="A2774">
        <v>2773</v>
      </c>
      <c r="B2774">
        <v>9696</v>
      </c>
      <c r="C2774">
        <v>12</v>
      </c>
      <c r="D2774" t="s">
        <v>3797</v>
      </c>
      <c r="E2774" s="469">
        <v>24.99</v>
      </c>
      <c r="F2774" t="s">
        <v>3798</v>
      </c>
      <c r="G2774">
        <v>98</v>
      </c>
    </row>
    <row r="2775" spans="1:7">
      <c r="A2775">
        <v>2774</v>
      </c>
      <c r="B2775">
        <v>6040</v>
      </c>
      <c r="C2775">
        <v>12</v>
      </c>
      <c r="D2775" t="s">
        <v>3799</v>
      </c>
      <c r="E2775" s="469">
        <v>26.99</v>
      </c>
      <c r="F2775" t="s">
        <v>3798</v>
      </c>
      <c r="G2775">
        <v>249</v>
      </c>
    </row>
    <row r="2776" spans="1:7">
      <c r="A2776">
        <v>2775</v>
      </c>
      <c r="B2776">
        <v>11591</v>
      </c>
      <c r="C2776">
        <v>12</v>
      </c>
      <c r="D2776" t="s">
        <v>3800</v>
      </c>
      <c r="E2776" s="469">
        <v>24.99</v>
      </c>
      <c r="F2776" t="s">
        <v>3798</v>
      </c>
      <c r="G2776">
        <v>17</v>
      </c>
    </row>
    <row r="2777" spans="1:7">
      <c r="A2777">
        <v>2776</v>
      </c>
      <c r="B2777">
        <v>9015</v>
      </c>
      <c r="C2777">
        <v>12</v>
      </c>
      <c r="D2777" t="s">
        <v>3801</v>
      </c>
      <c r="E2777" s="469">
        <v>58.95</v>
      </c>
      <c r="F2777" t="s">
        <v>517</v>
      </c>
      <c r="G2777">
        <v>127</v>
      </c>
    </row>
    <row r="2778" spans="1:7">
      <c r="A2778">
        <v>2777</v>
      </c>
      <c r="B2778">
        <v>10860</v>
      </c>
      <c r="C2778">
        <v>12</v>
      </c>
      <c r="D2778" t="s">
        <v>3802</v>
      </c>
      <c r="E2778" s="469">
        <v>169</v>
      </c>
      <c r="F2778" t="s">
        <v>3715</v>
      </c>
      <c r="G2778">
        <v>48</v>
      </c>
    </row>
    <row r="2779" spans="1:7">
      <c r="A2779">
        <v>2778</v>
      </c>
      <c r="B2779">
        <v>9506</v>
      </c>
      <c r="C2779">
        <v>12</v>
      </c>
      <c r="D2779" t="s">
        <v>3803</v>
      </c>
      <c r="E2779" s="469">
        <v>139</v>
      </c>
      <c r="F2779" t="s">
        <v>3715</v>
      </c>
      <c r="G2779">
        <v>106</v>
      </c>
    </row>
    <row r="2780" spans="1:7">
      <c r="A2780">
        <v>2779</v>
      </c>
      <c r="B2780">
        <v>7792</v>
      </c>
      <c r="C2780">
        <v>12</v>
      </c>
      <c r="D2780" t="s">
        <v>3804</v>
      </c>
      <c r="E2780" s="469">
        <v>89</v>
      </c>
      <c r="F2780" t="s">
        <v>3715</v>
      </c>
      <c r="G2780">
        <v>177</v>
      </c>
    </row>
    <row r="2781" spans="1:7">
      <c r="A2781">
        <v>2780</v>
      </c>
      <c r="B2781">
        <v>9529</v>
      </c>
      <c r="C2781">
        <v>12</v>
      </c>
      <c r="D2781" t="s">
        <v>3804</v>
      </c>
      <c r="E2781" s="469">
        <v>89</v>
      </c>
      <c r="F2781" t="s">
        <v>3715</v>
      </c>
      <c r="G2781">
        <v>105</v>
      </c>
    </row>
    <row r="2782" spans="1:7">
      <c r="A2782">
        <v>2781</v>
      </c>
      <c r="B2782">
        <v>10272</v>
      </c>
      <c r="C2782">
        <v>12</v>
      </c>
      <c r="D2782" t="s">
        <v>3805</v>
      </c>
      <c r="E2782" s="469">
        <v>169</v>
      </c>
      <c r="F2782" t="s">
        <v>3715</v>
      </c>
      <c r="G2782">
        <v>73</v>
      </c>
    </row>
    <row r="2783" spans="1:7">
      <c r="A2783">
        <v>2782</v>
      </c>
      <c r="B2783">
        <v>9874</v>
      </c>
      <c r="C2783">
        <v>12</v>
      </c>
      <c r="D2783" t="s">
        <v>3806</v>
      </c>
      <c r="E2783" s="469">
        <v>139</v>
      </c>
      <c r="F2783" t="s">
        <v>3715</v>
      </c>
      <c r="G2783">
        <v>91</v>
      </c>
    </row>
    <row r="2784" spans="1:7">
      <c r="A2784">
        <v>2783</v>
      </c>
      <c r="B2784">
        <v>10815</v>
      </c>
      <c r="C2784">
        <v>12</v>
      </c>
      <c r="D2784" t="s">
        <v>3807</v>
      </c>
      <c r="E2784" s="469">
        <v>169</v>
      </c>
      <c r="F2784" t="s">
        <v>3715</v>
      </c>
      <c r="G2784">
        <v>50</v>
      </c>
    </row>
    <row r="2785" spans="1:7">
      <c r="A2785">
        <v>2784</v>
      </c>
      <c r="B2785">
        <v>7928</v>
      </c>
      <c r="C2785">
        <v>12</v>
      </c>
      <c r="D2785" t="s">
        <v>3808</v>
      </c>
      <c r="E2785" s="469">
        <v>169</v>
      </c>
      <c r="F2785" t="s">
        <v>3715</v>
      </c>
      <c r="G2785">
        <v>171</v>
      </c>
    </row>
    <row r="2786" spans="1:7">
      <c r="A2786">
        <v>2785</v>
      </c>
      <c r="B2786">
        <v>11986</v>
      </c>
      <c r="C2786">
        <v>12</v>
      </c>
      <c r="D2786" t="s">
        <v>3809</v>
      </c>
      <c r="E2786" s="469">
        <v>139</v>
      </c>
      <c r="F2786" t="s">
        <v>3715</v>
      </c>
      <c r="G2786">
        <v>0</v>
      </c>
    </row>
    <row r="2787" spans="1:7">
      <c r="A2787">
        <v>2786</v>
      </c>
      <c r="B2787">
        <v>9507</v>
      </c>
      <c r="C2787">
        <v>12</v>
      </c>
      <c r="D2787" t="s">
        <v>3810</v>
      </c>
      <c r="E2787" s="469">
        <v>139</v>
      </c>
      <c r="F2787" t="s">
        <v>3715</v>
      </c>
      <c r="G2787">
        <v>106</v>
      </c>
    </row>
    <row r="2788" spans="1:7">
      <c r="A2788">
        <v>2787</v>
      </c>
      <c r="B2788">
        <v>6714</v>
      </c>
      <c r="C2788">
        <v>12</v>
      </c>
      <c r="D2788" t="s">
        <v>3811</v>
      </c>
      <c r="E2788" s="469">
        <v>139</v>
      </c>
      <c r="F2788" t="s">
        <v>3715</v>
      </c>
      <c r="G2788">
        <v>221</v>
      </c>
    </row>
    <row r="2789" spans="1:7">
      <c r="A2789">
        <v>2788</v>
      </c>
      <c r="B2789">
        <v>7117</v>
      </c>
      <c r="C2789">
        <v>12</v>
      </c>
      <c r="D2789" t="s">
        <v>3812</v>
      </c>
      <c r="E2789" s="469">
        <v>119</v>
      </c>
      <c r="F2789" t="s">
        <v>3715</v>
      </c>
      <c r="G2789">
        <v>205</v>
      </c>
    </row>
    <row r="2790" spans="1:7">
      <c r="A2790">
        <v>2789</v>
      </c>
      <c r="B2790">
        <v>8708</v>
      </c>
      <c r="C2790">
        <v>12</v>
      </c>
      <c r="D2790" t="s">
        <v>3813</v>
      </c>
      <c r="E2790" s="469">
        <v>199</v>
      </c>
      <c r="F2790" t="s">
        <v>3715</v>
      </c>
      <c r="G2790">
        <v>139</v>
      </c>
    </row>
    <row r="2791" spans="1:7">
      <c r="A2791">
        <v>2790</v>
      </c>
      <c r="B2791">
        <v>10975</v>
      </c>
      <c r="C2791">
        <v>12</v>
      </c>
      <c r="D2791" t="s">
        <v>3814</v>
      </c>
      <c r="E2791" s="469">
        <v>169</v>
      </c>
      <c r="F2791" t="s">
        <v>3715</v>
      </c>
      <c r="G2791">
        <v>43</v>
      </c>
    </row>
    <row r="2792" spans="1:7">
      <c r="A2792">
        <v>2791</v>
      </c>
      <c r="B2792">
        <v>8766</v>
      </c>
      <c r="C2792">
        <v>12</v>
      </c>
      <c r="D2792" t="s">
        <v>3815</v>
      </c>
      <c r="E2792" s="469">
        <v>119</v>
      </c>
      <c r="F2792" t="s">
        <v>3715</v>
      </c>
      <c r="G2792">
        <v>137</v>
      </c>
    </row>
    <row r="2793" spans="1:7">
      <c r="A2793">
        <v>2792</v>
      </c>
      <c r="B2793">
        <v>8410</v>
      </c>
      <c r="C2793">
        <v>12</v>
      </c>
      <c r="D2793" t="s">
        <v>3816</v>
      </c>
      <c r="E2793" s="469">
        <v>199</v>
      </c>
      <c r="F2793" t="s">
        <v>3715</v>
      </c>
      <c r="G2793">
        <v>151</v>
      </c>
    </row>
    <row r="2794" spans="1:7">
      <c r="A2794">
        <v>2793</v>
      </c>
      <c r="B2794">
        <v>10571</v>
      </c>
      <c r="C2794">
        <v>12</v>
      </c>
      <c r="D2794" t="s">
        <v>3817</v>
      </c>
      <c r="E2794" s="469">
        <v>199</v>
      </c>
      <c r="F2794" t="s">
        <v>3715</v>
      </c>
      <c r="G2794">
        <v>61</v>
      </c>
    </row>
    <row r="2795" spans="1:7">
      <c r="A2795">
        <v>2794</v>
      </c>
      <c r="B2795">
        <v>10228</v>
      </c>
      <c r="C2795">
        <v>12</v>
      </c>
      <c r="D2795" t="s">
        <v>3818</v>
      </c>
      <c r="E2795" s="469">
        <v>169</v>
      </c>
      <c r="F2795" t="s">
        <v>3715</v>
      </c>
      <c r="G2795">
        <v>75</v>
      </c>
    </row>
    <row r="2796" spans="1:7">
      <c r="A2796">
        <v>2795</v>
      </c>
      <c r="B2796">
        <v>9166</v>
      </c>
      <c r="C2796">
        <v>12</v>
      </c>
      <c r="D2796" t="s">
        <v>3819</v>
      </c>
      <c r="E2796" s="469">
        <v>169</v>
      </c>
      <c r="F2796" t="s">
        <v>3715</v>
      </c>
      <c r="G2796">
        <v>120</v>
      </c>
    </row>
    <row r="2797" spans="1:7">
      <c r="A2797">
        <v>2796</v>
      </c>
      <c r="B2797">
        <v>8995</v>
      </c>
      <c r="C2797">
        <v>12</v>
      </c>
      <c r="D2797" t="s">
        <v>3820</v>
      </c>
      <c r="E2797" s="469">
        <v>169</v>
      </c>
      <c r="F2797" t="s">
        <v>3715</v>
      </c>
      <c r="G2797">
        <v>128</v>
      </c>
    </row>
    <row r="2798" spans="1:7">
      <c r="A2798">
        <v>2797</v>
      </c>
      <c r="B2798">
        <v>10165</v>
      </c>
      <c r="C2798">
        <v>12</v>
      </c>
      <c r="D2798" t="s">
        <v>3821</v>
      </c>
      <c r="E2798" s="469">
        <v>59.5</v>
      </c>
      <c r="F2798" t="s">
        <v>3715</v>
      </c>
      <c r="G2798">
        <v>78</v>
      </c>
    </row>
    <row r="2799" spans="1:7">
      <c r="A2799">
        <v>2798</v>
      </c>
      <c r="B2799">
        <v>6961</v>
      </c>
      <c r="C2799">
        <v>12</v>
      </c>
      <c r="D2799" t="s">
        <v>3822</v>
      </c>
      <c r="E2799" s="469">
        <v>59.5</v>
      </c>
      <c r="F2799" t="s">
        <v>3715</v>
      </c>
      <c r="G2799">
        <v>211</v>
      </c>
    </row>
    <row r="2800" spans="1:7">
      <c r="A2800">
        <v>2799</v>
      </c>
      <c r="B2800">
        <v>6341</v>
      </c>
      <c r="C2800">
        <v>12</v>
      </c>
      <c r="D2800" t="s">
        <v>3823</v>
      </c>
      <c r="E2800" s="469">
        <v>21.99</v>
      </c>
      <c r="F2800" t="s">
        <v>3824</v>
      </c>
      <c r="G2800">
        <v>236</v>
      </c>
    </row>
    <row r="2801" spans="1:7">
      <c r="A2801">
        <v>2800</v>
      </c>
      <c r="B2801">
        <v>7608</v>
      </c>
      <c r="C2801">
        <v>12</v>
      </c>
      <c r="D2801" t="s">
        <v>3825</v>
      </c>
      <c r="E2801" s="469">
        <v>89</v>
      </c>
      <c r="F2801" t="s">
        <v>3715</v>
      </c>
      <c r="G2801">
        <v>186</v>
      </c>
    </row>
    <row r="2802" spans="1:7">
      <c r="A2802">
        <v>2801</v>
      </c>
      <c r="B2802">
        <v>7793</v>
      </c>
      <c r="C2802">
        <v>12</v>
      </c>
      <c r="D2802" t="s">
        <v>3826</v>
      </c>
      <c r="E2802" s="469">
        <v>25</v>
      </c>
      <c r="F2802" t="s">
        <v>517</v>
      </c>
      <c r="G2802">
        <v>177</v>
      </c>
    </row>
    <row r="2803" spans="1:7">
      <c r="A2803">
        <v>2802</v>
      </c>
      <c r="B2803">
        <v>7999</v>
      </c>
      <c r="C2803">
        <v>13</v>
      </c>
      <c r="D2803" t="s">
        <v>3827</v>
      </c>
      <c r="E2803" s="469">
        <v>62.99</v>
      </c>
      <c r="F2803" t="s">
        <v>3828</v>
      </c>
      <c r="G2803">
        <v>168</v>
      </c>
    </row>
    <row r="2804" spans="1:7">
      <c r="A2804">
        <v>2803</v>
      </c>
      <c r="B2804">
        <v>11177</v>
      </c>
      <c r="C2804">
        <v>13</v>
      </c>
      <c r="D2804" t="s">
        <v>3829</v>
      </c>
      <c r="E2804" s="469">
        <v>79</v>
      </c>
      <c r="F2804" t="s">
        <v>523</v>
      </c>
      <c r="G2804">
        <v>35</v>
      </c>
    </row>
    <row r="2805" spans="1:7">
      <c r="A2805">
        <v>2804</v>
      </c>
      <c r="B2805">
        <v>10445</v>
      </c>
      <c r="C2805">
        <v>13</v>
      </c>
      <c r="D2805" t="s">
        <v>3830</v>
      </c>
      <c r="E2805" s="469">
        <v>64.989999999999995</v>
      </c>
      <c r="F2805" t="s">
        <v>1317</v>
      </c>
      <c r="G2805">
        <v>66</v>
      </c>
    </row>
    <row r="2806" spans="1:7">
      <c r="A2806">
        <v>2805</v>
      </c>
      <c r="B2806">
        <v>8917</v>
      </c>
      <c r="C2806">
        <v>13</v>
      </c>
      <c r="D2806" t="s">
        <v>3831</v>
      </c>
      <c r="E2806" s="469">
        <v>99</v>
      </c>
      <c r="F2806" t="s">
        <v>1317</v>
      </c>
      <c r="G2806">
        <v>131</v>
      </c>
    </row>
    <row r="2807" spans="1:7">
      <c r="A2807">
        <v>2806</v>
      </c>
      <c r="B2807">
        <v>7018</v>
      </c>
      <c r="C2807">
        <v>13</v>
      </c>
      <c r="D2807" t="s">
        <v>3832</v>
      </c>
      <c r="E2807" s="469">
        <v>49</v>
      </c>
      <c r="F2807" t="s">
        <v>3828</v>
      </c>
      <c r="G2807">
        <v>209</v>
      </c>
    </row>
    <row r="2808" spans="1:7">
      <c r="A2808">
        <v>2807</v>
      </c>
      <c r="B2808">
        <v>7499</v>
      </c>
      <c r="C2808">
        <v>13</v>
      </c>
      <c r="D2808" t="s">
        <v>3833</v>
      </c>
      <c r="E2808" s="469">
        <v>149</v>
      </c>
      <c r="F2808" t="s">
        <v>1317</v>
      </c>
      <c r="G2808">
        <v>190</v>
      </c>
    </row>
    <row r="2809" spans="1:7">
      <c r="A2809">
        <v>2808</v>
      </c>
      <c r="B2809">
        <v>6162</v>
      </c>
      <c r="C2809">
        <v>13</v>
      </c>
      <c r="D2809" t="s">
        <v>3834</v>
      </c>
      <c r="E2809" s="469">
        <v>299</v>
      </c>
      <c r="F2809" t="s">
        <v>523</v>
      </c>
      <c r="G2809">
        <v>244</v>
      </c>
    </row>
    <row r="2810" spans="1:7">
      <c r="A2810">
        <v>2809</v>
      </c>
      <c r="B2810">
        <v>8023</v>
      </c>
      <c r="C2810">
        <v>13</v>
      </c>
      <c r="D2810" t="s">
        <v>3835</v>
      </c>
      <c r="E2810" s="469">
        <v>143.99</v>
      </c>
      <c r="F2810" t="s">
        <v>3836</v>
      </c>
      <c r="G2810">
        <v>167</v>
      </c>
    </row>
    <row r="2811" spans="1:7">
      <c r="A2811">
        <v>2810</v>
      </c>
      <c r="B2811">
        <v>8299</v>
      </c>
      <c r="C2811">
        <v>13</v>
      </c>
      <c r="D2811" t="s">
        <v>3837</v>
      </c>
      <c r="E2811" s="469">
        <v>139</v>
      </c>
      <c r="F2811" t="s">
        <v>523</v>
      </c>
      <c r="G2811">
        <v>155</v>
      </c>
    </row>
    <row r="2812" spans="1:7">
      <c r="A2812">
        <v>2811</v>
      </c>
      <c r="B2812">
        <v>8464</v>
      </c>
      <c r="C2812">
        <v>13</v>
      </c>
      <c r="D2812" t="s">
        <v>3838</v>
      </c>
      <c r="E2812" s="469">
        <v>52.99</v>
      </c>
      <c r="F2812" t="s">
        <v>3828</v>
      </c>
      <c r="G2812">
        <v>149</v>
      </c>
    </row>
    <row r="2813" spans="1:7">
      <c r="A2813">
        <v>2812</v>
      </c>
      <c r="B2813">
        <v>8529</v>
      </c>
      <c r="C2813">
        <v>13</v>
      </c>
      <c r="D2813" t="s">
        <v>3839</v>
      </c>
      <c r="E2813" s="469">
        <v>119</v>
      </c>
      <c r="F2813" t="s">
        <v>843</v>
      </c>
      <c r="G2813">
        <v>146</v>
      </c>
    </row>
    <row r="2814" spans="1:7">
      <c r="A2814">
        <v>2813</v>
      </c>
      <c r="B2814">
        <v>11592</v>
      </c>
      <c r="C2814">
        <v>13</v>
      </c>
      <c r="D2814" t="s">
        <v>3840</v>
      </c>
      <c r="E2814" s="469">
        <v>79</v>
      </c>
      <c r="F2814" t="s">
        <v>3828</v>
      </c>
      <c r="G2814">
        <v>17</v>
      </c>
    </row>
    <row r="2815" spans="1:7">
      <c r="A2815">
        <v>2814</v>
      </c>
      <c r="B2815">
        <v>11228</v>
      </c>
      <c r="C2815">
        <v>13</v>
      </c>
      <c r="D2815" t="s">
        <v>3841</v>
      </c>
      <c r="E2815" s="469">
        <v>143.99</v>
      </c>
      <c r="F2815" t="s">
        <v>523</v>
      </c>
      <c r="G2815">
        <v>33</v>
      </c>
    </row>
    <row r="2816" spans="1:7">
      <c r="A2816">
        <v>2815</v>
      </c>
      <c r="B2816">
        <v>10658</v>
      </c>
      <c r="C2816">
        <v>13</v>
      </c>
      <c r="D2816" t="s">
        <v>3842</v>
      </c>
      <c r="E2816" s="469">
        <v>409</v>
      </c>
      <c r="F2816" t="s">
        <v>523</v>
      </c>
      <c r="G2816">
        <v>57</v>
      </c>
    </row>
    <row r="2817" spans="1:7">
      <c r="A2817">
        <v>2816</v>
      </c>
      <c r="B2817">
        <v>9780</v>
      </c>
      <c r="C2817">
        <v>13</v>
      </c>
      <c r="D2817" t="s">
        <v>3843</v>
      </c>
      <c r="E2817" s="469">
        <v>99</v>
      </c>
      <c r="F2817" t="s">
        <v>523</v>
      </c>
      <c r="G2817">
        <v>95</v>
      </c>
    </row>
    <row r="2818" spans="1:7">
      <c r="A2818">
        <v>2817</v>
      </c>
      <c r="B2818">
        <v>10273</v>
      </c>
      <c r="C2818">
        <v>13</v>
      </c>
      <c r="D2818" t="s">
        <v>3844</v>
      </c>
      <c r="E2818" s="469">
        <v>49</v>
      </c>
      <c r="F2818" t="s">
        <v>3828</v>
      </c>
      <c r="G2818">
        <v>73</v>
      </c>
    </row>
    <row r="2819" spans="1:7">
      <c r="A2819">
        <v>2818</v>
      </c>
      <c r="B2819">
        <v>9666</v>
      </c>
      <c r="C2819">
        <v>13</v>
      </c>
      <c r="D2819" t="s">
        <v>3845</v>
      </c>
      <c r="E2819" s="469">
        <v>219</v>
      </c>
      <c r="F2819" t="s">
        <v>523</v>
      </c>
      <c r="G2819">
        <v>99</v>
      </c>
    </row>
    <row r="2820" spans="1:7">
      <c r="A2820">
        <v>2819</v>
      </c>
      <c r="B2820">
        <v>6944</v>
      </c>
      <c r="C2820">
        <v>13</v>
      </c>
      <c r="D2820" t="s">
        <v>3846</v>
      </c>
      <c r="E2820" s="469">
        <v>139.99</v>
      </c>
      <c r="F2820" t="s">
        <v>3828</v>
      </c>
      <c r="G2820">
        <v>212</v>
      </c>
    </row>
    <row r="2821" spans="1:7">
      <c r="A2821">
        <v>2820</v>
      </c>
      <c r="B2821">
        <v>6201</v>
      </c>
      <c r="C2821">
        <v>13</v>
      </c>
      <c r="D2821" t="s">
        <v>3847</v>
      </c>
      <c r="E2821" s="469">
        <v>69</v>
      </c>
      <c r="F2821" t="s">
        <v>523</v>
      </c>
      <c r="G2821">
        <v>242</v>
      </c>
    </row>
    <row r="2822" spans="1:7">
      <c r="A2822">
        <v>2821</v>
      </c>
      <c r="B2822">
        <v>8918</v>
      </c>
      <c r="C2822">
        <v>13</v>
      </c>
      <c r="D2822" t="s">
        <v>3848</v>
      </c>
      <c r="E2822" s="469">
        <v>119</v>
      </c>
      <c r="F2822" t="s">
        <v>3836</v>
      </c>
      <c r="G2822">
        <v>131</v>
      </c>
    </row>
    <row r="2823" spans="1:7">
      <c r="A2823">
        <v>2822</v>
      </c>
      <c r="B2823">
        <v>11951</v>
      </c>
      <c r="C2823">
        <v>13</v>
      </c>
      <c r="D2823" t="s">
        <v>3849</v>
      </c>
      <c r="E2823" s="469">
        <v>64.989999999999995</v>
      </c>
      <c r="F2823" t="s">
        <v>523</v>
      </c>
      <c r="G2823">
        <v>2</v>
      </c>
    </row>
    <row r="2824" spans="1:7">
      <c r="A2824">
        <v>2823</v>
      </c>
      <c r="B2824">
        <v>6342</v>
      </c>
      <c r="C2824">
        <v>13</v>
      </c>
      <c r="D2824" t="s">
        <v>3850</v>
      </c>
      <c r="E2824" s="469">
        <v>87.99</v>
      </c>
      <c r="F2824" t="s">
        <v>3828</v>
      </c>
      <c r="G2824">
        <v>236</v>
      </c>
    </row>
    <row r="2825" spans="1:7">
      <c r="A2825">
        <v>2824</v>
      </c>
      <c r="B2825">
        <v>9901</v>
      </c>
      <c r="C2825">
        <v>13</v>
      </c>
      <c r="D2825" t="s">
        <v>3851</v>
      </c>
      <c r="E2825" s="469">
        <v>163.99</v>
      </c>
      <c r="F2825" t="s">
        <v>523</v>
      </c>
      <c r="G2825">
        <v>90</v>
      </c>
    </row>
    <row r="2826" spans="1:7">
      <c r="A2826">
        <v>2825</v>
      </c>
      <c r="B2826">
        <v>7204</v>
      </c>
      <c r="C2826">
        <v>13</v>
      </c>
      <c r="D2826" t="s">
        <v>3852</v>
      </c>
      <c r="E2826" s="469">
        <v>169</v>
      </c>
      <c r="F2826" t="s">
        <v>523</v>
      </c>
      <c r="G2826">
        <v>202</v>
      </c>
    </row>
    <row r="2827" spans="1:7">
      <c r="A2827">
        <v>2826</v>
      </c>
      <c r="B2827">
        <v>7641</v>
      </c>
      <c r="C2827">
        <v>13</v>
      </c>
      <c r="D2827" t="s">
        <v>3853</v>
      </c>
      <c r="E2827" s="469">
        <v>151.99</v>
      </c>
      <c r="F2827" t="s">
        <v>843</v>
      </c>
      <c r="G2827">
        <v>184</v>
      </c>
    </row>
    <row r="2828" spans="1:7">
      <c r="A2828">
        <v>2827</v>
      </c>
      <c r="B2828">
        <v>6091</v>
      </c>
      <c r="C2828">
        <v>13</v>
      </c>
      <c r="D2828" t="s">
        <v>3854</v>
      </c>
      <c r="E2828" s="469">
        <v>249</v>
      </c>
      <c r="F2828" t="s">
        <v>523</v>
      </c>
      <c r="G2828">
        <v>247</v>
      </c>
    </row>
    <row r="2829" spans="1:7">
      <c r="A2829">
        <v>2828</v>
      </c>
      <c r="B2829">
        <v>10740</v>
      </c>
      <c r="C2829">
        <v>13</v>
      </c>
      <c r="D2829" t="s">
        <v>3855</v>
      </c>
      <c r="E2829" s="469">
        <v>177</v>
      </c>
      <c r="F2829" t="s">
        <v>1317</v>
      </c>
      <c r="G2829">
        <v>54</v>
      </c>
    </row>
    <row r="2830" spans="1:7">
      <c r="A2830">
        <v>2829</v>
      </c>
      <c r="B2830">
        <v>6582</v>
      </c>
      <c r="C2830">
        <v>13</v>
      </c>
      <c r="D2830" t="s">
        <v>3856</v>
      </c>
      <c r="E2830" s="469">
        <v>69.989999999999995</v>
      </c>
      <c r="F2830" t="s">
        <v>523</v>
      </c>
      <c r="G2830">
        <v>226</v>
      </c>
    </row>
    <row r="2831" spans="1:7">
      <c r="A2831">
        <v>2830</v>
      </c>
      <c r="B2831">
        <v>7875</v>
      </c>
      <c r="C2831">
        <v>13</v>
      </c>
      <c r="D2831" t="s">
        <v>3857</v>
      </c>
      <c r="E2831" s="469">
        <v>359</v>
      </c>
      <c r="F2831" t="s">
        <v>523</v>
      </c>
      <c r="G2831">
        <v>173</v>
      </c>
    </row>
    <row r="2832" spans="1:7">
      <c r="A2832">
        <v>2831</v>
      </c>
      <c r="B2832">
        <v>10446</v>
      </c>
      <c r="C2832">
        <v>13</v>
      </c>
      <c r="D2832" t="s">
        <v>3858</v>
      </c>
      <c r="E2832" s="469">
        <v>73.989999999999995</v>
      </c>
      <c r="F2832" t="s">
        <v>1317</v>
      </c>
      <c r="G2832">
        <v>66</v>
      </c>
    </row>
    <row r="2833" spans="1:7">
      <c r="A2833">
        <v>2832</v>
      </c>
      <c r="B2833">
        <v>7091</v>
      </c>
      <c r="C2833">
        <v>13</v>
      </c>
      <c r="D2833" t="s">
        <v>3859</v>
      </c>
      <c r="E2833" s="469">
        <v>269</v>
      </c>
      <c r="F2833" t="s">
        <v>843</v>
      </c>
      <c r="G2833">
        <v>206</v>
      </c>
    </row>
    <row r="2834" spans="1:7">
      <c r="A2834">
        <v>2833</v>
      </c>
      <c r="B2834">
        <v>8578</v>
      </c>
      <c r="C2834">
        <v>13</v>
      </c>
      <c r="D2834" t="s">
        <v>3860</v>
      </c>
      <c r="E2834" s="469">
        <v>239</v>
      </c>
      <c r="F2834" t="s">
        <v>523</v>
      </c>
      <c r="G2834">
        <v>144</v>
      </c>
    </row>
    <row r="2835" spans="1:7">
      <c r="A2835">
        <v>2834</v>
      </c>
      <c r="B2835">
        <v>7580</v>
      </c>
      <c r="C2835">
        <v>13</v>
      </c>
      <c r="D2835" t="s">
        <v>3861</v>
      </c>
      <c r="E2835" s="469">
        <v>58.95</v>
      </c>
      <c r="F2835" t="s">
        <v>3828</v>
      </c>
      <c r="G2835">
        <v>187</v>
      </c>
    </row>
    <row r="2836" spans="1:7">
      <c r="A2836">
        <v>2835</v>
      </c>
      <c r="B2836">
        <v>8659</v>
      </c>
      <c r="C2836">
        <v>13</v>
      </c>
      <c r="D2836" t="s">
        <v>3862</v>
      </c>
      <c r="E2836" s="469">
        <v>67.989999999999995</v>
      </c>
      <c r="F2836" t="s">
        <v>3828</v>
      </c>
      <c r="G2836">
        <v>141</v>
      </c>
    </row>
    <row r="2837" spans="1:7">
      <c r="A2837">
        <v>2836</v>
      </c>
      <c r="B2837">
        <v>9875</v>
      </c>
      <c r="C2837">
        <v>13</v>
      </c>
      <c r="D2837" t="s">
        <v>3863</v>
      </c>
      <c r="E2837" s="469">
        <v>156.99</v>
      </c>
      <c r="F2837" t="s">
        <v>3828</v>
      </c>
      <c r="G2837">
        <v>91</v>
      </c>
    </row>
    <row r="2838" spans="1:7">
      <c r="A2838">
        <v>2837</v>
      </c>
      <c r="B2838">
        <v>6752</v>
      </c>
      <c r="C2838">
        <v>13</v>
      </c>
      <c r="D2838" t="s">
        <v>3864</v>
      </c>
      <c r="E2838" s="469">
        <v>89</v>
      </c>
      <c r="F2838" t="s">
        <v>3828</v>
      </c>
      <c r="G2838">
        <v>220</v>
      </c>
    </row>
    <row r="2839" spans="1:7">
      <c r="A2839">
        <v>2838</v>
      </c>
      <c r="B2839">
        <v>11796</v>
      </c>
      <c r="C2839">
        <v>13</v>
      </c>
      <c r="D2839" t="s">
        <v>3865</v>
      </c>
      <c r="E2839" s="469">
        <v>319</v>
      </c>
      <c r="F2839" t="s">
        <v>1317</v>
      </c>
      <c r="G2839">
        <v>9</v>
      </c>
    </row>
    <row r="2840" spans="1:7">
      <c r="A2840">
        <v>2839</v>
      </c>
      <c r="B2840">
        <v>8709</v>
      </c>
      <c r="C2840">
        <v>13</v>
      </c>
      <c r="D2840" t="s">
        <v>3866</v>
      </c>
      <c r="E2840" s="469">
        <v>59.99</v>
      </c>
      <c r="F2840" t="s">
        <v>3828</v>
      </c>
      <c r="G2840">
        <v>139</v>
      </c>
    </row>
    <row r="2841" spans="1:7">
      <c r="A2841">
        <v>2840</v>
      </c>
      <c r="B2841">
        <v>8329</v>
      </c>
      <c r="C2841">
        <v>13</v>
      </c>
      <c r="D2841" t="s">
        <v>3867</v>
      </c>
      <c r="E2841" s="469">
        <v>219</v>
      </c>
      <c r="F2841" t="s">
        <v>843</v>
      </c>
      <c r="G2841">
        <v>154</v>
      </c>
    </row>
    <row r="2842" spans="1:7">
      <c r="A2842">
        <v>2841</v>
      </c>
      <c r="B2842">
        <v>7480</v>
      </c>
      <c r="C2842">
        <v>13</v>
      </c>
      <c r="D2842" t="s">
        <v>3868</v>
      </c>
      <c r="E2842" s="469">
        <v>44.99</v>
      </c>
      <c r="F2842" t="s">
        <v>3828</v>
      </c>
      <c r="G2842">
        <v>191</v>
      </c>
    </row>
    <row r="2843" spans="1:7">
      <c r="A2843">
        <v>2842</v>
      </c>
      <c r="B2843">
        <v>10380</v>
      </c>
      <c r="C2843">
        <v>13</v>
      </c>
      <c r="D2843" t="s">
        <v>3869</v>
      </c>
      <c r="E2843" s="469">
        <v>168.99</v>
      </c>
      <c r="F2843" t="s">
        <v>1317</v>
      </c>
      <c r="G2843">
        <v>69</v>
      </c>
    </row>
    <row r="2844" spans="1:7">
      <c r="A2844">
        <v>2843</v>
      </c>
      <c r="B2844">
        <v>6609</v>
      </c>
      <c r="C2844">
        <v>13</v>
      </c>
      <c r="D2844" t="s">
        <v>3870</v>
      </c>
      <c r="E2844" s="469">
        <v>89</v>
      </c>
      <c r="F2844" t="s">
        <v>3828</v>
      </c>
      <c r="G2844">
        <v>225</v>
      </c>
    </row>
    <row r="2845" spans="1:7">
      <c r="A2845">
        <v>2844</v>
      </c>
      <c r="B2845">
        <v>8272</v>
      </c>
      <c r="C2845">
        <v>13</v>
      </c>
      <c r="D2845" t="s">
        <v>3871</v>
      </c>
      <c r="E2845" s="469">
        <v>129</v>
      </c>
      <c r="F2845" t="s">
        <v>1317</v>
      </c>
      <c r="G2845">
        <v>156</v>
      </c>
    </row>
    <row r="2846" spans="1:7">
      <c r="A2846">
        <v>2845</v>
      </c>
      <c r="B2846">
        <v>11342</v>
      </c>
      <c r="C2846">
        <v>13</v>
      </c>
      <c r="D2846" t="s">
        <v>3872</v>
      </c>
      <c r="E2846" s="469">
        <v>429</v>
      </c>
      <c r="F2846" t="s">
        <v>523</v>
      </c>
      <c r="G2846">
        <v>28</v>
      </c>
    </row>
    <row r="2847" spans="1:7">
      <c r="A2847">
        <v>2846</v>
      </c>
      <c r="B2847">
        <v>11276</v>
      </c>
      <c r="C2847">
        <v>13</v>
      </c>
      <c r="D2847" t="s">
        <v>3873</v>
      </c>
      <c r="E2847" s="469">
        <v>133.99</v>
      </c>
      <c r="F2847" t="s">
        <v>523</v>
      </c>
      <c r="G2847">
        <v>31</v>
      </c>
    </row>
    <row r="2848" spans="1:7">
      <c r="A2848">
        <v>2847</v>
      </c>
      <c r="B2848">
        <v>6992</v>
      </c>
      <c r="C2848">
        <v>13</v>
      </c>
      <c r="D2848" t="s">
        <v>3874</v>
      </c>
      <c r="E2848" s="469">
        <v>139</v>
      </c>
      <c r="F2848" t="s">
        <v>3828</v>
      </c>
      <c r="G2848">
        <v>210</v>
      </c>
    </row>
    <row r="2849" spans="1:7">
      <c r="A2849">
        <v>2848</v>
      </c>
      <c r="B2849">
        <v>9971</v>
      </c>
      <c r="C2849">
        <v>13</v>
      </c>
      <c r="D2849" t="s">
        <v>3875</v>
      </c>
      <c r="E2849" s="469">
        <v>139</v>
      </c>
      <c r="F2849" t="s">
        <v>3828</v>
      </c>
      <c r="G2849">
        <v>87</v>
      </c>
    </row>
    <row r="2850" spans="1:7">
      <c r="A2850">
        <v>2849</v>
      </c>
      <c r="B2850">
        <v>11097</v>
      </c>
      <c r="C2850">
        <v>13</v>
      </c>
      <c r="D2850" t="s">
        <v>3876</v>
      </c>
      <c r="E2850" s="469">
        <v>269</v>
      </c>
      <c r="F2850" t="s">
        <v>3836</v>
      </c>
      <c r="G2850">
        <v>39</v>
      </c>
    </row>
    <row r="2851" spans="1:7">
      <c r="A2851">
        <v>2850</v>
      </c>
      <c r="B2851">
        <v>10950</v>
      </c>
      <c r="C2851">
        <v>13</v>
      </c>
      <c r="D2851" t="s">
        <v>3877</v>
      </c>
      <c r="E2851" s="469">
        <v>219</v>
      </c>
      <c r="F2851" t="s">
        <v>1317</v>
      </c>
      <c r="G2851">
        <v>44</v>
      </c>
    </row>
    <row r="2852" spans="1:7">
      <c r="A2852">
        <v>2851</v>
      </c>
      <c r="B2852">
        <v>8849</v>
      </c>
      <c r="C2852">
        <v>13</v>
      </c>
      <c r="D2852" t="s">
        <v>3878</v>
      </c>
      <c r="E2852" s="469">
        <v>108.99</v>
      </c>
      <c r="F2852" t="s">
        <v>1317</v>
      </c>
      <c r="G2852">
        <v>134</v>
      </c>
    </row>
    <row r="2853" spans="1:7">
      <c r="A2853">
        <v>2852</v>
      </c>
      <c r="B2853">
        <v>11987</v>
      </c>
      <c r="C2853">
        <v>13</v>
      </c>
      <c r="D2853" t="s">
        <v>3879</v>
      </c>
      <c r="E2853" s="469">
        <v>299</v>
      </c>
      <c r="F2853" t="s">
        <v>523</v>
      </c>
      <c r="G2853">
        <v>0</v>
      </c>
    </row>
    <row r="2854" spans="1:7">
      <c r="A2854">
        <v>2853</v>
      </c>
      <c r="B2854">
        <v>6962</v>
      </c>
      <c r="C2854">
        <v>13</v>
      </c>
      <c r="D2854" t="s">
        <v>3880</v>
      </c>
      <c r="E2854" s="469">
        <v>186.99</v>
      </c>
      <c r="F2854" t="s">
        <v>523</v>
      </c>
      <c r="G2854">
        <v>211</v>
      </c>
    </row>
    <row r="2855" spans="1:7">
      <c r="A2855">
        <v>2854</v>
      </c>
      <c r="B2855">
        <v>9149</v>
      </c>
      <c r="C2855">
        <v>13</v>
      </c>
      <c r="D2855" t="s">
        <v>3881</v>
      </c>
      <c r="E2855" s="469">
        <v>64.989999999999995</v>
      </c>
      <c r="F2855" t="s">
        <v>523</v>
      </c>
      <c r="G2855">
        <v>121</v>
      </c>
    </row>
    <row r="2856" spans="1:7">
      <c r="A2856">
        <v>2855</v>
      </c>
      <c r="B2856">
        <v>9902</v>
      </c>
      <c r="C2856">
        <v>13</v>
      </c>
      <c r="D2856" t="s">
        <v>3882</v>
      </c>
      <c r="E2856" s="469">
        <v>109.99</v>
      </c>
      <c r="F2856" t="s">
        <v>3828</v>
      </c>
      <c r="G2856">
        <v>90</v>
      </c>
    </row>
    <row r="2857" spans="1:7">
      <c r="A2857">
        <v>2856</v>
      </c>
      <c r="B2857">
        <v>11988</v>
      </c>
      <c r="C2857">
        <v>13</v>
      </c>
      <c r="D2857" t="s">
        <v>3883</v>
      </c>
      <c r="E2857" s="469">
        <v>219</v>
      </c>
      <c r="F2857" t="s">
        <v>1317</v>
      </c>
      <c r="G2857">
        <v>0</v>
      </c>
    </row>
    <row r="2858" spans="1:7">
      <c r="A2858">
        <v>2857</v>
      </c>
      <c r="B2858">
        <v>7968</v>
      </c>
      <c r="C2858">
        <v>13</v>
      </c>
      <c r="D2858" t="s">
        <v>3884</v>
      </c>
      <c r="E2858" s="469">
        <v>379</v>
      </c>
      <c r="F2858" t="s">
        <v>1317</v>
      </c>
      <c r="G2858">
        <v>169</v>
      </c>
    </row>
    <row r="2859" spans="1:7">
      <c r="A2859">
        <v>2858</v>
      </c>
      <c r="B2859">
        <v>7500</v>
      </c>
      <c r="C2859">
        <v>13</v>
      </c>
      <c r="D2859" t="s">
        <v>3885</v>
      </c>
      <c r="E2859" s="469">
        <v>89.99</v>
      </c>
      <c r="F2859" t="s">
        <v>3828</v>
      </c>
      <c r="G2859">
        <v>190</v>
      </c>
    </row>
    <row r="2860" spans="1:7">
      <c r="A2860">
        <v>2859</v>
      </c>
      <c r="B2860">
        <v>6692</v>
      </c>
      <c r="C2860">
        <v>13</v>
      </c>
      <c r="D2860" t="s">
        <v>3886</v>
      </c>
      <c r="E2860" s="469">
        <v>269</v>
      </c>
      <c r="F2860" t="s">
        <v>3836</v>
      </c>
      <c r="G2860">
        <v>222</v>
      </c>
    </row>
    <row r="2861" spans="1:7">
      <c r="A2861">
        <v>2860</v>
      </c>
      <c r="B2861">
        <v>11178</v>
      </c>
      <c r="C2861">
        <v>13</v>
      </c>
      <c r="D2861" t="s">
        <v>3887</v>
      </c>
      <c r="E2861" s="469">
        <v>143.99</v>
      </c>
      <c r="F2861" t="s">
        <v>3836</v>
      </c>
      <c r="G2861">
        <v>35</v>
      </c>
    </row>
    <row r="2862" spans="1:7">
      <c r="A2862">
        <v>2861</v>
      </c>
      <c r="B2862">
        <v>9637</v>
      </c>
      <c r="C2862">
        <v>13</v>
      </c>
      <c r="D2862" t="s">
        <v>3888</v>
      </c>
      <c r="E2862" s="469">
        <v>149.94999999999999</v>
      </c>
      <c r="F2862" t="s">
        <v>1317</v>
      </c>
      <c r="G2862">
        <v>100</v>
      </c>
    </row>
    <row r="2863" spans="1:7">
      <c r="A2863">
        <v>2862</v>
      </c>
      <c r="B2863">
        <v>11343</v>
      </c>
      <c r="C2863">
        <v>13</v>
      </c>
      <c r="D2863" t="s">
        <v>3889</v>
      </c>
      <c r="E2863" s="469">
        <v>179</v>
      </c>
      <c r="F2863" t="s">
        <v>523</v>
      </c>
      <c r="G2863">
        <v>28</v>
      </c>
    </row>
    <row r="2864" spans="1:7">
      <c r="A2864">
        <v>2863</v>
      </c>
      <c r="B2864">
        <v>6221</v>
      </c>
      <c r="C2864">
        <v>13</v>
      </c>
      <c r="D2864" t="s">
        <v>3890</v>
      </c>
      <c r="E2864" s="469">
        <v>151.99</v>
      </c>
      <c r="F2864" t="s">
        <v>1317</v>
      </c>
      <c r="G2864">
        <v>241</v>
      </c>
    </row>
    <row r="2865" spans="1:7">
      <c r="A2865">
        <v>2864</v>
      </c>
      <c r="B2865">
        <v>7857</v>
      </c>
      <c r="C2865">
        <v>13</v>
      </c>
      <c r="D2865" t="s">
        <v>3891</v>
      </c>
      <c r="E2865" s="469">
        <v>239</v>
      </c>
      <c r="F2865" t="s">
        <v>523</v>
      </c>
      <c r="G2865">
        <v>174</v>
      </c>
    </row>
    <row r="2866" spans="1:7">
      <c r="A2866">
        <v>2865</v>
      </c>
      <c r="B2866">
        <v>8067</v>
      </c>
      <c r="C2866">
        <v>13</v>
      </c>
      <c r="D2866" t="s">
        <v>3892</v>
      </c>
      <c r="E2866" s="469">
        <v>249</v>
      </c>
      <c r="F2866" t="s">
        <v>1317</v>
      </c>
      <c r="G2866">
        <v>165</v>
      </c>
    </row>
    <row r="2867" spans="1:7">
      <c r="A2867">
        <v>2866</v>
      </c>
      <c r="B2867">
        <v>11255</v>
      </c>
      <c r="C2867">
        <v>13</v>
      </c>
      <c r="D2867" t="s">
        <v>3893</v>
      </c>
      <c r="E2867" s="469">
        <v>59</v>
      </c>
      <c r="F2867" t="s">
        <v>1317</v>
      </c>
      <c r="G2867">
        <v>32</v>
      </c>
    </row>
    <row r="2868" spans="1:7">
      <c r="A2868">
        <v>2867</v>
      </c>
      <c r="B2868">
        <v>9697</v>
      </c>
      <c r="C2868">
        <v>13</v>
      </c>
      <c r="D2868" t="s">
        <v>3894</v>
      </c>
      <c r="E2868" s="469">
        <v>659</v>
      </c>
      <c r="F2868" t="s">
        <v>3895</v>
      </c>
      <c r="G2868">
        <v>98</v>
      </c>
    </row>
    <row r="2869" spans="1:7">
      <c r="A2869">
        <v>2868</v>
      </c>
      <c r="B2869">
        <v>7310</v>
      </c>
      <c r="C2869">
        <v>13</v>
      </c>
      <c r="D2869" t="s">
        <v>3896</v>
      </c>
      <c r="E2869" s="469">
        <v>59.95</v>
      </c>
      <c r="F2869" t="s">
        <v>1317</v>
      </c>
      <c r="G2869">
        <v>198</v>
      </c>
    </row>
    <row r="2870" spans="1:7">
      <c r="A2870">
        <v>2869</v>
      </c>
      <c r="B2870">
        <v>7581</v>
      </c>
      <c r="C2870">
        <v>13</v>
      </c>
      <c r="D2870" t="s">
        <v>3897</v>
      </c>
      <c r="E2870" s="469">
        <v>279</v>
      </c>
      <c r="F2870" t="s">
        <v>3836</v>
      </c>
      <c r="G2870">
        <v>187</v>
      </c>
    </row>
    <row r="2871" spans="1:7">
      <c r="A2871">
        <v>2870</v>
      </c>
      <c r="B2871">
        <v>11202</v>
      </c>
      <c r="C2871">
        <v>13</v>
      </c>
      <c r="D2871" t="s">
        <v>3898</v>
      </c>
      <c r="E2871" s="469">
        <v>139.99</v>
      </c>
      <c r="F2871" t="s">
        <v>3836</v>
      </c>
      <c r="G2871">
        <v>34</v>
      </c>
    </row>
    <row r="2872" spans="1:7">
      <c r="A2872">
        <v>2871</v>
      </c>
      <c r="B2872">
        <v>9806</v>
      </c>
      <c r="C2872">
        <v>13</v>
      </c>
      <c r="D2872" t="s">
        <v>3899</v>
      </c>
      <c r="E2872" s="469">
        <v>319</v>
      </c>
      <c r="F2872" t="s">
        <v>523</v>
      </c>
      <c r="G2872">
        <v>94</v>
      </c>
    </row>
    <row r="2873" spans="1:7">
      <c r="A2873">
        <v>2872</v>
      </c>
      <c r="B2873">
        <v>10478</v>
      </c>
      <c r="C2873">
        <v>13</v>
      </c>
      <c r="D2873" t="s">
        <v>3900</v>
      </c>
      <c r="E2873" s="469">
        <v>89.99</v>
      </c>
      <c r="F2873" t="s">
        <v>1317</v>
      </c>
      <c r="G2873">
        <v>65</v>
      </c>
    </row>
    <row r="2874" spans="1:7">
      <c r="A2874">
        <v>2873</v>
      </c>
      <c r="B2874">
        <v>8944</v>
      </c>
      <c r="C2874">
        <v>13</v>
      </c>
      <c r="D2874" t="s">
        <v>3901</v>
      </c>
      <c r="E2874" s="469">
        <v>94.99</v>
      </c>
      <c r="F2874" t="s">
        <v>3836</v>
      </c>
      <c r="G2874">
        <v>130</v>
      </c>
    </row>
    <row r="2875" spans="1:7">
      <c r="A2875">
        <v>2874</v>
      </c>
      <c r="B2875">
        <v>10861</v>
      </c>
      <c r="C2875">
        <v>13</v>
      </c>
      <c r="D2875" t="s">
        <v>3902</v>
      </c>
      <c r="E2875" s="469">
        <v>135.99</v>
      </c>
      <c r="F2875" t="s">
        <v>523</v>
      </c>
      <c r="G2875">
        <v>48</v>
      </c>
    </row>
    <row r="2876" spans="1:7">
      <c r="A2876">
        <v>2875</v>
      </c>
      <c r="B2876">
        <v>8551</v>
      </c>
      <c r="C2876">
        <v>13</v>
      </c>
      <c r="D2876" t="s">
        <v>3903</v>
      </c>
      <c r="E2876" s="469">
        <v>89</v>
      </c>
      <c r="F2876" t="s">
        <v>1317</v>
      </c>
      <c r="G2876">
        <v>145</v>
      </c>
    </row>
    <row r="2877" spans="1:7">
      <c r="A2877">
        <v>2876</v>
      </c>
      <c r="B2877">
        <v>6117</v>
      </c>
      <c r="C2877">
        <v>13</v>
      </c>
      <c r="D2877" t="s">
        <v>3904</v>
      </c>
      <c r="E2877" s="469">
        <v>879</v>
      </c>
      <c r="F2877" t="s">
        <v>523</v>
      </c>
      <c r="G2877">
        <v>246</v>
      </c>
    </row>
    <row r="2878" spans="1:7">
      <c r="A2878">
        <v>2877</v>
      </c>
      <c r="B2878">
        <v>9754</v>
      </c>
      <c r="C2878">
        <v>13</v>
      </c>
      <c r="D2878" t="s">
        <v>3905</v>
      </c>
      <c r="E2878" s="469">
        <v>59.99</v>
      </c>
      <c r="F2878" t="s">
        <v>523</v>
      </c>
      <c r="G2878">
        <v>96</v>
      </c>
    </row>
    <row r="2879" spans="1:7">
      <c r="A2879">
        <v>2878</v>
      </c>
      <c r="B2879">
        <v>6753</v>
      </c>
      <c r="C2879">
        <v>13</v>
      </c>
      <c r="D2879" t="s">
        <v>3906</v>
      </c>
      <c r="E2879" s="469">
        <v>389</v>
      </c>
      <c r="F2879" t="s">
        <v>3828</v>
      </c>
      <c r="G2879">
        <v>220</v>
      </c>
    </row>
    <row r="2880" spans="1:7">
      <c r="A2880">
        <v>2879</v>
      </c>
      <c r="B2880">
        <v>10096</v>
      </c>
      <c r="C2880">
        <v>13</v>
      </c>
      <c r="D2880" t="s">
        <v>3907</v>
      </c>
      <c r="E2880" s="469">
        <v>109</v>
      </c>
      <c r="F2880" t="s">
        <v>523</v>
      </c>
      <c r="G2880">
        <v>81</v>
      </c>
    </row>
    <row r="2881" spans="1:7">
      <c r="A2881">
        <v>2880</v>
      </c>
      <c r="B2881">
        <v>7205</v>
      </c>
      <c r="C2881">
        <v>13</v>
      </c>
      <c r="D2881" t="s">
        <v>3908</v>
      </c>
      <c r="E2881" s="469">
        <v>156.99</v>
      </c>
      <c r="F2881" t="s">
        <v>3836</v>
      </c>
      <c r="G2881">
        <v>202</v>
      </c>
    </row>
    <row r="2882" spans="1:7">
      <c r="A2882">
        <v>2881</v>
      </c>
      <c r="B2882">
        <v>10682</v>
      </c>
      <c r="C2882">
        <v>13</v>
      </c>
      <c r="D2882" t="s">
        <v>3909</v>
      </c>
      <c r="E2882" s="469">
        <v>159</v>
      </c>
      <c r="F2882" t="s">
        <v>3836</v>
      </c>
      <c r="G2882">
        <v>56</v>
      </c>
    </row>
    <row r="2883" spans="1:7">
      <c r="A2883">
        <v>2882</v>
      </c>
      <c r="B2883">
        <v>10186</v>
      </c>
      <c r="C2883">
        <v>13</v>
      </c>
      <c r="D2883" t="s">
        <v>3910</v>
      </c>
      <c r="E2883" s="469">
        <v>379</v>
      </c>
      <c r="F2883" t="s">
        <v>523</v>
      </c>
      <c r="G2883">
        <v>77</v>
      </c>
    </row>
    <row r="2884" spans="1:7">
      <c r="A2884">
        <v>2883</v>
      </c>
      <c r="B2884">
        <v>7642</v>
      </c>
      <c r="C2884">
        <v>13</v>
      </c>
      <c r="D2884" t="s">
        <v>3911</v>
      </c>
      <c r="E2884" s="469">
        <v>269</v>
      </c>
      <c r="F2884" t="s">
        <v>3828</v>
      </c>
      <c r="G2884">
        <v>184</v>
      </c>
    </row>
    <row r="2885" spans="1:7">
      <c r="A2885">
        <v>2884</v>
      </c>
      <c r="B2885">
        <v>10479</v>
      </c>
      <c r="C2885">
        <v>13</v>
      </c>
      <c r="D2885" t="s">
        <v>3912</v>
      </c>
      <c r="E2885" s="469">
        <v>869</v>
      </c>
      <c r="F2885" t="s">
        <v>523</v>
      </c>
      <c r="G2885">
        <v>65</v>
      </c>
    </row>
    <row r="2886" spans="1:7">
      <c r="A2886">
        <v>2885</v>
      </c>
      <c r="B2886">
        <v>8483</v>
      </c>
      <c r="C2886">
        <v>13</v>
      </c>
      <c r="D2886" t="s">
        <v>3913</v>
      </c>
      <c r="E2886" s="469">
        <v>134.99</v>
      </c>
      <c r="F2886" t="s">
        <v>3836</v>
      </c>
      <c r="G2886">
        <v>148</v>
      </c>
    </row>
    <row r="2887" spans="1:7">
      <c r="A2887">
        <v>2886</v>
      </c>
      <c r="B2887">
        <v>11839</v>
      </c>
      <c r="C2887">
        <v>13</v>
      </c>
      <c r="D2887" t="s">
        <v>3914</v>
      </c>
      <c r="E2887" s="469">
        <v>123.99</v>
      </c>
      <c r="F2887" t="s">
        <v>3836</v>
      </c>
      <c r="G2887">
        <v>7</v>
      </c>
    </row>
    <row r="2888" spans="1:7">
      <c r="A2888">
        <v>2887</v>
      </c>
      <c r="B2888">
        <v>11458</v>
      </c>
      <c r="C2888">
        <v>13</v>
      </c>
      <c r="D2888" t="s">
        <v>3915</v>
      </c>
      <c r="E2888" s="469">
        <v>113.99</v>
      </c>
      <c r="F2888" t="s">
        <v>1345</v>
      </c>
      <c r="G2888">
        <v>23</v>
      </c>
    </row>
    <row r="2889" spans="1:7">
      <c r="A2889">
        <v>2888</v>
      </c>
      <c r="B2889">
        <v>11321</v>
      </c>
      <c r="C2889">
        <v>13</v>
      </c>
      <c r="D2889" t="s">
        <v>3916</v>
      </c>
      <c r="E2889" s="469">
        <v>100.99</v>
      </c>
      <c r="F2889" t="s">
        <v>3836</v>
      </c>
      <c r="G2889">
        <v>29</v>
      </c>
    </row>
    <row r="2890" spans="1:7">
      <c r="A2890">
        <v>2889</v>
      </c>
      <c r="B2890">
        <v>7829</v>
      </c>
      <c r="C2890">
        <v>13</v>
      </c>
      <c r="D2890" t="s">
        <v>3917</v>
      </c>
      <c r="E2890" s="469">
        <v>359</v>
      </c>
      <c r="F2890" t="s">
        <v>3895</v>
      </c>
      <c r="G2890">
        <v>175</v>
      </c>
    </row>
    <row r="2891" spans="1:7">
      <c r="A2891">
        <v>2890</v>
      </c>
      <c r="B2891">
        <v>11527</v>
      </c>
      <c r="C2891">
        <v>13</v>
      </c>
      <c r="D2891" t="s">
        <v>3918</v>
      </c>
      <c r="E2891" s="469">
        <v>149</v>
      </c>
      <c r="F2891" t="s">
        <v>3919</v>
      </c>
      <c r="G2891">
        <v>20</v>
      </c>
    </row>
    <row r="2892" spans="1:7">
      <c r="A2892">
        <v>2891</v>
      </c>
      <c r="B2892">
        <v>8114</v>
      </c>
      <c r="C2892">
        <v>13</v>
      </c>
      <c r="D2892" t="s">
        <v>3920</v>
      </c>
      <c r="E2892" s="469">
        <v>279</v>
      </c>
      <c r="F2892" t="s">
        <v>523</v>
      </c>
      <c r="G2892">
        <v>163</v>
      </c>
    </row>
    <row r="2893" spans="1:7">
      <c r="A2893">
        <v>2892</v>
      </c>
      <c r="B2893">
        <v>8899</v>
      </c>
      <c r="C2893">
        <v>13</v>
      </c>
      <c r="D2893" t="s">
        <v>3921</v>
      </c>
      <c r="E2893" s="469">
        <v>189</v>
      </c>
      <c r="F2893" t="s">
        <v>1317</v>
      </c>
      <c r="G2893">
        <v>132</v>
      </c>
    </row>
    <row r="2894" spans="1:7">
      <c r="A2894">
        <v>2893</v>
      </c>
      <c r="B2894">
        <v>8963</v>
      </c>
      <c r="C2894">
        <v>13</v>
      </c>
      <c r="D2894" t="s">
        <v>3922</v>
      </c>
      <c r="E2894" s="469">
        <v>269.99</v>
      </c>
      <c r="F2894" t="s">
        <v>1317</v>
      </c>
      <c r="G2894">
        <v>129</v>
      </c>
    </row>
    <row r="2895" spans="1:7">
      <c r="A2895">
        <v>2894</v>
      </c>
      <c r="B2895">
        <v>11481</v>
      </c>
      <c r="C2895">
        <v>13</v>
      </c>
      <c r="D2895" t="s">
        <v>3923</v>
      </c>
      <c r="E2895" s="469">
        <v>359</v>
      </c>
      <c r="F2895" t="s">
        <v>523</v>
      </c>
      <c r="G2895">
        <v>22</v>
      </c>
    </row>
    <row r="2896" spans="1:7">
      <c r="A2896">
        <v>2895</v>
      </c>
      <c r="B2896">
        <v>7830</v>
      </c>
      <c r="C2896">
        <v>13</v>
      </c>
      <c r="D2896" t="s">
        <v>3924</v>
      </c>
      <c r="E2896" s="469">
        <v>319</v>
      </c>
      <c r="F2896" t="s">
        <v>1317</v>
      </c>
      <c r="G2896">
        <v>175</v>
      </c>
    </row>
    <row r="2897" spans="1:7">
      <c r="A2897">
        <v>2896</v>
      </c>
      <c r="B2897">
        <v>8631</v>
      </c>
      <c r="C2897">
        <v>13</v>
      </c>
      <c r="D2897" t="s">
        <v>3925</v>
      </c>
      <c r="E2897" s="469">
        <v>78.95</v>
      </c>
      <c r="F2897" t="s">
        <v>1317</v>
      </c>
      <c r="G2897">
        <v>142</v>
      </c>
    </row>
    <row r="2898" spans="1:7">
      <c r="A2898">
        <v>2897</v>
      </c>
      <c r="B2898">
        <v>9930</v>
      </c>
      <c r="C2898">
        <v>13</v>
      </c>
      <c r="D2898" t="s">
        <v>3926</v>
      </c>
      <c r="E2898" s="469">
        <v>79.900000000000006</v>
      </c>
      <c r="F2898" t="s">
        <v>523</v>
      </c>
      <c r="G2898">
        <v>89</v>
      </c>
    </row>
    <row r="2899" spans="1:7">
      <c r="A2899">
        <v>2898</v>
      </c>
      <c r="B2899">
        <v>9264</v>
      </c>
      <c r="C2899">
        <v>13</v>
      </c>
      <c r="D2899" t="s">
        <v>3927</v>
      </c>
      <c r="E2899" s="469">
        <v>229</v>
      </c>
      <c r="F2899" t="s">
        <v>523</v>
      </c>
      <c r="G2899">
        <v>117</v>
      </c>
    </row>
    <row r="2900" spans="1:7">
      <c r="A2900">
        <v>2899</v>
      </c>
      <c r="B2900">
        <v>10252</v>
      </c>
      <c r="C2900">
        <v>13</v>
      </c>
      <c r="D2900" t="s">
        <v>3928</v>
      </c>
      <c r="E2900" s="469">
        <v>309</v>
      </c>
      <c r="F2900" t="s">
        <v>3919</v>
      </c>
      <c r="G2900">
        <v>74</v>
      </c>
    </row>
    <row r="2901" spans="1:7">
      <c r="A2901">
        <v>2900</v>
      </c>
      <c r="B2901">
        <v>9667</v>
      </c>
      <c r="C2901">
        <v>13</v>
      </c>
      <c r="D2901" t="s">
        <v>3929</v>
      </c>
      <c r="E2901" s="469">
        <v>119.99</v>
      </c>
      <c r="F2901" t="s">
        <v>3828</v>
      </c>
      <c r="G2901">
        <v>99</v>
      </c>
    </row>
    <row r="2902" spans="1:7">
      <c r="A2902">
        <v>2901</v>
      </c>
      <c r="B2902">
        <v>6065</v>
      </c>
      <c r="C2902">
        <v>13</v>
      </c>
      <c r="D2902" t="s">
        <v>3930</v>
      </c>
      <c r="E2902" s="469">
        <v>289</v>
      </c>
      <c r="F2902" t="s">
        <v>3828</v>
      </c>
      <c r="G2902">
        <v>248</v>
      </c>
    </row>
    <row r="2903" spans="1:7">
      <c r="A2903">
        <v>2902</v>
      </c>
      <c r="B2903">
        <v>9265</v>
      </c>
      <c r="C2903">
        <v>13</v>
      </c>
      <c r="D2903" t="s">
        <v>3931</v>
      </c>
      <c r="E2903" s="469">
        <v>389</v>
      </c>
      <c r="F2903" t="s">
        <v>3836</v>
      </c>
      <c r="G2903">
        <v>117</v>
      </c>
    </row>
    <row r="2904" spans="1:7">
      <c r="A2904">
        <v>2903</v>
      </c>
      <c r="B2904">
        <v>9266</v>
      </c>
      <c r="C2904">
        <v>13</v>
      </c>
      <c r="D2904" t="s">
        <v>3932</v>
      </c>
      <c r="E2904" s="469">
        <v>359</v>
      </c>
      <c r="F2904" t="s">
        <v>3836</v>
      </c>
      <c r="G2904">
        <v>117</v>
      </c>
    </row>
    <row r="2905" spans="1:7">
      <c r="A2905">
        <v>2904</v>
      </c>
      <c r="B2905">
        <v>9233</v>
      </c>
      <c r="C2905">
        <v>13</v>
      </c>
      <c r="D2905" t="s">
        <v>3933</v>
      </c>
      <c r="E2905" s="469">
        <v>329</v>
      </c>
      <c r="F2905" t="s">
        <v>843</v>
      </c>
      <c r="G2905">
        <v>118</v>
      </c>
    </row>
    <row r="2906" spans="1:7">
      <c r="A2906">
        <v>2905</v>
      </c>
      <c r="B2906">
        <v>8900</v>
      </c>
      <c r="C2906">
        <v>13</v>
      </c>
      <c r="D2906" t="s">
        <v>3934</v>
      </c>
      <c r="E2906" s="469">
        <v>102.99</v>
      </c>
      <c r="F2906" t="s">
        <v>1317</v>
      </c>
      <c r="G2906">
        <v>132</v>
      </c>
    </row>
    <row r="2907" spans="1:7">
      <c r="A2907">
        <v>2906</v>
      </c>
      <c r="B2907">
        <v>6092</v>
      </c>
      <c r="C2907">
        <v>13</v>
      </c>
      <c r="D2907" t="s">
        <v>3935</v>
      </c>
      <c r="E2907" s="469">
        <v>499</v>
      </c>
      <c r="F2907" t="s">
        <v>3828</v>
      </c>
      <c r="G2907">
        <v>247</v>
      </c>
    </row>
    <row r="2908" spans="1:7">
      <c r="A2908">
        <v>2907</v>
      </c>
      <c r="B2908">
        <v>9972</v>
      </c>
      <c r="C2908">
        <v>13</v>
      </c>
      <c r="D2908" t="s">
        <v>3936</v>
      </c>
      <c r="E2908" s="469">
        <v>229</v>
      </c>
      <c r="F2908" t="s">
        <v>3836</v>
      </c>
      <c r="G2908">
        <v>87</v>
      </c>
    </row>
    <row r="2909" spans="1:7">
      <c r="A2909">
        <v>2908</v>
      </c>
      <c r="B2909">
        <v>7286</v>
      </c>
      <c r="C2909">
        <v>13</v>
      </c>
      <c r="D2909" t="s">
        <v>3937</v>
      </c>
      <c r="E2909" s="469">
        <v>379</v>
      </c>
      <c r="F2909" t="s">
        <v>3836</v>
      </c>
      <c r="G2909">
        <v>199</v>
      </c>
    </row>
    <row r="2910" spans="1:7">
      <c r="A2910">
        <v>2909</v>
      </c>
      <c r="B2910">
        <v>10097</v>
      </c>
      <c r="C2910">
        <v>13</v>
      </c>
      <c r="D2910" t="s">
        <v>3938</v>
      </c>
      <c r="E2910" s="469">
        <v>134.99</v>
      </c>
      <c r="F2910" t="s">
        <v>3836</v>
      </c>
      <c r="G2910">
        <v>81</v>
      </c>
    </row>
    <row r="2911" spans="1:7">
      <c r="A2911">
        <v>2910</v>
      </c>
      <c r="B2911">
        <v>10480</v>
      </c>
      <c r="C2911">
        <v>13</v>
      </c>
      <c r="D2911" t="s">
        <v>3939</v>
      </c>
      <c r="E2911" s="469">
        <v>249</v>
      </c>
      <c r="F2911" t="s">
        <v>3895</v>
      </c>
      <c r="G2911">
        <v>65</v>
      </c>
    </row>
    <row r="2912" spans="1:7">
      <c r="A2912">
        <v>2911</v>
      </c>
      <c r="B2912">
        <v>9857</v>
      </c>
      <c r="C2912">
        <v>13</v>
      </c>
      <c r="D2912" t="s">
        <v>3940</v>
      </c>
      <c r="E2912" s="469">
        <v>319</v>
      </c>
      <c r="F2912" t="s">
        <v>843</v>
      </c>
      <c r="G2912">
        <v>92</v>
      </c>
    </row>
    <row r="2913" spans="1:7">
      <c r="A2913">
        <v>2912</v>
      </c>
      <c r="B2913">
        <v>7950</v>
      </c>
      <c r="C2913">
        <v>13</v>
      </c>
      <c r="D2913" t="s">
        <v>3941</v>
      </c>
      <c r="E2913" s="469">
        <v>309</v>
      </c>
      <c r="F2913" t="s">
        <v>1345</v>
      </c>
      <c r="G2913">
        <v>170</v>
      </c>
    </row>
    <row r="2914" spans="1:7">
      <c r="A2914">
        <v>2913</v>
      </c>
      <c r="B2914">
        <v>10531</v>
      </c>
      <c r="C2914">
        <v>13</v>
      </c>
      <c r="D2914" t="s">
        <v>3942</v>
      </c>
      <c r="E2914" s="469">
        <v>409</v>
      </c>
      <c r="F2914" t="s">
        <v>523</v>
      </c>
      <c r="G2914">
        <v>63</v>
      </c>
    </row>
    <row r="2915" spans="1:7">
      <c r="A2915">
        <v>2914</v>
      </c>
      <c r="B2915">
        <v>9931</v>
      </c>
      <c r="C2915">
        <v>13</v>
      </c>
      <c r="D2915" t="s">
        <v>3943</v>
      </c>
      <c r="E2915" s="469">
        <v>188.99</v>
      </c>
      <c r="F2915" t="s">
        <v>843</v>
      </c>
      <c r="G2915">
        <v>89</v>
      </c>
    </row>
    <row r="2916" spans="1:7">
      <c r="A2916">
        <v>2915</v>
      </c>
      <c r="B2916">
        <v>10229</v>
      </c>
      <c r="C2916">
        <v>13</v>
      </c>
      <c r="D2916" t="s">
        <v>3944</v>
      </c>
      <c r="E2916" s="469">
        <v>129</v>
      </c>
      <c r="F2916" t="s">
        <v>523</v>
      </c>
      <c r="G2916">
        <v>75</v>
      </c>
    </row>
    <row r="2917" spans="1:7">
      <c r="A2917">
        <v>2916</v>
      </c>
      <c r="B2917">
        <v>6163</v>
      </c>
      <c r="C2917">
        <v>13</v>
      </c>
      <c r="D2917" t="s">
        <v>3945</v>
      </c>
      <c r="E2917" s="469">
        <v>229</v>
      </c>
      <c r="F2917" t="s">
        <v>1317</v>
      </c>
      <c r="G2917">
        <v>244</v>
      </c>
    </row>
    <row r="2918" spans="1:7">
      <c r="A2918">
        <v>2917</v>
      </c>
      <c r="B2918">
        <v>10253</v>
      </c>
      <c r="C2918">
        <v>13</v>
      </c>
      <c r="D2918" t="s">
        <v>3946</v>
      </c>
      <c r="E2918" s="469">
        <v>479</v>
      </c>
      <c r="F2918" t="s">
        <v>1317</v>
      </c>
      <c r="G2918">
        <v>74</v>
      </c>
    </row>
    <row r="2919" spans="1:7">
      <c r="A2919">
        <v>2918</v>
      </c>
      <c r="B2919">
        <v>11593</v>
      </c>
      <c r="C2919">
        <v>13</v>
      </c>
      <c r="D2919" t="s">
        <v>3947</v>
      </c>
      <c r="E2919" s="469">
        <v>449</v>
      </c>
      <c r="F2919" t="s">
        <v>3836</v>
      </c>
      <c r="G2919">
        <v>17</v>
      </c>
    </row>
    <row r="2920" spans="1:7">
      <c r="A2920">
        <v>2919</v>
      </c>
      <c r="B2920">
        <v>10838</v>
      </c>
      <c r="C2920">
        <v>13</v>
      </c>
      <c r="D2920" t="s">
        <v>3948</v>
      </c>
      <c r="E2920" s="469">
        <v>589</v>
      </c>
      <c r="F2920" t="s">
        <v>523</v>
      </c>
      <c r="G2920">
        <v>49</v>
      </c>
    </row>
    <row r="2921" spans="1:7">
      <c r="A2921">
        <v>2920</v>
      </c>
      <c r="B2921">
        <v>6470</v>
      </c>
      <c r="C2921">
        <v>13</v>
      </c>
      <c r="D2921" t="s">
        <v>3949</v>
      </c>
      <c r="E2921" s="469">
        <v>279</v>
      </c>
      <c r="F2921" t="s">
        <v>843</v>
      </c>
      <c r="G2921">
        <v>231</v>
      </c>
    </row>
    <row r="2922" spans="1:7">
      <c r="A2922">
        <v>2921</v>
      </c>
      <c r="B2922">
        <v>9464</v>
      </c>
      <c r="C2922">
        <v>13</v>
      </c>
      <c r="D2922" t="s">
        <v>3950</v>
      </c>
      <c r="E2922" s="469">
        <v>209</v>
      </c>
      <c r="F2922" t="s">
        <v>1345</v>
      </c>
      <c r="G2922">
        <v>108</v>
      </c>
    </row>
    <row r="2923" spans="1:7">
      <c r="A2923">
        <v>2922</v>
      </c>
      <c r="B2923">
        <v>7794</v>
      </c>
      <c r="C2923">
        <v>13</v>
      </c>
      <c r="D2923" t="s">
        <v>3951</v>
      </c>
      <c r="E2923" s="469">
        <v>379</v>
      </c>
      <c r="F2923" t="s">
        <v>3895</v>
      </c>
      <c r="G2923">
        <v>177</v>
      </c>
    </row>
    <row r="2924" spans="1:7">
      <c r="A2924">
        <v>2923</v>
      </c>
      <c r="B2924">
        <v>9858</v>
      </c>
      <c r="C2924">
        <v>13</v>
      </c>
      <c r="D2924" t="s">
        <v>3952</v>
      </c>
      <c r="E2924" s="469">
        <v>229</v>
      </c>
      <c r="F2924" t="s">
        <v>843</v>
      </c>
      <c r="G2924">
        <v>92</v>
      </c>
    </row>
    <row r="2925" spans="1:7">
      <c r="A2925">
        <v>2924</v>
      </c>
      <c r="B2925">
        <v>8710</v>
      </c>
      <c r="C2925">
        <v>13</v>
      </c>
      <c r="D2925" t="s">
        <v>3953</v>
      </c>
      <c r="E2925" s="469">
        <v>239</v>
      </c>
      <c r="F2925" t="s">
        <v>3919</v>
      </c>
      <c r="G2925">
        <v>139</v>
      </c>
    </row>
    <row r="2926" spans="1:7">
      <c r="A2926">
        <v>2925</v>
      </c>
      <c r="B2926">
        <v>6778</v>
      </c>
      <c r="C2926">
        <v>13</v>
      </c>
      <c r="D2926" t="s">
        <v>3954</v>
      </c>
      <c r="E2926" s="469">
        <v>369</v>
      </c>
      <c r="F2926" t="s">
        <v>523</v>
      </c>
      <c r="G2926">
        <v>219</v>
      </c>
    </row>
    <row r="2927" spans="1:7">
      <c r="A2927">
        <v>2926</v>
      </c>
      <c r="B2927">
        <v>8501</v>
      </c>
      <c r="C2927">
        <v>13</v>
      </c>
      <c r="D2927" t="s">
        <v>3955</v>
      </c>
      <c r="E2927" s="469">
        <v>349</v>
      </c>
      <c r="F2927" t="s">
        <v>523</v>
      </c>
      <c r="G2927">
        <v>147</v>
      </c>
    </row>
    <row r="2928" spans="1:7">
      <c r="A2928">
        <v>2927</v>
      </c>
      <c r="B2928">
        <v>10659</v>
      </c>
      <c r="C2928">
        <v>13</v>
      </c>
      <c r="D2928" t="s">
        <v>3956</v>
      </c>
      <c r="E2928" s="469">
        <v>229</v>
      </c>
      <c r="F2928" t="s">
        <v>523</v>
      </c>
      <c r="G2928">
        <v>57</v>
      </c>
    </row>
    <row r="2929" spans="1:7">
      <c r="A2929">
        <v>2928</v>
      </c>
      <c r="B2929">
        <v>11203</v>
      </c>
      <c r="C2929">
        <v>13</v>
      </c>
      <c r="D2929" t="s">
        <v>3957</v>
      </c>
      <c r="E2929" s="469">
        <v>199</v>
      </c>
      <c r="F2929" t="s">
        <v>523</v>
      </c>
      <c r="G2929">
        <v>34</v>
      </c>
    </row>
    <row r="2930" spans="1:7">
      <c r="A2930">
        <v>2929</v>
      </c>
      <c r="B2930">
        <v>11989</v>
      </c>
      <c r="C2930">
        <v>13</v>
      </c>
      <c r="D2930" t="s">
        <v>3958</v>
      </c>
      <c r="E2930" s="469">
        <v>4739</v>
      </c>
      <c r="F2930" t="s">
        <v>523</v>
      </c>
      <c r="G2930">
        <v>0</v>
      </c>
    </row>
    <row r="2931" spans="1:7">
      <c r="A2931">
        <v>2930</v>
      </c>
      <c r="B2931">
        <v>6041</v>
      </c>
      <c r="C2931">
        <v>13</v>
      </c>
      <c r="D2931" t="s">
        <v>3959</v>
      </c>
      <c r="E2931" s="469">
        <v>151.99</v>
      </c>
      <c r="F2931" t="s">
        <v>3828</v>
      </c>
      <c r="G2931">
        <v>249</v>
      </c>
    </row>
    <row r="2932" spans="1:7">
      <c r="A2932">
        <v>2931</v>
      </c>
      <c r="B2932">
        <v>10775</v>
      </c>
      <c r="C2932">
        <v>13</v>
      </c>
      <c r="D2932" t="s">
        <v>3960</v>
      </c>
      <c r="E2932" s="469">
        <v>179.99</v>
      </c>
      <c r="F2932" t="s">
        <v>3836</v>
      </c>
      <c r="G2932">
        <v>52</v>
      </c>
    </row>
    <row r="2933" spans="1:7">
      <c r="A2933">
        <v>2932</v>
      </c>
      <c r="B2933">
        <v>9200</v>
      </c>
      <c r="C2933">
        <v>13</v>
      </c>
      <c r="D2933" t="s">
        <v>3961</v>
      </c>
      <c r="E2933" s="469">
        <v>419</v>
      </c>
      <c r="F2933" t="s">
        <v>3836</v>
      </c>
      <c r="G2933">
        <v>119</v>
      </c>
    </row>
    <row r="2934" spans="1:7">
      <c r="A2934">
        <v>2933</v>
      </c>
      <c r="B2934">
        <v>8850</v>
      </c>
      <c r="C2934">
        <v>13</v>
      </c>
      <c r="D2934" t="s">
        <v>3962</v>
      </c>
      <c r="E2934" s="469">
        <v>379</v>
      </c>
      <c r="F2934" t="s">
        <v>523</v>
      </c>
      <c r="G2934">
        <v>134</v>
      </c>
    </row>
    <row r="2935" spans="1:7">
      <c r="A2935">
        <v>2934</v>
      </c>
      <c r="B2935">
        <v>8964</v>
      </c>
      <c r="C2935">
        <v>13</v>
      </c>
      <c r="D2935" t="s">
        <v>3963</v>
      </c>
      <c r="E2935" s="469">
        <v>339</v>
      </c>
      <c r="F2935" t="s">
        <v>523</v>
      </c>
      <c r="G2935">
        <v>129</v>
      </c>
    </row>
    <row r="2936" spans="1:7">
      <c r="A2936">
        <v>2935</v>
      </c>
      <c r="B2936">
        <v>6010</v>
      </c>
      <c r="C2936">
        <v>13</v>
      </c>
      <c r="D2936" t="s">
        <v>3964</v>
      </c>
      <c r="E2936" s="469">
        <v>1119</v>
      </c>
      <c r="F2936" t="s">
        <v>3836</v>
      </c>
      <c r="G2936">
        <v>250</v>
      </c>
    </row>
    <row r="2937" spans="1:7">
      <c r="A2937">
        <v>2936</v>
      </c>
      <c r="B2937">
        <v>7177</v>
      </c>
      <c r="C2937">
        <v>13</v>
      </c>
      <c r="D2937" t="s">
        <v>3965</v>
      </c>
      <c r="E2937" s="469">
        <v>649</v>
      </c>
      <c r="F2937" t="s">
        <v>523</v>
      </c>
      <c r="G2937">
        <v>203</v>
      </c>
    </row>
    <row r="2938" spans="1:7">
      <c r="A2938">
        <v>2937</v>
      </c>
      <c r="B2938">
        <v>6439</v>
      </c>
      <c r="C2938">
        <v>13</v>
      </c>
      <c r="D2938" t="s">
        <v>3966</v>
      </c>
      <c r="E2938" s="469">
        <v>399</v>
      </c>
      <c r="F2938" t="s">
        <v>3836</v>
      </c>
      <c r="G2938">
        <v>232</v>
      </c>
    </row>
    <row r="2939" spans="1:7">
      <c r="A2939">
        <v>2938</v>
      </c>
      <c r="B2939">
        <v>10042</v>
      </c>
      <c r="C2939">
        <v>13</v>
      </c>
      <c r="D2939" t="s">
        <v>3967</v>
      </c>
      <c r="E2939" s="469">
        <v>699</v>
      </c>
      <c r="F2939" t="s">
        <v>3895</v>
      </c>
      <c r="G2939">
        <v>83</v>
      </c>
    </row>
    <row r="2940" spans="1:7">
      <c r="A2940">
        <v>2939</v>
      </c>
      <c r="B2940">
        <v>8447</v>
      </c>
      <c r="C2940">
        <v>13</v>
      </c>
      <c r="D2940" t="s">
        <v>3968</v>
      </c>
      <c r="E2940" s="469">
        <v>379</v>
      </c>
      <c r="F2940" t="s">
        <v>3895</v>
      </c>
      <c r="G2940">
        <v>150</v>
      </c>
    </row>
    <row r="2941" spans="1:7">
      <c r="A2941">
        <v>2940</v>
      </c>
      <c r="B2941">
        <v>10642</v>
      </c>
      <c r="C2941">
        <v>13</v>
      </c>
      <c r="D2941" t="s">
        <v>3969</v>
      </c>
      <c r="E2941" s="469">
        <v>429</v>
      </c>
      <c r="F2941" t="s">
        <v>843</v>
      </c>
      <c r="G2941">
        <v>58</v>
      </c>
    </row>
    <row r="2942" spans="1:7">
      <c r="A2942">
        <v>2941</v>
      </c>
      <c r="B2942">
        <v>7876</v>
      </c>
      <c r="C2942">
        <v>13</v>
      </c>
      <c r="D2942" t="s">
        <v>3970</v>
      </c>
      <c r="E2942" s="469">
        <v>168.99</v>
      </c>
      <c r="F2942" t="s">
        <v>1345</v>
      </c>
      <c r="G2942">
        <v>173</v>
      </c>
    </row>
    <row r="2943" spans="1:7">
      <c r="A2943">
        <v>2942</v>
      </c>
      <c r="B2943">
        <v>10274</v>
      </c>
      <c r="C2943">
        <v>13</v>
      </c>
      <c r="D2943" t="s">
        <v>3971</v>
      </c>
      <c r="E2943" s="469">
        <v>709</v>
      </c>
      <c r="F2943" t="s">
        <v>523</v>
      </c>
      <c r="G2943">
        <v>73</v>
      </c>
    </row>
    <row r="2944" spans="1:7">
      <c r="A2944">
        <v>2943</v>
      </c>
      <c r="B2944">
        <v>9952</v>
      </c>
      <c r="C2944">
        <v>13</v>
      </c>
      <c r="D2944" t="s">
        <v>3972</v>
      </c>
      <c r="E2944" s="469">
        <v>1599</v>
      </c>
      <c r="F2944" t="s">
        <v>1317</v>
      </c>
      <c r="G2944">
        <v>88</v>
      </c>
    </row>
    <row r="2945" spans="1:7">
      <c r="A2945">
        <v>2944</v>
      </c>
      <c r="B2945">
        <v>11552</v>
      </c>
      <c r="C2945">
        <v>13</v>
      </c>
      <c r="D2945" t="s">
        <v>3973</v>
      </c>
      <c r="E2945" s="469">
        <v>849</v>
      </c>
      <c r="F2945" t="s">
        <v>3836</v>
      </c>
      <c r="G2945">
        <v>19</v>
      </c>
    </row>
    <row r="2946" spans="1:7">
      <c r="A2946">
        <v>2945</v>
      </c>
      <c r="B2946">
        <v>11409</v>
      </c>
      <c r="C2946">
        <v>13</v>
      </c>
      <c r="D2946" t="s">
        <v>3974</v>
      </c>
      <c r="E2946" s="469">
        <v>739</v>
      </c>
      <c r="F2946" t="s">
        <v>3836</v>
      </c>
      <c r="G2946">
        <v>25</v>
      </c>
    </row>
    <row r="2947" spans="1:7">
      <c r="A2947">
        <v>2946</v>
      </c>
      <c r="B2947">
        <v>10741</v>
      </c>
      <c r="C2947">
        <v>13</v>
      </c>
      <c r="D2947" t="s">
        <v>3975</v>
      </c>
      <c r="E2947" s="469">
        <v>312.48</v>
      </c>
      <c r="F2947" t="s">
        <v>3836</v>
      </c>
      <c r="G2947">
        <v>54</v>
      </c>
    </row>
    <row r="2948" spans="1:7">
      <c r="A2948">
        <v>2947</v>
      </c>
      <c r="B2948">
        <v>6875</v>
      </c>
      <c r="C2948">
        <v>13</v>
      </c>
      <c r="D2948" t="s">
        <v>3976</v>
      </c>
      <c r="E2948" s="469">
        <v>339</v>
      </c>
      <c r="F2948" t="s">
        <v>523</v>
      </c>
      <c r="G2948">
        <v>215</v>
      </c>
    </row>
    <row r="2949" spans="1:7">
      <c r="A2949">
        <v>2948</v>
      </c>
      <c r="B2949">
        <v>9781</v>
      </c>
      <c r="C2949">
        <v>13</v>
      </c>
      <c r="D2949" t="s">
        <v>3977</v>
      </c>
      <c r="E2949" s="469">
        <v>269</v>
      </c>
      <c r="F2949" t="s">
        <v>523</v>
      </c>
      <c r="G2949">
        <v>95</v>
      </c>
    </row>
    <row r="2950" spans="1:7">
      <c r="A2950">
        <v>2949</v>
      </c>
      <c r="B2950">
        <v>8945</v>
      </c>
      <c r="C2950">
        <v>13</v>
      </c>
      <c r="D2950" t="s">
        <v>3978</v>
      </c>
      <c r="E2950" s="469">
        <v>119</v>
      </c>
      <c r="F2950" t="s">
        <v>1317</v>
      </c>
      <c r="G2950">
        <v>130</v>
      </c>
    </row>
    <row r="2951" spans="1:7">
      <c r="A2951">
        <v>2950</v>
      </c>
      <c r="B2951">
        <v>6202</v>
      </c>
      <c r="C2951">
        <v>13</v>
      </c>
      <c r="D2951" t="s">
        <v>3979</v>
      </c>
      <c r="E2951" s="469">
        <v>239</v>
      </c>
      <c r="F2951" t="s">
        <v>3919</v>
      </c>
      <c r="G2951">
        <v>242</v>
      </c>
    </row>
    <row r="2952" spans="1:7">
      <c r="A2952">
        <v>2951</v>
      </c>
      <c r="B2952">
        <v>6180</v>
      </c>
      <c r="C2952">
        <v>13</v>
      </c>
      <c r="D2952" t="s">
        <v>3980</v>
      </c>
      <c r="E2952" s="469">
        <v>1649</v>
      </c>
      <c r="F2952" t="s">
        <v>523</v>
      </c>
      <c r="G2952">
        <v>243</v>
      </c>
    </row>
    <row r="2953" spans="1:7">
      <c r="A2953">
        <v>2952</v>
      </c>
      <c r="B2953">
        <v>11277</v>
      </c>
      <c r="C2953">
        <v>13</v>
      </c>
      <c r="D2953" t="s">
        <v>3981</v>
      </c>
      <c r="E2953" s="469">
        <v>389</v>
      </c>
      <c r="F2953" t="s">
        <v>3895</v>
      </c>
      <c r="G2953">
        <v>31</v>
      </c>
    </row>
    <row r="2954" spans="1:7">
      <c r="A2954">
        <v>2953</v>
      </c>
      <c r="B2954">
        <v>10643</v>
      </c>
      <c r="C2954">
        <v>13</v>
      </c>
      <c r="D2954" t="s">
        <v>3982</v>
      </c>
      <c r="E2954" s="469">
        <v>289</v>
      </c>
      <c r="F2954" t="s">
        <v>3895</v>
      </c>
      <c r="G2954">
        <v>58</v>
      </c>
    </row>
    <row r="2955" spans="1:7">
      <c r="A2955">
        <v>2954</v>
      </c>
      <c r="B2955">
        <v>10481</v>
      </c>
      <c r="C2955">
        <v>13</v>
      </c>
      <c r="D2955" t="s">
        <v>3983</v>
      </c>
      <c r="E2955" s="469">
        <v>289</v>
      </c>
      <c r="F2955" t="s">
        <v>843</v>
      </c>
      <c r="G2955">
        <v>65</v>
      </c>
    </row>
    <row r="2956" spans="1:7">
      <c r="A2956">
        <v>2955</v>
      </c>
      <c r="B2956">
        <v>6011</v>
      </c>
      <c r="C2956">
        <v>13</v>
      </c>
      <c r="D2956" t="s">
        <v>3984</v>
      </c>
      <c r="E2956" s="469">
        <v>269</v>
      </c>
      <c r="F2956" t="s">
        <v>843</v>
      </c>
      <c r="G2956">
        <v>250</v>
      </c>
    </row>
    <row r="2957" spans="1:7">
      <c r="A2957">
        <v>2956</v>
      </c>
      <c r="B2957">
        <v>8817</v>
      </c>
      <c r="C2957">
        <v>13</v>
      </c>
      <c r="D2957" t="s">
        <v>3985</v>
      </c>
      <c r="E2957" s="469">
        <v>349</v>
      </c>
      <c r="F2957" t="s">
        <v>843</v>
      </c>
      <c r="G2957">
        <v>135</v>
      </c>
    </row>
    <row r="2958" spans="1:7">
      <c r="A2958">
        <v>2957</v>
      </c>
      <c r="B2958">
        <v>9876</v>
      </c>
      <c r="C2958">
        <v>13</v>
      </c>
      <c r="D2958" t="s">
        <v>3986</v>
      </c>
      <c r="E2958" s="469">
        <v>599</v>
      </c>
      <c r="F2958" t="s">
        <v>843</v>
      </c>
      <c r="G2958">
        <v>91</v>
      </c>
    </row>
    <row r="2959" spans="1:7">
      <c r="A2959">
        <v>2958</v>
      </c>
      <c r="B2959">
        <v>7760</v>
      </c>
      <c r="C2959">
        <v>13</v>
      </c>
      <c r="D2959" t="s">
        <v>3987</v>
      </c>
      <c r="E2959" s="469">
        <v>489</v>
      </c>
      <c r="F2959" t="s">
        <v>1345</v>
      </c>
      <c r="G2959">
        <v>179</v>
      </c>
    </row>
    <row r="2960" spans="1:7">
      <c r="A2960">
        <v>2959</v>
      </c>
      <c r="B2960">
        <v>6493</v>
      </c>
      <c r="C2960">
        <v>13</v>
      </c>
      <c r="D2960" t="s">
        <v>3988</v>
      </c>
      <c r="E2960" s="469">
        <v>239</v>
      </c>
      <c r="F2960" t="s">
        <v>1345</v>
      </c>
      <c r="G2960">
        <v>230</v>
      </c>
    </row>
    <row r="2961" spans="1:7">
      <c r="A2961">
        <v>2960</v>
      </c>
      <c r="B2961">
        <v>8608</v>
      </c>
      <c r="C2961">
        <v>13</v>
      </c>
      <c r="D2961" t="s">
        <v>3989</v>
      </c>
      <c r="E2961" s="469">
        <v>949</v>
      </c>
      <c r="F2961" t="s">
        <v>3919</v>
      </c>
      <c r="G2961">
        <v>143</v>
      </c>
    </row>
    <row r="2962" spans="1:7">
      <c r="A2962">
        <v>2961</v>
      </c>
      <c r="B2962">
        <v>11115</v>
      </c>
      <c r="C2962">
        <v>13</v>
      </c>
      <c r="D2962" t="s">
        <v>3990</v>
      </c>
      <c r="E2962" s="469">
        <v>2289</v>
      </c>
      <c r="F2962" t="s">
        <v>523</v>
      </c>
      <c r="G2962">
        <v>38</v>
      </c>
    </row>
    <row r="2963" spans="1:7">
      <c r="A2963">
        <v>2962</v>
      </c>
      <c r="B2963">
        <v>10121</v>
      </c>
      <c r="C2963">
        <v>13</v>
      </c>
      <c r="D2963" t="s">
        <v>3991</v>
      </c>
      <c r="E2963" s="469">
        <v>1919</v>
      </c>
      <c r="F2963" t="s">
        <v>523</v>
      </c>
      <c r="G2963">
        <v>80</v>
      </c>
    </row>
    <row r="2964" spans="1:7">
      <c r="A2964">
        <v>2963</v>
      </c>
      <c r="B2964">
        <v>7626</v>
      </c>
      <c r="C2964">
        <v>13</v>
      </c>
      <c r="D2964" t="s">
        <v>3992</v>
      </c>
      <c r="E2964" s="469">
        <v>179</v>
      </c>
      <c r="F2964" t="s">
        <v>523</v>
      </c>
      <c r="G2964">
        <v>185</v>
      </c>
    </row>
    <row r="2965" spans="1:7">
      <c r="A2965">
        <v>2964</v>
      </c>
      <c r="B2965">
        <v>10505</v>
      </c>
      <c r="C2965">
        <v>13</v>
      </c>
      <c r="D2965" t="s">
        <v>3993</v>
      </c>
      <c r="E2965" s="469">
        <v>159</v>
      </c>
      <c r="F2965" t="s">
        <v>523</v>
      </c>
      <c r="G2965">
        <v>64</v>
      </c>
    </row>
    <row r="2966" spans="1:7">
      <c r="A2966">
        <v>2965</v>
      </c>
      <c r="B2966">
        <v>10144</v>
      </c>
      <c r="C2966">
        <v>13</v>
      </c>
      <c r="D2966" t="s">
        <v>3994</v>
      </c>
      <c r="E2966" s="469">
        <v>239</v>
      </c>
      <c r="F2966" t="s">
        <v>523</v>
      </c>
      <c r="G2966">
        <v>79</v>
      </c>
    </row>
    <row r="2967" spans="1:7">
      <c r="A2967">
        <v>2966</v>
      </c>
      <c r="B2967">
        <v>7379</v>
      </c>
      <c r="C2967">
        <v>13</v>
      </c>
      <c r="D2967" t="s">
        <v>3995</v>
      </c>
      <c r="E2967" s="469">
        <v>3739</v>
      </c>
      <c r="F2967" t="s">
        <v>523</v>
      </c>
      <c r="G2967">
        <v>195</v>
      </c>
    </row>
    <row r="2968" spans="1:7">
      <c r="A2968">
        <v>2967</v>
      </c>
      <c r="B2968">
        <v>9439</v>
      </c>
      <c r="C2968">
        <v>13</v>
      </c>
      <c r="D2968" t="s">
        <v>3996</v>
      </c>
      <c r="E2968" s="469">
        <v>5310.69</v>
      </c>
      <c r="F2968" t="s">
        <v>523</v>
      </c>
      <c r="G2968">
        <v>109</v>
      </c>
    </row>
    <row r="2969" spans="1:7">
      <c r="A2969">
        <v>2968</v>
      </c>
      <c r="B2969">
        <v>7092</v>
      </c>
      <c r="C2969">
        <v>13</v>
      </c>
      <c r="D2969" t="s">
        <v>3997</v>
      </c>
      <c r="E2969" s="469">
        <v>289</v>
      </c>
      <c r="F2969" t="s">
        <v>523</v>
      </c>
      <c r="G2969">
        <v>206</v>
      </c>
    </row>
    <row r="2970" spans="1:7">
      <c r="A2970">
        <v>2969</v>
      </c>
      <c r="B2970">
        <v>8790</v>
      </c>
      <c r="C2970">
        <v>13</v>
      </c>
      <c r="D2970" t="s">
        <v>3998</v>
      </c>
      <c r="E2970" s="469">
        <v>2237.29</v>
      </c>
      <c r="F2970" t="s">
        <v>1317</v>
      </c>
      <c r="G2970">
        <v>136</v>
      </c>
    </row>
    <row r="2971" spans="1:7">
      <c r="A2971">
        <v>2970</v>
      </c>
      <c r="B2971">
        <v>7553</v>
      </c>
      <c r="C2971">
        <v>13</v>
      </c>
      <c r="D2971" t="s">
        <v>3999</v>
      </c>
      <c r="E2971" s="469">
        <v>1689</v>
      </c>
      <c r="F2971" t="s">
        <v>1317</v>
      </c>
      <c r="G2971">
        <v>188</v>
      </c>
    </row>
    <row r="2972" spans="1:7">
      <c r="A2972">
        <v>2971</v>
      </c>
      <c r="B2972">
        <v>6715</v>
      </c>
      <c r="C2972">
        <v>13</v>
      </c>
      <c r="D2972" t="s">
        <v>4000</v>
      </c>
      <c r="E2972" s="469">
        <v>2499</v>
      </c>
      <c r="F2972" t="s">
        <v>1317</v>
      </c>
      <c r="G2972">
        <v>221</v>
      </c>
    </row>
    <row r="2973" spans="1:7">
      <c r="A2973">
        <v>2972</v>
      </c>
      <c r="B2973">
        <v>8354</v>
      </c>
      <c r="C2973">
        <v>13</v>
      </c>
      <c r="D2973" t="s">
        <v>4001</v>
      </c>
      <c r="E2973" s="469">
        <v>999</v>
      </c>
      <c r="F2973" t="s">
        <v>1317</v>
      </c>
      <c r="G2973">
        <v>153</v>
      </c>
    </row>
    <row r="2974" spans="1:7">
      <c r="A2974">
        <v>2973</v>
      </c>
      <c r="B2974">
        <v>7627</v>
      </c>
      <c r="C2974">
        <v>13</v>
      </c>
      <c r="D2974" t="s">
        <v>4002</v>
      </c>
      <c r="E2974" s="469">
        <v>679</v>
      </c>
      <c r="F2974" t="s">
        <v>1317</v>
      </c>
      <c r="G2974">
        <v>185</v>
      </c>
    </row>
    <row r="2975" spans="1:7">
      <c r="A2975">
        <v>2974</v>
      </c>
      <c r="B2975">
        <v>11904</v>
      </c>
      <c r="C2975">
        <v>13</v>
      </c>
      <c r="D2975" t="s">
        <v>4003</v>
      </c>
      <c r="E2975" s="469">
        <v>1099</v>
      </c>
      <c r="F2975" t="s">
        <v>1317</v>
      </c>
      <c r="G2975">
        <v>4</v>
      </c>
    </row>
    <row r="2976" spans="1:7">
      <c r="A2976">
        <v>2975</v>
      </c>
      <c r="B2976">
        <v>6266</v>
      </c>
      <c r="C2976">
        <v>13</v>
      </c>
      <c r="D2976" t="s">
        <v>4004</v>
      </c>
      <c r="E2976" s="469">
        <v>1269</v>
      </c>
      <c r="F2976" t="s">
        <v>1317</v>
      </c>
      <c r="G2976">
        <v>239</v>
      </c>
    </row>
    <row r="2977" spans="1:7">
      <c r="A2977">
        <v>2976</v>
      </c>
      <c r="B2977">
        <v>7146</v>
      </c>
      <c r="C2977">
        <v>13</v>
      </c>
      <c r="D2977" t="s">
        <v>4005</v>
      </c>
      <c r="E2977" s="469">
        <v>1139.3</v>
      </c>
      <c r="F2977" t="s">
        <v>3836</v>
      </c>
      <c r="G2977">
        <v>204</v>
      </c>
    </row>
    <row r="2978" spans="1:7">
      <c r="A2978">
        <v>2977</v>
      </c>
      <c r="B2978">
        <v>6693</v>
      </c>
      <c r="C2978">
        <v>13</v>
      </c>
      <c r="D2978" t="s">
        <v>4006</v>
      </c>
      <c r="E2978" s="469">
        <v>1027.3</v>
      </c>
      <c r="F2978" t="s">
        <v>3836</v>
      </c>
      <c r="G2978">
        <v>222</v>
      </c>
    </row>
    <row r="2979" spans="1:7">
      <c r="A2979">
        <v>2978</v>
      </c>
      <c r="B2979">
        <v>9973</v>
      </c>
      <c r="C2979">
        <v>13</v>
      </c>
      <c r="D2979" t="s">
        <v>4007</v>
      </c>
      <c r="E2979" s="469">
        <v>945.6</v>
      </c>
      <c r="F2979" t="s">
        <v>3836</v>
      </c>
      <c r="G2979">
        <v>87</v>
      </c>
    </row>
    <row r="2980" spans="1:7">
      <c r="A2980">
        <v>2979</v>
      </c>
      <c r="B2980">
        <v>8579</v>
      </c>
      <c r="C2980">
        <v>13</v>
      </c>
      <c r="D2980" t="s">
        <v>4008</v>
      </c>
      <c r="E2980" s="469">
        <v>419</v>
      </c>
      <c r="F2980" t="s">
        <v>3836</v>
      </c>
      <c r="G2980">
        <v>144</v>
      </c>
    </row>
    <row r="2981" spans="1:7">
      <c r="A2981">
        <v>2980</v>
      </c>
      <c r="B2981">
        <v>9807</v>
      </c>
      <c r="C2981">
        <v>13</v>
      </c>
      <c r="D2981" t="s">
        <v>4009</v>
      </c>
      <c r="E2981" s="469">
        <v>439</v>
      </c>
      <c r="F2981" t="s">
        <v>3836</v>
      </c>
      <c r="G2981">
        <v>94</v>
      </c>
    </row>
    <row r="2982" spans="1:7">
      <c r="A2982">
        <v>2981</v>
      </c>
      <c r="B2982">
        <v>7643</v>
      </c>
      <c r="C2982">
        <v>13</v>
      </c>
      <c r="D2982" t="s">
        <v>4010</v>
      </c>
      <c r="E2982" s="469">
        <v>379</v>
      </c>
      <c r="F2982" t="s">
        <v>3836</v>
      </c>
      <c r="G2982">
        <v>184</v>
      </c>
    </row>
    <row r="2983" spans="1:7">
      <c r="A2983">
        <v>2982</v>
      </c>
      <c r="B2983">
        <v>8660</v>
      </c>
      <c r="C2983">
        <v>13</v>
      </c>
      <c r="D2983" t="s">
        <v>4011</v>
      </c>
      <c r="E2983" s="469">
        <v>750.4</v>
      </c>
      <c r="F2983" t="s">
        <v>3836</v>
      </c>
      <c r="G2983">
        <v>141</v>
      </c>
    </row>
    <row r="2984" spans="1:7">
      <c r="A2984">
        <v>2983</v>
      </c>
      <c r="B2984">
        <v>8046</v>
      </c>
      <c r="C2984">
        <v>13</v>
      </c>
      <c r="D2984" t="s">
        <v>4012</v>
      </c>
      <c r="E2984" s="469">
        <v>419</v>
      </c>
      <c r="F2984" t="s">
        <v>3836</v>
      </c>
      <c r="G2984">
        <v>166</v>
      </c>
    </row>
    <row r="2985" spans="1:7">
      <c r="A2985">
        <v>2984</v>
      </c>
      <c r="B2985">
        <v>7380</v>
      </c>
      <c r="C2985">
        <v>14</v>
      </c>
      <c r="D2985" t="s">
        <v>4013</v>
      </c>
      <c r="E2985" s="469">
        <v>133</v>
      </c>
      <c r="F2985" t="s">
        <v>4014</v>
      </c>
      <c r="G2985">
        <v>195</v>
      </c>
    </row>
    <row r="2986" spans="1:7">
      <c r="A2986">
        <v>2985</v>
      </c>
      <c r="B2986">
        <v>7858</v>
      </c>
      <c r="C2986">
        <v>14</v>
      </c>
      <c r="D2986" t="s">
        <v>4015</v>
      </c>
      <c r="E2986" s="469">
        <v>39</v>
      </c>
      <c r="F2986" t="s">
        <v>4016</v>
      </c>
      <c r="G2986">
        <v>174</v>
      </c>
    </row>
    <row r="2987" spans="1:7">
      <c r="A2987">
        <v>2986</v>
      </c>
      <c r="B2987">
        <v>8252</v>
      </c>
      <c r="C2987">
        <v>14</v>
      </c>
      <c r="D2987" t="s">
        <v>4017</v>
      </c>
      <c r="E2987" s="469">
        <v>39</v>
      </c>
      <c r="F2987" t="s">
        <v>552</v>
      </c>
      <c r="G2987">
        <v>157</v>
      </c>
    </row>
    <row r="2988" spans="1:7">
      <c r="A2988">
        <v>2987</v>
      </c>
      <c r="B2988">
        <v>8875</v>
      </c>
      <c r="C2988">
        <v>14</v>
      </c>
      <c r="D2988" t="s">
        <v>4018</v>
      </c>
      <c r="E2988" s="469">
        <v>178</v>
      </c>
      <c r="F2988" t="s">
        <v>4014</v>
      </c>
      <c r="G2988">
        <v>133</v>
      </c>
    </row>
    <row r="2989" spans="1:7">
      <c r="A2989">
        <v>2988</v>
      </c>
      <c r="B2989">
        <v>7287</v>
      </c>
      <c r="C2989">
        <v>14</v>
      </c>
      <c r="D2989" t="s">
        <v>4019</v>
      </c>
      <c r="E2989" s="469">
        <v>99</v>
      </c>
      <c r="F2989" t="s">
        <v>4016</v>
      </c>
      <c r="G2989">
        <v>199</v>
      </c>
    </row>
    <row r="2990" spans="1:7">
      <c r="A2990">
        <v>2989</v>
      </c>
      <c r="B2990">
        <v>8632</v>
      </c>
      <c r="C2990">
        <v>14</v>
      </c>
      <c r="D2990" t="s">
        <v>4020</v>
      </c>
      <c r="E2990" s="469">
        <v>99</v>
      </c>
      <c r="F2990" t="s">
        <v>4016</v>
      </c>
      <c r="G2990">
        <v>142</v>
      </c>
    </row>
    <row r="2991" spans="1:7">
      <c r="A2991">
        <v>2990</v>
      </c>
      <c r="B2991">
        <v>8946</v>
      </c>
      <c r="C2991">
        <v>14</v>
      </c>
      <c r="D2991" t="s">
        <v>4021</v>
      </c>
      <c r="E2991" s="469">
        <v>139</v>
      </c>
      <c r="F2991" t="s">
        <v>4016</v>
      </c>
      <c r="G2991">
        <v>130</v>
      </c>
    </row>
    <row r="2992" spans="1:7">
      <c r="A2992">
        <v>2991</v>
      </c>
      <c r="B2992">
        <v>10776</v>
      </c>
      <c r="C2992">
        <v>14</v>
      </c>
      <c r="D2992" t="s">
        <v>4022</v>
      </c>
      <c r="E2992" s="469">
        <v>199</v>
      </c>
      <c r="F2992" t="s">
        <v>517</v>
      </c>
      <c r="G2992">
        <v>52</v>
      </c>
    </row>
    <row r="2993" spans="1:7">
      <c r="A2993">
        <v>2992</v>
      </c>
      <c r="B2993">
        <v>8068</v>
      </c>
      <c r="C2993">
        <v>14</v>
      </c>
      <c r="D2993" t="s">
        <v>4023</v>
      </c>
      <c r="E2993" s="469">
        <v>97.95</v>
      </c>
      <c r="F2993" t="s">
        <v>517</v>
      </c>
      <c r="G2993">
        <v>165</v>
      </c>
    </row>
    <row r="2994" spans="1:7">
      <c r="A2994">
        <v>2993</v>
      </c>
      <c r="B2994">
        <v>9440</v>
      </c>
      <c r="C2994">
        <v>14</v>
      </c>
      <c r="D2994" t="s">
        <v>4024</v>
      </c>
      <c r="E2994" s="469">
        <v>439</v>
      </c>
      <c r="F2994" t="s">
        <v>4014</v>
      </c>
      <c r="G2994">
        <v>109</v>
      </c>
    </row>
    <row r="2995" spans="1:7">
      <c r="A2995">
        <v>2994</v>
      </c>
      <c r="B2995">
        <v>10760</v>
      </c>
      <c r="C2995">
        <v>14</v>
      </c>
      <c r="D2995" t="s">
        <v>4025</v>
      </c>
      <c r="E2995" s="469">
        <v>53.9</v>
      </c>
      <c r="F2995" t="s">
        <v>4016</v>
      </c>
      <c r="G2995">
        <v>53</v>
      </c>
    </row>
    <row r="2996" spans="1:7">
      <c r="A2996">
        <v>2995</v>
      </c>
      <c r="B2996">
        <v>11433</v>
      </c>
      <c r="C2996">
        <v>14</v>
      </c>
      <c r="D2996" t="s">
        <v>4026</v>
      </c>
      <c r="E2996" s="469">
        <v>139</v>
      </c>
      <c r="F2996" t="s">
        <v>552</v>
      </c>
      <c r="G2996">
        <v>24</v>
      </c>
    </row>
    <row r="2997" spans="1:7">
      <c r="A2997">
        <v>2996</v>
      </c>
      <c r="B2997">
        <v>8253</v>
      </c>
      <c r="C2997">
        <v>14</v>
      </c>
      <c r="D2997" t="s">
        <v>4027</v>
      </c>
      <c r="E2997" s="469">
        <v>99</v>
      </c>
      <c r="F2997" t="s">
        <v>4014</v>
      </c>
      <c r="G2997">
        <v>157</v>
      </c>
    </row>
    <row r="2998" spans="1:7">
      <c r="A2998">
        <v>2997</v>
      </c>
      <c r="B2998">
        <v>11654</v>
      </c>
      <c r="C2998">
        <v>14</v>
      </c>
      <c r="D2998" t="s">
        <v>4028</v>
      </c>
      <c r="E2998" s="469">
        <v>215</v>
      </c>
      <c r="F2998" t="s">
        <v>4014</v>
      </c>
      <c r="G2998">
        <v>14</v>
      </c>
    </row>
    <row r="2999" spans="1:7">
      <c r="A2999">
        <v>2998</v>
      </c>
      <c r="B2999">
        <v>10187</v>
      </c>
      <c r="C2999">
        <v>14</v>
      </c>
      <c r="D2999" t="s">
        <v>4029</v>
      </c>
      <c r="E2999" s="469">
        <v>199</v>
      </c>
      <c r="F2999" t="s">
        <v>4016</v>
      </c>
      <c r="G2999">
        <v>77</v>
      </c>
    </row>
    <row r="3000" spans="1:7">
      <c r="A3000">
        <v>2999</v>
      </c>
      <c r="B3000">
        <v>10353</v>
      </c>
      <c r="C3000">
        <v>14</v>
      </c>
      <c r="D3000" t="s">
        <v>4030</v>
      </c>
      <c r="E3000" s="469">
        <v>199</v>
      </c>
      <c r="F3000" t="s">
        <v>552</v>
      </c>
      <c r="G3000">
        <v>70</v>
      </c>
    </row>
    <row r="3001" spans="1:7">
      <c r="A3001">
        <v>3000</v>
      </c>
      <c r="B3001">
        <v>11365</v>
      </c>
      <c r="C3001">
        <v>14</v>
      </c>
      <c r="D3001" t="s">
        <v>4031</v>
      </c>
      <c r="E3001" s="469">
        <v>149</v>
      </c>
      <c r="F3001" t="s">
        <v>4016</v>
      </c>
      <c r="G3001">
        <v>27</v>
      </c>
    </row>
    <row r="3002" spans="1:7">
      <c r="A3002">
        <v>3001</v>
      </c>
      <c r="B3002">
        <v>10777</v>
      </c>
      <c r="C3002">
        <v>14</v>
      </c>
      <c r="D3002" t="s">
        <v>4032</v>
      </c>
      <c r="E3002" s="469">
        <v>289</v>
      </c>
      <c r="F3002" t="s">
        <v>552</v>
      </c>
      <c r="G3002">
        <v>52</v>
      </c>
    </row>
    <row r="3003" spans="1:7">
      <c r="A3003">
        <v>3002</v>
      </c>
      <c r="B3003">
        <v>8300</v>
      </c>
      <c r="C3003">
        <v>14</v>
      </c>
      <c r="D3003" t="s">
        <v>4033</v>
      </c>
      <c r="E3003" s="469">
        <v>59</v>
      </c>
      <c r="F3003" t="s">
        <v>4034</v>
      </c>
      <c r="G3003">
        <v>155</v>
      </c>
    </row>
    <row r="3004" spans="1:7">
      <c r="A3004">
        <v>3003</v>
      </c>
      <c r="B3004">
        <v>10506</v>
      </c>
      <c r="C3004">
        <v>14</v>
      </c>
      <c r="D3004" t="s">
        <v>4035</v>
      </c>
      <c r="E3004" s="469">
        <v>128.94999999999999</v>
      </c>
      <c r="F3004" t="s">
        <v>4036</v>
      </c>
      <c r="G3004">
        <v>64</v>
      </c>
    </row>
    <row r="3005" spans="1:7">
      <c r="A3005">
        <v>3004</v>
      </c>
      <c r="B3005">
        <v>7501</v>
      </c>
      <c r="C3005">
        <v>14</v>
      </c>
      <c r="D3005" t="s">
        <v>4037</v>
      </c>
      <c r="E3005" s="469">
        <v>104.99</v>
      </c>
      <c r="F3005" t="s">
        <v>4036</v>
      </c>
      <c r="G3005">
        <v>190</v>
      </c>
    </row>
    <row r="3006" spans="1:7">
      <c r="A3006">
        <v>3005</v>
      </c>
      <c r="B3006">
        <v>8092</v>
      </c>
      <c r="C3006">
        <v>14</v>
      </c>
      <c r="D3006" t="s">
        <v>4038</v>
      </c>
      <c r="E3006" s="469">
        <v>175</v>
      </c>
      <c r="F3006" t="s">
        <v>930</v>
      </c>
      <c r="G3006">
        <v>164</v>
      </c>
    </row>
    <row r="3007" spans="1:7">
      <c r="A3007">
        <v>3006</v>
      </c>
      <c r="B3007">
        <v>9859</v>
      </c>
      <c r="C3007">
        <v>14</v>
      </c>
      <c r="D3007" t="s">
        <v>4039</v>
      </c>
      <c r="E3007" s="469">
        <v>219</v>
      </c>
      <c r="F3007" t="s">
        <v>552</v>
      </c>
      <c r="G3007">
        <v>92</v>
      </c>
    </row>
    <row r="3008" spans="1:7">
      <c r="A3008">
        <v>3007</v>
      </c>
      <c r="B3008">
        <v>10079</v>
      </c>
      <c r="C3008">
        <v>14</v>
      </c>
      <c r="D3008" t="s">
        <v>4040</v>
      </c>
      <c r="E3008" s="469">
        <v>59.99</v>
      </c>
      <c r="F3008" t="s">
        <v>4036</v>
      </c>
      <c r="G3008">
        <v>82</v>
      </c>
    </row>
    <row r="3009" spans="1:7">
      <c r="A3009">
        <v>3008</v>
      </c>
      <c r="B3009">
        <v>11033</v>
      </c>
      <c r="C3009">
        <v>14</v>
      </c>
      <c r="D3009" t="s">
        <v>4041</v>
      </c>
      <c r="E3009" s="469">
        <v>399</v>
      </c>
      <c r="F3009" t="s">
        <v>4036</v>
      </c>
      <c r="G3009">
        <v>41</v>
      </c>
    </row>
    <row r="3010" spans="1:7">
      <c r="A3010">
        <v>3009</v>
      </c>
      <c r="B3010">
        <v>9508</v>
      </c>
      <c r="C3010">
        <v>14</v>
      </c>
      <c r="D3010" t="s">
        <v>4042</v>
      </c>
      <c r="E3010" s="469">
        <v>169</v>
      </c>
      <c r="F3010" t="s">
        <v>930</v>
      </c>
      <c r="G3010">
        <v>106</v>
      </c>
    </row>
    <row r="3011" spans="1:7">
      <c r="A3011">
        <v>3010</v>
      </c>
      <c r="B3011">
        <v>11204</v>
      </c>
      <c r="C3011">
        <v>14</v>
      </c>
      <c r="D3011" t="s">
        <v>4043</v>
      </c>
      <c r="E3011" s="469">
        <v>49.99</v>
      </c>
      <c r="F3011" t="s">
        <v>4016</v>
      </c>
      <c r="G3011">
        <v>34</v>
      </c>
    </row>
    <row r="3012" spans="1:7">
      <c r="A3012">
        <v>3011</v>
      </c>
      <c r="B3012">
        <v>11990</v>
      </c>
      <c r="C3012">
        <v>14</v>
      </c>
      <c r="D3012" t="s">
        <v>4044</v>
      </c>
      <c r="E3012" s="469">
        <v>128.99</v>
      </c>
      <c r="F3012" t="s">
        <v>4016</v>
      </c>
      <c r="G3012">
        <v>0</v>
      </c>
    </row>
    <row r="3013" spans="1:7">
      <c r="A3013">
        <v>3012</v>
      </c>
      <c r="B3013">
        <v>8688</v>
      </c>
      <c r="C3013">
        <v>14</v>
      </c>
      <c r="D3013" t="s">
        <v>4045</v>
      </c>
      <c r="E3013" s="469">
        <v>57.99</v>
      </c>
      <c r="F3013" t="s">
        <v>930</v>
      </c>
      <c r="G3013">
        <v>140</v>
      </c>
    </row>
    <row r="3014" spans="1:7">
      <c r="A3014">
        <v>3013</v>
      </c>
      <c r="B3014">
        <v>6343</v>
      </c>
      <c r="C3014">
        <v>14</v>
      </c>
      <c r="D3014" t="s">
        <v>4046</v>
      </c>
      <c r="E3014" s="469">
        <v>79</v>
      </c>
      <c r="F3014" t="s">
        <v>4016</v>
      </c>
      <c r="G3014">
        <v>236</v>
      </c>
    </row>
    <row r="3015" spans="1:7">
      <c r="A3015">
        <v>3014</v>
      </c>
      <c r="B3015">
        <v>7644</v>
      </c>
      <c r="C3015">
        <v>14</v>
      </c>
      <c r="D3015" t="s">
        <v>4047</v>
      </c>
      <c r="E3015" s="469">
        <v>279</v>
      </c>
      <c r="F3015" t="s">
        <v>930</v>
      </c>
      <c r="G3015">
        <v>184</v>
      </c>
    </row>
    <row r="3016" spans="1:7">
      <c r="A3016">
        <v>3015</v>
      </c>
      <c r="B3016">
        <v>7459</v>
      </c>
      <c r="C3016">
        <v>14</v>
      </c>
      <c r="D3016" t="s">
        <v>4048</v>
      </c>
      <c r="E3016" s="469">
        <v>125</v>
      </c>
      <c r="F3016" t="s">
        <v>930</v>
      </c>
      <c r="G3016">
        <v>192</v>
      </c>
    </row>
    <row r="3017" spans="1:7">
      <c r="A3017">
        <v>3016</v>
      </c>
      <c r="B3017">
        <v>9638</v>
      </c>
      <c r="C3017">
        <v>14</v>
      </c>
      <c r="D3017" t="s">
        <v>4049</v>
      </c>
      <c r="E3017" s="469">
        <v>599</v>
      </c>
      <c r="F3017" t="s">
        <v>4050</v>
      </c>
      <c r="G3017">
        <v>100</v>
      </c>
    </row>
    <row r="3018" spans="1:7">
      <c r="A3018">
        <v>3017</v>
      </c>
      <c r="B3018">
        <v>9698</v>
      </c>
      <c r="C3018">
        <v>14</v>
      </c>
      <c r="D3018" t="s">
        <v>4051</v>
      </c>
      <c r="E3018" s="469">
        <v>179</v>
      </c>
      <c r="F3018" t="s">
        <v>552</v>
      </c>
      <c r="G3018">
        <v>98</v>
      </c>
    </row>
    <row r="3019" spans="1:7">
      <c r="A3019">
        <v>3018</v>
      </c>
      <c r="B3019">
        <v>8330</v>
      </c>
      <c r="C3019">
        <v>14</v>
      </c>
      <c r="D3019" t="s">
        <v>4052</v>
      </c>
      <c r="E3019" s="469">
        <v>124</v>
      </c>
      <c r="F3019" t="s">
        <v>552</v>
      </c>
      <c r="G3019">
        <v>154</v>
      </c>
    </row>
    <row r="3020" spans="1:7">
      <c r="A3020">
        <v>3019</v>
      </c>
      <c r="B3020">
        <v>11482</v>
      </c>
      <c r="C3020">
        <v>14</v>
      </c>
      <c r="D3020" t="s">
        <v>4053</v>
      </c>
      <c r="E3020" s="469">
        <v>34.950000000000003</v>
      </c>
      <c r="F3020" t="s">
        <v>4016</v>
      </c>
      <c r="G3020">
        <v>22</v>
      </c>
    </row>
    <row r="3021" spans="1:7">
      <c r="A3021">
        <v>3020</v>
      </c>
      <c r="B3021">
        <v>6802</v>
      </c>
      <c r="C3021">
        <v>14</v>
      </c>
      <c r="D3021" t="s">
        <v>4054</v>
      </c>
      <c r="E3021" s="469">
        <v>126</v>
      </c>
      <c r="F3021" t="s">
        <v>4016</v>
      </c>
      <c r="G3021">
        <v>218</v>
      </c>
    </row>
    <row r="3022" spans="1:7">
      <c r="A3022">
        <v>3021</v>
      </c>
      <c r="B3022">
        <v>6516</v>
      </c>
      <c r="C3022">
        <v>14</v>
      </c>
      <c r="D3022" t="s">
        <v>4055</v>
      </c>
      <c r="E3022" s="469">
        <v>189</v>
      </c>
      <c r="F3022" t="s">
        <v>3489</v>
      </c>
      <c r="G3022">
        <v>229</v>
      </c>
    </row>
    <row r="3023" spans="1:7">
      <c r="A3023">
        <v>3022</v>
      </c>
      <c r="B3023">
        <v>8448</v>
      </c>
      <c r="C3023">
        <v>14</v>
      </c>
      <c r="D3023" t="s">
        <v>4056</v>
      </c>
      <c r="E3023" s="469">
        <v>99</v>
      </c>
      <c r="F3023" t="s">
        <v>4036</v>
      </c>
      <c r="G3023">
        <v>150</v>
      </c>
    </row>
    <row r="3024" spans="1:7">
      <c r="A3024">
        <v>3023</v>
      </c>
      <c r="B3024">
        <v>9090</v>
      </c>
      <c r="C3024">
        <v>14</v>
      </c>
      <c r="D3024" t="s">
        <v>4057</v>
      </c>
      <c r="E3024" s="469">
        <v>29.99</v>
      </c>
      <c r="F3024" t="s">
        <v>4058</v>
      </c>
      <c r="G3024">
        <v>124</v>
      </c>
    </row>
    <row r="3025" spans="1:7">
      <c r="A3025">
        <v>3024</v>
      </c>
      <c r="B3025">
        <v>6517</v>
      </c>
      <c r="C3025">
        <v>14</v>
      </c>
      <c r="D3025" t="s">
        <v>4059</v>
      </c>
      <c r="E3025" s="469">
        <v>54.95</v>
      </c>
      <c r="F3025" t="s">
        <v>4016</v>
      </c>
      <c r="G3025">
        <v>229</v>
      </c>
    </row>
    <row r="3026" spans="1:7">
      <c r="A3026">
        <v>3025</v>
      </c>
      <c r="B3026">
        <v>10412</v>
      </c>
      <c r="C3026">
        <v>14</v>
      </c>
      <c r="D3026" t="s">
        <v>4060</v>
      </c>
      <c r="E3026" s="469">
        <v>59.95</v>
      </c>
      <c r="F3026" t="s">
        <v>4058</v>
      </c>
      <c r="G3026">
        <v>68</v>
      </c>
    </row>
    <row r="3027" spans="1:7">
      <c r="A3027">
        <v>3026</v>
      </c>
      <c r="B3027">
        <v>9309</v>
      </c>
      <c r="C3027">
        <v>14</v>
      </c>
      <c r="D3027" t="s">
        <v>4061</v>
      </c>
      <c r="E3027" s="469">
        <v>79</v>
      </c>
      <c r="F3027" t="s">
        <v>4016</v>
      </c>
      <c r="G3027">
        <v>115</v>
      </c>
    </row>
    <row r="3028" spans="1:7">
      <c r="A3028">
        <v>3027</v>
      </c>
      <c r="B3028">
        <v>8965</v>
      </c>
      <c r="C3028">
        <v>14</v>
      </c>
      <c r="D3028" t="s">
        <v>4062</v>
      </c>
      <c r="E3028" s="469">
        <v>249</v>
      </c>
      <c r="F3028" t="s">
        <v>4063</v>
      </c>
      <c r="G3028">
        <v>129</v>
      </c>
    </row>
    <row r="3029" spans="1:7">
      <c r="A3029">
        <v>3028</v>
      </c>
      <c r="B3029">
        <v>9398</v>
      </c>
      <c r="C3029">
        <v>14</v>
      </c>
      <c r="D3029" t="s">
        <v>4064</v>
      </c>
      <c r="E3029" s="469">
        <v>149</v>
      </c>
      <c r="F3029" t="s">
        <v>4063</v>
      </c>
      <c r="G3029">
        <v>111</v>
      </c>
    </row>
    <row r="3030" spans="1:7">
      <c r="A3030">
        <v>3029</v>
      </c>
      <c r="B3030">
        <v>10080</v>
      </c>
      <c r="C3030">
        <v>14</v>
      </c>
      <c r="D3030" t="s">
        <v>4065</v>
      </c>
      <c r="E3030" s="469">
        <v>399</v>
      </c>
      <c r="F3030" t="s">
        <v>552</v>
      </c>
      <c r="G3030">
        <v>82</v>
      </c>
    </row>
    <row r="3031" spans="1:7">
      <c r="A3031">
        <v>3030</v>
      </c>
      <c r="B3031">
        <v>10381</v>
      </c>
      <c r="C3031">
        <v>14</v>
      </c>
      <c r="D3031" t="s">
        <v>4066</v>
      </c>
      <c r="E3031" s="469">
        <v>164.99</v>
      </c>
      <c r="F3031" t="s">
        <v>4036</v>
      </c>
      <c r="G3031">
        <v>69</v>
      </c>
    </row>
    <row r="3032" spans="1:7">
      <c r="A3032">
        <v>3031</v>
      </c>
      <c r="B3032">
        <v>10166</v>
      </c>
      <c r="C3032">
        <v>14</v>
      </c>
      <c r="D3032" t="s">
        <v>4067</v>
      </c>
      <c r="E3032" s="469">
        <v>118</v>
      </c>
      <c r="F3032" t="s">
        <v>4014</v>
      </c>
      <c r="G3032">
        <v>78</v>
      </c>
    </row>
    <row r="3033" spans="1:7">
      <c r="A3033">
        <v>3032</v>
      </c>
      <c r="B3033">
        <v>7877</v>
      </c>
      <c r="C3033">
        <v>14</v>
      </c>
      <c r="D3033" t="s">
        <v>4068</v>
      </c>
      <c r="E3033" s="469">
        <v>139</v>
      </c>
      <c r="F3033" t="s">
        <v>4050</v>
      </c>
      <c r="G3033">
        <v>173</v>
      </c>
    </row>
    <row r="3034" spans="1:7">
      <c r="A3034">
        <v>3033</v>
      </c>
      <c r="B3034">
        <v>9234</v>
      </c>
      <c r="C3034">
        <v>14</v>
      </c>
      <c r="D3034" t="s">
        <v>4069</v>
      </c>
      <c r="E3034" s="469">
        <v>349</v>
      </c>
      <c r="F3034" t="s">
        <v>4014</v>
      </c>
      <c r="G3034">
        <v>118</v>
      </c>
    </row>
    <row r="3035" spans="1:7">
      <c r="A3035">
        <v>3034</v>
      </c>
      <c r="B3035">
        <v>6164</v>
      </c>
      <c r="C3035">
        <v>14</v>
      </c>
      <c r="D3035" t="s">
        <v>4070</v>
      </c>
      <c r="E3035" s="469">
        <v>108.99</v>
      </c>
      <c r="F3035" t="s">
        <v>4071</v>
      </c>
      <c r="G3035">
        <v>244</v>
      </c>
    </row>
    <row r="3036" spans="1:7">
      <c r="A3036">
        <v>3035</v>
      </c>
      <c r="B3036">
        <v>11294</v>
      </c>
      <c r="C3036">
        <v>14</v>
      </c>
      <c r="D3036" t="s">
        <v>4072</v>
      </c>
      <c r="E3036" s="469">
        <v>129</v>
      </c>
      <c r="F3036" t="s">
        <v>4016</v>
      </c>
      <c r="G3036">
        <v>30</v>
      </c>
    </row>
    <row r="3037" spans="1:7">
      <c r="A3037">
        <v>3036</v>
      </c>
      <c r="B3037">
        <v>9064</v>
      </c>
      <c r="C3037">
        <v>14</v>
      </c>
      <c r="D3037" t="s">
        <v>4073</v>
      </c>
      <c r="E3037" s="469">
        <v>149</v>
      </c>
      <c r="F3037" t="s">
        <v>4034</v>
      </c>
      <c r="G3037">
        <v>125</v>
      </c>
    </row>
    <row r="3038" spans="1:7">
      <c r="A3038">
        <v>3037</v>
      </c>
      <c r="B3038">
        <v>6118</v>
      </c>
      <c r="C3038">
        <v>14</v>
      </c>
      <c r="D3038" t="s">
        <v>4074</v>
      </c>
      <c r="E3038" s="469">
        <v>434</v>
      </c>
      <c r="F3038" t="s">
        <v>4014</v>
      </c>
      <c r="G3038">
        <v>246</v>
      </c>
    </row>
    <row r="3039" spans="1:7">
      <c r="A3039">
        <v>3038</v>
      </c>
      <c r="B3039">
        <v>11503</v>
      </c>
      <c r="C3039">
        <v>14</v>
      </c>
      <c r="D3039" t="s">
        <v>4075</v>
      </c>
      <c r="E3039" s="469">
        <v>34.9</v>
      </c>
      <c r="F3039" t="s">
        <v>4034</v>
      </c>
      <c r="G3039">
        <v>21</v>
      </c>
    </row>
    <row r="3040" spans="1:7">
      <c r="A3040">
        <v>3039</v>
      </c>
      <c r="B3040">
        <v>9016</v>
      </c>
      <c r="C3040">
        <v>14</v>
      </c>
      <c r="D3040" t="s">
        <v>4076</v>
      </c>
      <c r="E3040" s="469">
        <v>149</v>
      </c>
      <c r="F3040" t="s">
        <v>4016</v>
      </c>
      <c r="G3040">
        <v>127</v>
      </c>
    </row>
    <row r="3041" spans="1:7">
      <c r="A3041">
        <v>3040</v>
      </c>
      <c r="B3041">
        <v>10006</v>
      </c>
      <c r="C3041">
        <v>14</v>
      </c>
      <c r="D3041" t="s">
        <v>4077</v>
      </c>
      <c r="E3041" s="469">
        <v>109</v>
      </c>
      <c r="F3041" t="s">
        <v>4034</v>
      </c>
      <c r="G3041">
        <v>85</v>
      </c>
    </row>
    <row r="3042" spans="1:7">
      <c r="A3042">
        <v>3041</v>
      </c>
      <c r="B3042">
        <v>8733</v>
      </c>
      <c r="C3042">
        <v>14</v>
      </c>
      <c r="D3042" t="s">
        <v>4078</v>
      </c>
      <c r="E3042" s="469">
        <v>144.99</v>
      </c>
      <c r="F3042" t="s">
        <v>552</v>
      </c>
      <c r="G3042">
        <v>138</v>
      </c>
    </row>
    <row r="3043" spans="1:7">
      <c r="A3043">
        <v>3042</v>
      </c>
      <c r="B3043">
        <v>10145</v>
      </c>
      <c r="C3043">
        <v>14</v>
      </c>
      <c r="D3043" t="s">
        <v>4079</v>
      </c>
      <c r="E3043" s="469">
        <v>83</v>
      </c>
      <c r="F3043" t="s">
        <v>3489</v>
      </c>
      <c r="G3043">
        <v>79</v>
      </c>
    </row>
    <row r="3044" spans="1:7">
      <c r="A3044">
        <v>3043</v>
      </c>
      <c r="B3044">
        <v>6494</v>
      </c>
      <c r="C3044">
        <v>14</v>
      </c>
      <c r="D3044" t="s">
        <v>4080</v>
      </c>
      <c r="E3044" s="469">
        <v>149</v>
      </c>
      <c r="F3044" t="s">
        <v>3489</v>
      </c>
      <c r="G3044">
        <v>230</v>
      </c>
    </row>
    <row r="3045" spans="1:7">
      <c r="A3045">
        <v>3044</v>
      </c>
      <c r="B3045">
        <v>8711</v>
      </c>
      <c r="C3045">
        <v>14</v>
      </c>
      <c r="D3045" t="s">
        <v>4081</v>
      </c>
      <c r="E3045" s="469">
        <v>249</v>
      </c>
      <c r="F3045" t="s">
        <v>4014</v>
      </c>
      <c r="G3045">
        <v>139</v>
      </c>
    </row>
    <row r="3046" spans="1:7">
      <c r="A3046">
        <v>3045</v>
      </c>
      <c r="B3046">
        <v>10597</v>
      </c>
      <c r="C3046">
        <v>14</v>
      </c>
      <c r="D3046" t="s">
        <v>4082</v>
      </c>
      <c r="E3046" s="469">
        <v>99</v>
      </c>
      <c r="F3046" t="s">
        <v>552</v>
      </c>
      <c r="G3046">
        <v>60</v>
      </c>
    </row>
    <row r="3047" spans="1:7">
      <c r="A3047">
        <v>3046</v>
      </c>
      <c r="B3047">
        <v>9991</v>
      </c>
      <c r="C3047">
        <v>14</v>
      </c>
      <c r="D3047" t="s">
        <v>4083</v>
      </c>
      <c r="E3047" s="469">
        <v>39.99</v>
      </c>
      <c r="F3047" t="s">
        <v>4084</v>
      </c>
      <c r="G3047">
        <v>86</v>
      </c>
    </row>
    <row r="3048" spans="1:7">
      <c r="A3048">
        <v>3047</v>
      </c>
      <c r="B3048">
        <v>11797</v>
      </c>
      <c r="C3048">
        <v>14</v>
      </c>
      <c r="D3048" t="s">
        <v>4085</v>
      </c>
      <c r="E3048" s="469">
        <v>409</v>
      </c>
      <c r="F3048" t="s">
        <v>4014</v>
      </c>
      <c r="G3048">
        <v>9</v>
      </c>
    </row>
    <row r="3049" spans="1:7">
      <c r="A3049">
        <v>3048</v>
      </c>
      <c r="B3049">
        <v>11179</v>
      </c>
      <c r="C3049">
        <v>14</v>
      </c>
      <c r="D3049" t="s">
        <v>4086</v>
      </c>
      <c r="E3049" s="469">
        <v>169</v>
      </c>
      <c r="F3049" t="s">
        <v>4014</v>
      </c>
      <c r="G3049">
        <v>35</v>
      </c>
    </row>
    <row r="3050" spans="1:7">
      <c r="A3050">
        <v>3049</v>
      </c>
      <c r="B3050">
        <v>7311</v>
      </c>
      <c r="C3050">
        <v>14</v>
      </c>
      <c r="D3050" t="s">
        <v>4087</v>
      </c>
      <c r="E3050" s="469">
        <v>97</v>
      </c>
      <c r="F3050" t="s">
        <v>4016</v>
      </c>
      <c r="G3050">
        <v>198</v>
      </c>
    </row>
    <row r="3051" spans="1:7">
      <c r="A3051">
        <v>3050</v>
      </c>
      <c r="B3051">
        <v>11153</v>
      </c>
      <c r="C3051">
        <v>14</v>
      </c>
      <c r="D3051" t="s">
        <v>4088</v>
      </c>
      <c r="E3051" s="469">
        <v>299</v>
      </c>
      <c r="F3051" t="s">
        <v>4016</v>
      </c>
      <c r="G3051">
        <v>36</v>
      </c>
    </row>
    <row r="3052" spans="1:7">
      <c r="A3052">
        <v>3051</v>
      </c>
      <c r="B3052">
        <v>9109</v>
      </c>
      <c r="C3052">
        <v>14</v>
      </c>
      <c r="D3052" t="s">
        <v>4089</v>
      </c>
      <c r="E3052" s="469">
        <v>179</v>
      </c>
      <c r="F3052" t="s">
        <v>930</v>
      </c>
      <c r="G3052">
        <v>123</v>
      </c>
    </row>
    <row r="3053" spans="1:7">
      <c r="A3053">
        <v>3052</v>
      </c>
      <c r="B3053">
        <v>9235</v>
      </c>
      <c r="C3053">
        <v>14</v>
      </c>
      <c r="D3053" t="s">
        <v>4090</v>
      </c>
      <c r="E3053" s="469">
        <v>69.989999999999995</v>
      </c>
      <c r="F3053" t="s">
        <v>552</v>
      </c>
      <c r="G3053">
        <v>118</v>
      </c>
    </row>
    <row r="3054" spans="1:7">
      <c r="A3054">
        <v>3053</v>
      </c>
      <c r="B3054">
        <v>6610</v>
      </c>
      <c r="C3054">
        <v>14</v>
      </c>
      <c r="D3054" t="s">
        <v>4091</v>
      </c>
      <c r="E3054" s="469">
        <v>99</v>
      </c>
      <c r="F3054" t="s">
        <v>4034</v>
      </c>
      <c r="G3054">
        <v>225</v>
      </c>
    </row>
    <row r="3055" spans="1:7">
      <c r="A3055">
        <v>3054</v>
      </c>
      <c r="B3055">
        <v>8580</v>
      </c>
      <c r="C3055">
        <v>14</v>
      </c>
      <c r="D3055" t="s">
        <v>4092</v>
      </c>
      <c r="E3055" s="469">
        <v>67.95</v>
      </c>
      <c r="F3055" t="s">
        <v>4034</v>
      </c>
      <c r="G3055">
        <v>144</v>
      </c>
    </row>
    <row r="3056" spans="1:7">
      <c r="A3056">
        <v>3055</v>
      </c>
      <c r="B3056">
        <v>10507</v>
      </c>
      <c r="C3056">
        <v>14</v>
      </c>
      <c r="D3056" t="s">
        <v>4093</v>
      </c>
      <c r="E3056" s="469">
        <v>39.950000000000003</v>
      </c>
      <c r="F3056" t="s">
        <v>4058</v>
      </c>
      <c r="G3056">
        <v>64</v>
      </c>
    </row>
    <row r="3057" spans="1:7">
      <c r="A3057">
        <v>3056</v>
      </c>
      <c r="B3057">
        <v>11813</v>
      </c>
      <c r="C3057">
        <v>14</v>
      </c>
      <c r="D3057" t="s">
        <v>4094</v>
      </c>
      <c r="E3057" s="469">
        <v>228.68</v>
      </c>
      <c r="F3057" t="s">
        <v>4050</v>
      </c>
      <c r="G3057">
        <v>8</v>
      </c>
    </row>
    <row r="3058" spans="1:7">
      <c r="A3058">
        <v>3057</v>
      </c>
      <c r="B3058">
        <v>11459</v>
      </c>
      <c r="C3058">
        <v>14</v>
      </c>
      <c r="D3058" t="s">
        <v>4095</v>
      </c>
      <c r="E3058" s="469">
        <v>424</v>
      </c>
      <c r="F3058" t="s">
        <v>4050</v>
      </c>
      <c r="G3058">
        <v>23</v>
      </c>
    </row>
    <row r="3059" spans="1:7">
      <c r="A3059">
        <v>3058</v>
      </c>
      <c r="B3059">
        <v>8134</v>
      </c>
      <c r="C3059">
        <v>14</v>
      </c>
      <c r="D3059" t="s">
        <v>4096</v>
      </c>
      <c r="E3059" s="469">
        <v>189</v>
      </c>
      <c r="F3059" t="s">
        <v>4097</v>
      </c>
      <c r="G3059">
        <v>162</v>
      </c>
    </row>
    <row r="3060" spans="1:7">
      <c r="A3060">
        <v>3059</v>
      </c>
      <c r="B3060">
        <v>10816</v>
      </c>
      <c r="C3060">
        <v>14</v>
      </c>
      <c r="D3060" t="s">
        <v>4098</v>
      </c>
      <c r="E3060" s="469">
        <v>159</v>
      </c>
      <c r="F3060" t="s">
        <v>552</v>
      </c>
      <c r="G3060">
        <v>50</v>
      </c>
    </row>
    <row r="3061" spans="1:7">
      <c r="A3061">
        <v>3060</v>
      </c>
      <c r="B3061">
        <v>11770</v>
      </c>
      <c r="C3061">
        <v>14</v>
      </c>
      <c r="D3061" t="s">
        <v>4099</v>
      </c>
      <c r="E3061" s="469">
        <v>124.99</v>
      </c>
      <c r="F3061" t="s">
        <v>3383</v>
      </c>
      <c r="G3061">
        <v>10</v>
      </c>
    </row>
    <row r="3062" spans="1:7">
      <c r="A3062">
        <v>3061</v>
      </c>
      <c r="B3062">
        <v>10122</v>
      </c>
      <c r="C3062">
        <v>14</v>
      </c>
      <c r="D3062" t="s">
        <v>4100</v>
      </c>
      <c r="E3062" s="469">
        <v>59</v>
      </c>
      <c r="F3062" t="s">
        <v>3489</v>
      </c>
      <c r="G3062">
        <v>80</v>
      </c>
    </row>
    <row r="3063" spans="1:7">
      <c r="A3063">
        <v>3062</v>
      </c>
      <c r="B3063">
        <v>10683</v>
      </c>
      <c r="C3063">
        <v>14</v>
      </c>
      <c r="D3063" t="s">
        <v>4101</v>
      </c>
      <c r="E3063" s="469">
        <v>180.29</v>
      </c>
      <c r="F3063" t="s">
        <v>4050</v>
      </c>
      <c r="G3063">
        <v>56</v>
      </c>
    </row>
    <row r="3064" spans="1:7">
      <c r="A3064">
        <v>3063</v>
      </c>
      <c r="B3064">
        <v>11681</v>
      </c>
      <c r="C3064">
        <v>14</v>
      </c>
      <c r="D3064" t="s">
        <v>4102</v>
      </c>
      <c r="E3064" s="469">
        <v>114.99</v>
      </c>
      <c r="F3064" t="s">
        <v>930</v>
      </c>
      <c r="G3064">
        <v>13</v>
      </c>
    </row>
    <row r="3065" spans="1:7">
      <c r="A3065">
        <v>3064</v>
      </c>
      <c r="B3065">
        <v>9236</v>
      </c>
      <c r="C3065">
        <v>14</v>
      </c>
      <c r="D3065" t="s">
        <v>4103</v>
      </c>
      <c r="E3065" s="469">
        <v>125</v>
      </c>
      <c r="F3065" t="s">
        <v>4097</v>
      </c>
      <c r="G3065">
        <v>118</v>
      </c>
    </row>
    <row r="3066" spans="1:7">
      <c r="A3066">
        <v>3065</v>
      </c>
      <c r="B3066">
        <v>10382</v>
      </c>
      <c r="C3066">
        <v>14</v>
      </c>
      <c r="D3066" t="s">
        <v>4104</v>
      </c>
      <c r="E3066" s="469">
        <v>89.99</v>
      </c>
      <c r="F3066" t="s">
        <v>552</v>
      </c>
      <c r="G3066">
        <v>69</v>
      </c>
    </row>
    <row r="3067" spans="1:7">
      <c r="A3067">
        <v>3066</v>
      </c>
      <c r="B3067">
        <v>6557</v>
      </c>
      <c r="C3067">
        <v>14</v>
      </c>
      <c r="D3067" t="s">
        <v>4105</v>
      </c>
      <c r="E3067" s="469">
        <v>179</v>
      </c>
      <c r="F3067" t="s">
        <v>4016</v>
      </c>
      <c r="G3067">
        <v>227</v>
      </c>
    </row>
    <row r="3068" spans="1:7">
      <c r="A3068">
        <v>3067</v>
      </c>
      <c r="B3068">
        <v>9509</v>
      </c>
      <c r="C3068">
        <v>14</v>
      </c>
      <c r="D3068" t="s">
        <v>4106</v>
      </c>
      <c r="E3068" s="469">
        <v>139.99</v>
      </c>
      <c r="F3068" t="s">
        <v>4050</v>
      </c>
      <c r="G3068">
        <v>106</v>
      </c>
    </row>
    <row r="3069" spans="1:7">
      <c r="A3069">
        <v>3068</v>
      </c>
      <c r="B3069">
        <v>9017</v>
      </c>
      <c r="C3069">
        <v>14</v>
      </c>
      <c r="D3069" t="s">
        <v>4107</v>
      </c>
      <c r="E3069" s="469">
        <v>279</v>
      </c>
      <c r="F3069" t="s">
        <v>930</v>
      </c>
      <c r="G3069">
        <v>127</v>
      </c>
    </row>
    <row r="3070" spans="1:7">
      <c r="A3070">
        <v>3069</v>
      </c>
      <c r="B3070">
        <v>11504</v>
      </c>
      <c r="C3070">
        <v>14</v>
      </c>
      <c r="D3070" t="s">
        <v>4108</v>
      </c>
      <c r="E3070" s="469">
        <v>159</v>
      </c>
      <c r="F3070" t="s">
        <v>4097</v>
      </c>
      <c r="G3070">
        <v>21</v>
      </c>
    </row>
    <row r="3071" spans="1:7">
      <c r="A3071">
        <v>3070</v>
      </c>
      <c r="B3071">
        <v>7206</v>
      </c>
      <c r="C3071">
        <v>14</v>
      </c>
      <c r="D3071" t="s">
        <v>4109</v>
      </c>
      <c r="E3071" s="469">
        <v>59.99</v>
      </c>
      <c r="F3071" t="s">
        <v>4058</v>
      </c>
      <c r="G3071">
        <v>202</v>
      </c>
    </row>
    <row r="3072" spans="1:7">
      <c r="A3072">
        <v>3071</v>
      </c>
      <c r="B3072">
        <v>7404</v>
      </c>
      <c r="C3072">
        <v>14</v>
      </c>
      <c r="D3072" t="s">
        <v>4110</v>
      </c>
      <c r="E3072" s="469">
        <v>69.95</v>
      </c>
      <c r="F3072" t="s">
        <v>4050</v>
      </c>
      <c r="G3072">
        <v>194</v>
      </c>
    </row>
    <row r="3073" spans="1:7">
      <c r="A3073">
        <v>3072</v>
      </c>
      <c r="B3073">
        <v>10951</v>
      </c>
      <c r="C3073">
        <v>14</v>
      </c>
      <c r="D3073" t="s">
        <v>4111</v>
      </c>
      <c r="E3073" s="469">
        <v>219</v>
      </c>
      <c r="F3073" t="s">
        <v>4097</v>
      </c>
      <c r="G3073">
        <v>44</v>
      </c>
    </row>
    <row r="3074" spans="1:7">
      <c r="A3074">
        <v>3073</v>
      </c>
      <c r="B3074">
        <v>9827</v>
      </c>
      <c r="C3074">
        <v>14</v>
      </c>
      <c r="D3074" t="s">
        <v>4112</v>
      </c>
      <c r="E3074" s="469">
        <v>119</v>
      </c>
      <c r="F3074" t="s">
        <v>3489</v>
      </c>
      <c r="G3074">
        <v>93</v>
      </c>
    </row>
    <row r="3075" spans="1:7">
      <c r="A3075">
        <v>3074</v>
      </c>
      <c r="B3075">
        <v>8069</v>
      </c>
      <c r="C3075">
        <v>14</v>
      </c>
      <c r="D3075" t="s">
        <v>4113</v>
      </c>
      <c r="E3075" s="469">
        <v>48.95</v>
      </c>
      <c r="F3075" t="s">
        <v>4034</v>
      </c>
      <c r="G3075">
        <v>165</v>
      </c>
    </row>
    <row r="3076" spans="1:7">
      <c r="A3076">
        <v>3075</v>
      </c>
      <c r="B3076">
        <v>10798</v>
      </c>
      <c r="C3076">
        <v>14</v>
      </c>
      <c r="D3076" t="s">
        <v>4114</v>
      </c>
      <c r="E3076" s="469">
        <v>82.95</v>
      </c>
      <c r="F3076" t="s">
        <v>4058</v>
      </c>
      <c r="G3076">
        <v>51</v>
      </c>
    </row>
    <row r="3077" spans="1:7">
      <c r="A3077">
        <v>3076</v>
      </c>
      <c r="B3077">
        <v>9510</v>
      </c>
      <c r="C3077">
        <v>14</v>
      </c>
      <c r="D3077" t="s">
        <v>4115</v>
      </c>
      <c r="E3077" s="469">
        <v>49</v>
      </c>
      <c r="F3077" t="s">
        <v>4016</v>
      </c>
      <c r="G3077">
        <v>106</v>
      </c>
    </row>
    <row r="3078" spans="1:7">
      <c r="A3078">
        <v>3077</v>
      </c>
      <c r="B3078">
        <v>11706</v>
      </c>
      <c r="C3078">
        <v>14</v>
      </c>
      <c r="D3078" t="s">
        <v>4116</v>
      </c>
      <c r="E3078" s="469">
        <v>224</v>
      </c>
      <c r="F3078" t="s">
        <v>4050</v>
      </c>
      <c r="G3078">
        <v>12</v>
      </c>
    </row>
    <row r="3079" spans="1:7">
      <c r="A3079">
        <v>3078</v>
      </c>
      <c r="B3079">
        <v>8966</v>
      </c>
      <c r="C3079">
        <v>14</v>
      </c>
      <c r="D3079" t="s">
        <v>4117</v>
      </c>
      <c r="E3079" s="469">
        <v>99</v>
      </c>
      <c r="F3079" t="s">
        <v>4050</v>
      </c>
      <c r="G3079">
        <v>129</v>
      </c>
    </row>
    <row r="3080" spans="1:7">
      <c r="A3080">
        <v>3079</v>
      </c>
      <c r="B3080">
        <v>6366</v>
      </c>
      <c r="C3080">
        <v>14</v>
      </c>
      <c r="D3080" t="s">
        <v>4118</v>
      </c>
      <c r="E3080" s="469">
        <v>149</v>
      </c>
      <c r="F3080" t="s">
        <v>4036</v>
      </c>
      <c r="G3080">
        <v>235</v>
      </c>
    </row>
    <row r="3081" spans="1:7">
      <c r="A3081">
        <v>3080</v>
      </c>
      <c r="B3081">
        <v>9755</v>
      </c>
      <c r="C3081">
        <v>14</v>
      </c>
      <c r="D3081" t="s">
        <v>4119</v>
      </c>
      <c r="E3081" s="469">
        <v>178</v>
      </c>
      <c r="F3081" t="s">
        <v>4050</v>
      </c>
      <c r="G3081">
        <v>96</v>
      </c>
    </row>
    <row r="3082" spans="1:7">
      <c r="A3082">
        <v>3081</v>
      </c>
      <c r="B3082">
        <v>11256</v>
      </c>
      <c r="C3082">
        <v>14</v>
      </c>
      <c r="D3082" t="s">
        <v>4120</v>
      </c>
      <c r="E3082" s="469">
        <v>53.95</v>
      </c>
      <c r="F3082" t="s">
        <v>4050</v>
      </c>
      <c r="G3082">
        <v>32</v>
      </c>
    </row>
    <row r="3083" spans="1:7">
      <c r="A3083">
        <v>3082</v>
      </c>
      <c r="B3083">
        <v>7951</v>
      </c>
      <c r="C3083">
        <v>14</v>
      </c>
      <c r="D3083" t="s">
        <v>4121</v>
      </c>
      <c r="E3083" s="469">
        <v>144.99</v>
      </c>
      <c r="F3083" t="s">
        <v>930</v>
      </c>
      <c r="G3083">
        <v>170</v>
      </c>
    </row>
    <row r="3084" spans="1:7">
      <c r="A3084">
        <v>3083</v>
      </c>
      <c r="B3084">
        <v>6313</v>
      </c>
      <c r="C3084">
        <v>14</v>
      </c>
      <c r="D3084" t="s">
        <v>4122</v>
      </c>
      <c r="E3084" s="469">
        <v>519</v>
      </c>
      <c r="F3084" t="s">
        <v>4123</v>
      </c>
      <c r="G3084">
        <v>237</v>
      </c>
    </row>
    <row r="3085" spans="1:7">
      <c r="A3085">
        <v>3084</v>
      </c>
      <c r="B3085">
        <v>11034</v>
      </c>
      <c r="C3085">
        <v>14</v>
      </c>
      <c r="D3085" t="s">
        <v>4124</v>
      </c>
      <c r="E3085" s="469">
        <v>27.95</v>
      </c>
      <c r="F3085" t="s">
        <v>4125</v>
      </c>
      <c r="G3085">
        <v>41</v>
      </c>
    </row>
    <row r="3086" spans="1:7">
      <c r="A3086">
        <v>3085</v>
      </c>
      <c r="B3086">
        <v>7707</v>
      </c>
      <c r="C3086">
        <v>14</v>
      </c>
      <c r="D3086" t="s">
        <v>4126</v>
      </c>
      <c r="E3086" s="469">
        <v>89</v>
      </c>
      <c r="F3086" t="s">
        <v>4016</v>
      </c>
      <c r="G3086">
        <v>181</v>
      </c>
    </row>
    <row r="3087" spans="1:7">
      <c r="A3087">
        <v>3086</v>
      </c>
      <c r="B3087">
        <v>8689</v>
      </c>
      <c r="C3087">
        <v>14</v>
      </c>
      <c r="D3087" t="s">
        <v>4127</v>
      </c>
      <c r="E3087" s="469">
        <v>209</v>
      </c>
      <c r="F3087" t="s">
        <v>4097</v>
      </c>
      <c r="G3087">
        <v>140</v>
      </c>
    </row>
    <row r="3088" spans="1:7">
      <c r="A3088">
        <v>3087</v>
      </c>
      <c r="B3088">
        <v>10098</v>
      </c>
      <c r="C3088">
        <v>14</v>
      </c>
      <c r="D3088" t="s">
        <v>4128</v>
      </c>
      <c r="E3088" s="469">
        <v>79</v>
      </c>
      <c r="F3088" t="s">
        <v>4058</v>
      </c>
      <c r="G3088">
        <v>81</v>
      </c>
    </row>
    <row r="3089" spans="1:7">
      <c r="A3089">
        <v>3088</v>
      </c>
      <c r="B3089">
        <v>6905</v>
      </c>
      <c r="C3089">
        <v>14</v>
      </c>
      <c r="D3089" t="s">
        <v>4129</v>
      </c>
      <c r="E3089" s="469">
        <v>182</v>
      </c>
      <c r="F3089" t="s">
        <v>4123</v>
      </c>
      <c r="G3089">
        <v>214</v>
      </c>
    </row>
    <row r="3090" spans="1:7">
      <c r="A3090">
        <v>3089</v>
      </c>
      <c r="B3090">
        <v>6142</v>
      </c>
      <c r="C3090">
        <v>14</v>
      </c>
      <c r="D3090" t="s">
        <v>4130</v>
      </c>
      <c r="E3090" s="469">
        <v>215</v>
      </c>
      <c r="F3090" t="s">
        <v>4050</v>
      </c>
      <c r="G3090">
        <v>245</v>
      </c>
    </row>
    <row r="3091" spans="1:7">
      <c r="A3091">
        <v>3090</v>
      </c>
      <c r="B3091">
        <v>8851</v>
      </c>
      <c r="C3091">
        <v>14</v>
      </c>
      <c r="D3091" t="s">
        <v>4131</v>
      </c>
      <c r="E3091" s="469">
        <v>259</v>
      </c>
      <c r="F3091" t="s">
        <v>4132</v>
      </c>
      <c r="G3091">
        <v>134</v>
      </c>
    </row>
    <row r="3092" spans="1:7">
      <c r="A3092">
        <v>3091</v>
      </c>
      <c r="B3092">
        <v>10598</v>
      </c>
      <c r="C3092">
        <v>14</v>
      </c>
      <c r="D3092" t="s">
        <v>4133</v>
      </c>
      <c r="E3092" s="469">
        <v>219</v>
      </c>
      <c r="F3092" t="s">
        <v>3489</v>
      </c>
      <c r="G3092">
        <v>60</v>
      </c>
    </row>
    <row r="3093" spans="1:7">
      <c r="A3093">
        <v>3092</v>
      </c>
      <c r="B3093">
        <v>7733</v>
      </c>
      <c r="C3093">
        <v>14</v>
      </c>
      <c r="D3093" t="s">
        <v>4134</v>
      </c>
      <c r="E3093" s="469">
        <v>39.950000000000003</v>
      </c>
      <c r="F3093" t="s">
        <v>4058</v>
      </c>
      <c r="G3093">
        <v>180</v>
      </c>
    </row>
    <row r="3094" spans="1:7">
      <c r="A3094">
        <v>3093</v>
      </c>
      <c r="B3094">
        <v>6754</v>
      </c>
      <c r="C3094">
        <v>14</v>
      </c>
      <c r="D3094" t="s">
        <v>4135</v>
      </c>
      <c r="E3094" s="469">
        <v>395</v>
      </c>
      <c r="F3094" t="s">
        <v>4136</v>
      </c>
      <c r="G3094">
        <v>220</v>
      </c>
    </row>
    <row r="3095" spans="1:7">
      <c r="A3095">
        <v>3094</v>
      </c>
      <c r="B3095">
        <v>11344</v>
      </c>
      <c r="C3095">
        <v>14</v>
      </c>
      <c r="D3095" t="s">
        <v>4137</v>
      </c>
      <c r="E3095" s="469">
        <v>329</v>
      </c>
      <c r="F3095" t="s">
        <v>4016</v>
      </c>
      <c r="G3095">
        <v>28</v>
      </c>
    </row>
    <row r="3096" spans="1:7">
      <c r="A3096">
        <v>3095</v>
      </c>
      <c r="B3096">
        <v>8791</v>
      </c>
      <c r="C3096">
        <v>14</v>
      </c>
      <c r="D3096" t="s">
        <v>4138</v>
      </c>
      <c r="E3096" s="469">
        <v>95</v>
      </c>
      <c r="F3096" t="s">
        <v>4058</v>
      </c>
      <c r="G3096">
        <v>136</v>
      </c>
    </row>
    <row r="3097" spans="1:7">
      <c r="A3097">
        <v>3096</v>
      </c>
      <c r="B3097">
        <v>6963</v>
      </c>
      <c r="C3097">
        <v>14</v>
      </c>
      <c r="D3097" t="s">
        <v>4139</v>
      </c>
      <c r="E3097" s="469">
        <v>39.99</v>
      </c>
      <c r="F3097" t="s">
        <v>4016</v>
      </c>
      <c r="G3097">
        <v>211</v>
      </c>
    </row>
    <row r="3098" spans="1:7">
      <c r="A3098">
        <v>3097</v>
      </c>
      <c r="B3098">
        <v>7178</v>
      </c>
      <c r="C3098">
        <v>14</v>
      </c>
      <c r="D3098" t="s">
        <v>4140</v>
      </c>
      <c r="E3098" s="469">
        <v>98.99</v>
      </c>
      <c r="F3098" t="s">
        <v>4034</v>
      </c>
      <c r="G3098">
        <v>203</v>
      </c>
    </row>
    <row r="3099" spans="1:7">
      <c r="A3099">
        <v>3098</v>
      </c>
      <c r="B3099">
        <v>11840</v>
      </c>
      <c r="C3099">
        <v>14</v>
      </c>
      <c r="D3099" t="s">
        <v>4141</v>
      </c>
      <c r="E3099" s="469">
        <v>249</v>
      </c>
      <c r="F3099" t="s">
        <v>4034</v>
      </c>
      <c r="G3099">
        <v>7</v>
      </c>
    </row>
    <row r="3100" spans="1:7">
      <c r="A3100">
        <v>3099</v>
      </c>
      <c r="B3100">
        <v>10976</v>
      </c>
      <c r="C3100">
        <v>14</v>
      </c>
      <c r="D3100" t="s">
        <v>4142</v>
      </c>
      <c r="E3100" s="469">
        <v>95</v>
      </c>
      <c r="F3100" t="s">
        <v>4034</v>
      </c>
      <c r="G3100">
        <v>43</v>
      </c>
    </row>
    <row r="3101" spans="1:7">
      <c r="A3101">
        <v>3100</v>
      </c>
      <c r="B3101">
        <v>10532</v>
      </c>
      <c r="C3101">
        <v>14</v>
      </c>
      <c r="D3101" t="s">
        <v>4143</v>
      </c>
      <c r="E3101" s="469">
        <v>209</v>
      </c>
      <c r="F3101" t="s">
        <v>4144</v>
      </c>
      <c r="G3101">
        <v>63</v>
      </c>
    </row>
    <row r="3102" spans="1:7">
      <c r="A3102">
        <v>3101</v>
      </c>
      <c r="B3102">
        <v>10887</v>
      </c>
      <c r="C3102">
        <v>14</v>
      </c>
      <c r="D3102" t="s">
        <v>4145</v>
      </c>
      <c r="E3102" s="469">
        <v>137.99</v>
      </c>
      <c r="F3102" t="s">
        <v>4058</v>
      </c>
      <c r="G3102">
        <v>47</v>
      </c>
    </row>
    <row r="3103" spans="1:7">
      <c r="A3103">
        <v>3102</v>
      </c>
      <c r="B3103">
        <v>7207</v>
      </c>
      <c r="C3103">
        <v>14</v>
      </c>
      <c r="D3103" t="s">
        <v>4146</v>
      </c>
      <c r="E3103" s="469">
        <v>39.950000000000003</v>
      </c>
      <c r="F3103" t="s">
        <v>552</v>
      </c>
      <c r="G3103">
        <v>202</v>
      </c>
    </row>
    <row r="3104" spans="1:7">
      <c r="A3104">
        <v>3103</v>
      </c>
      <c r="B3104">
        <v>11884</v>
      </c>
      <c r="C3104">
        <v>14</v>
      </c>
      <c r="D3104" t="s">
        <v>4147</v>
      </c>
      <c r="E3104" s="469">
        <v>139</v>
      </c>
      <c r="F3104" t="s">
        <v>552</v>
      </c>
      <c r="G3104">
        <v>5</v>
      </c>
    </row>
    <row r="3105" spans="1:7">
      <c r="A3105">
        <v>3104</v>
      </c>
      <c r="B3105">
        <v>9091</v>
      </c>
      <c r="C3105">
        <v>14</v>
      </c>
      <c r="D3105" t="s">
        <v>4148</v>
      </c>
      <c r="E3105" s="469">
        <v>149</v>
      </c>
      <c r="F3105" t="s">
        <v>552</v>
      </c>
      <c r="G3105">
        <v>124</v>
      </c>
    </row>
    <row r="3106" spans="1:7">
      <c r="A3106">
        <v>3105</v>
      </c>
      <c r="B3106">
        <v>11366</v>
      </c>
      <c r="C3106">
        <v>14</v>
      </c>
      <c r="D3106" t="s">
        <v>4149</v>
      </c>
      <c r="E3106" s="469">
        <v>366.21</v>
      </c>
      <c r="F3106" t="s">
        <v>4123</v>
      </c>
      <c r="G3106">
        <v>27</v>
      </c>
    </row>
    <row r="3107" spans="1:7">
      <c r="A3107">
        <v>3106</v>
      </c>
      <c r="B3107">
        <v>10977</v>
      </c>
      <c r="C3107">
        <v>14</v>
      </c>
      <c r="D3107" t="s">
        <v>4150</v>
      </c>
      <c r="E3107" s="469">
        <v>209</v>
      </c>
      <c r="F3107" t="s">
        <v>4136</v>
      </c>
      <c r="G3107">
        <v>43</v>
      </c>
    </row>
    <row r="3108" spans="1:7">
      <c r="A3108">
        <v>3107</v>
      </c>
      <c r="B3108">
        <v>7405</v>
      </c>
      <c r="C3108">
        <v>14</v>
      </c>
      <c r="D3108" t="s">
        <v>4151</v>
      </c>
      <c r="E3108" s="469">
        <v>209</v>
      </c>
      <c r="F3108" t="s">
        <v>4136</v>
      </c>
      <c r="G3108">
        <v>194</v>
      </c>
    </row>
    <row r="3109" spans="1:7">
      <c r="A3109">
        <v>3108</v>
      </c>
      <c r="B3109">
        <v>8661</v>
      </c>
      <c r="C3109">
        <v>14</v>
      </c>
      <c r="D3109" t="s">
        <v>4152</v>
      </c>
      <c r="E3109" s="469">
        <v>199</v>
      </c>
      <c r="F3109" t="s">
        <v>4136</v>
      </c>
      <c r="G3109">
        <v>141</v>
      </c>
    </row>
    <row r="3110" spans="1:7">
      <c r="A3110">
        <v>3109</v>
      </c>
      <c r="B3110">
        <v>11655</v>
      </c>
      <c r="C3110">
        <v>14</v>
      </c>
      <c r="D3110" t="s">
        <v>4153</v>
      </c>
      <c r="E3110" s="469">
        <v>63.99</v>
      </c>
      <c r="F3110" t="s">
        <v>4071</v>
      </c>
      <c r="G3110">
        <v>14</v>
      </c>
    </row>
    <row r="3111" spans="1:7">
      <c r="A3111">
        <v>3110</v>
      </c>
      <c r="B3111">
        <v>9045</v>
      </c>
      <c r="C3111">
        <v>14</v>
      </c>
      <c r="D3111" t="s">
        <v>4154</v>
      </c>
      <c r="E3111" s="469">
        <v>59</v>
      </c>
      <c r="F3111" t="s">
        <v>4071</v>
      </c>
      <c r="G3111">
        <v>126</v>
      </c>
    </row>
    <row r="3112" spans="1:7">
      <c r="A3112">
        <v>3111</v>
      </c>
      <c r="B3112">
        <v>10123</v>
      </c>
      <c r="C3112">
        <v>14</v>
      </c>
      <c r="D3112" t="s">
        <v>4155</v>
      </c>
      <c r="E3112" s="469">
        <v>129</v>
      </c>
      <c r="F3112" t="s">
        <v>4016</v>
      </c>
      <c r="G3112">
        <v>80</v>
      </c>
    </row>
    <row r="3113" spans="1:7">
      <c r="A3113">
        <v>3112</v>
      </c>
      <c r="B3113">
        <v>9018</v>
      </c>
      <c r="C3113">
        <v>14</v>
      </c>
      <c r="D3113" t="s">
        <v>4156</v>
      </c>
      <c r="E3113" s="469">
        <v>239</v>
      </c>
      <c r="F3113" t="s">
        <v>4063</v>
      </c>
      <c r="G3113">
        <v>127</v>
      </c>
    </row>
    <row r="3114" spans="1:7">
      <c r="A3114">
        <v>3113</v>
      </c>
      <c r="B3114">
        <v>11771</v>
      </c>
      <c r="C3114">
        <v>14</v>
      </c>
      <c r="D3114" t="s">
        <v>4157</v>
      </c>
      <c r="E3114" s="469">
        <v>409</v>
      </c>
      <c r="F3114" t="s">
        <v>4050</v>
      </c>
      <c r="G3114">
        <v>10</v>
      </c>
    </row>
    <row r="3115" spans="1:7">
      <c r="A3115">
        <v>3114</v>
      </c>
      <c r="B3115">
        <v>8273</v>
      </c>
      <c r="C3115">
        <v>14</v>
      </c>
      <c r="D3115" t="s">
        <v>4158</v>
      </c>
      <c r="E3115" s="469">
        <v>134</v>
      </c>
      <c r="F3115" t="s">
        <v>4050</v>
      </c>
      <c r="G3115">
        <v>156</v>
      </c>
    </row>
    <row r="3116" spans="1:7">
      <c r="A3116">
        <v>3115</v>
      </c>
      <c r="B3116">
        <v>10275</v>
      </c>
      <c r="C3116">
        <v>14</v>
      </c>
      <c r="D3116" t="s">
        <v>4159</v>
      </c>
      <c r="E3116" s="469">
        <v>109</v>
      </c>
      <c r="F3116" t="s">
        <v>930</v>
      </c>
      <c r="G3116">
        <v>73</v>
      </c>
    </row>
    <row r="3117" spans="1:7">
      <c r="A3117">
        <v>3116</v>
      </c>
      <c r="B3117">
        <v>9699</v>
      </c>
      <c r="C3117">
        <v>14</v>
      </c>
      <c r="D3117" t="s">
        <v>4160</v>
      </c>
      <c r="E3117" s="469">
        <v>139.99</v>
      </c>
      <c r="F3117" t="s">
        <v>4144</v>
      </c>
      <c r="G3117">
        <v>98</v>
      </c>
    </row>
    <row r="3118" spans="1:7">
      <c r="A3118">
        <v>3117</v>
      </c>
      <c r="B3118">
        <v>9808</v>
      </c>
      <c r="C3118">
        <v>14</v>
      </c>
      <c r="D3118" t="s">
        <v>4161</v>
      </c>
      <c r="E3118" s="469">
        <v>219</v>
      </c>
      <c r="F3118" t="s">
        <v>4097</v>
      </c>
      <c r="G3118">
        <v>94</v>
      </c>
    </row>
    <row r="3119" spans="1:7">
      <c r="A3119">
        <v>3118</v>
      </c>
      <c r="B3119">
        <v>8530</v>
      </c>
      <c r="C3119">
        <v>14</v>
      </c>
      <c r="D3119" t="s">
        <v>4162</v>
      </c>
      <c r="E3119" s="469">
        <v>139.99</v>
      </c>
      <c r="F3119" t="s">
        <v>4132</v>
      </c>
      <c r="G3119">
        <v>146</v>
      </c>
    </row>
    <row r="3120" spans="1:7">
      <c r="A3120">
        <v>3119</v>
      </c>
      <c r="B3120">
        <v>8198</v>
      </c>
      <c r="C3120">
        <v>14</v>
      </c>
      <c r="D3120" t="s">
        <v>4163</v>
      </c>
      <c r="E3120" s="469">
        <v>269</v>
      </c>
      <c r="F3120" t="s">
        <v>4058</v>
      </c>
      <c r="G3120">
        <v>159</v>
      </c>
    </row>
    <row r="3121" spans="1:7">
      <c r="A3121">
        <v>3120</v>
      </c>
      <c r="B3121">
        <v>8662</v>
      </c>
      <c r="C3121">
        <v>14</v>
      </c>
      <c r="D3121" t="s">
        <v>4164</v>
      </c>
      <c r="E3121" s="469">
        <v>199</v>
      </c>
      <c r="F3121" t="s">
        <v>4058</v>
      </c>
      <c r="G3121">
        <v>141</v>
      </c>
    </row>
    <row r="3122" spans="1:7">
      <c r="A3122">
        <v>3121</v>
      </c>
      <c r="B3122">
        <v>7356</v>
      </c>
      <c r="C3122">
        <v>14</v>
      </c>
      <c r="D3122" t="s">
        <v>4165</v>
      </c>
      <c r="E3122" s="469">
        <v>159</v>
      </c>
      <c r="F3122" t="s">
        <v>4058</v>
      </c>
      <c r="G3122">
        <v>196</v>
      </c>
    </row>
    <row r="3123" spans="1:7">
      <c r="A3123">
        <v>3122</v>
      </c>
      <c r="B3123">
        <v>11010</v>
      </c>
      <c r="C3123">
        <v>14</v>
      </c>
      <c r="D3123" t="s">
        <v>4166</v>
      </c>
      <c r="E3123" s="469">
        <v>129</v>
      </c>
      <c r="F3123" t="s">
        <v>4058</v>
      </c>
      <c r="G3123">
        <v>42</v>
      </c>
    </row>
    <row r="3124" spans="1:7">
      <c r="A3124">
        <v>3123</v>
      </c>
      <c r="B3124">
        <v>7657</v>
      </c>
      <c r="C3124">
        <v>14</v>
      </c>
      <c r="D3124" t="s">
        <v>4167</v>
      </c>
      <c r="E3124" s="469">
        <v>59.95</v>
      </c>
      <c r="F3124" t="s">
        <v>4058</v>
      </c>
      <c r="G3124">
        <v>183</v>
      </c>
    </row>
    <row r="3125" spans="1:7">
      <c r="A3125">
        <v>3124</v>
      </c>
      <c r="B3125">
        <v>10482</v>
      </c>
      <c r="C3125">
        <v>14</v>
      </c>
      <c r="D3125" t="s">
        <v>4168</v>
      </c>
      <c r="E3125" s="469">
        <v>36.950000000000003</v>
      </c>
      <c r="F3125" t="s">
        <v>4058</v>
      </c>
      <c r="G3125">
        <v>65</v>
      </c>
    </row>
    <row r="3126" spans="1:7">
      <c r="A3126">
        <v>3125</v>
      </c>
      <c r="B3126">
        <v>6694</v>
      </c>
      <c r="C3126">
        <v>14</v>
      </c>
      <c r="D3126" t="s">
        <v>4169</v>
      </c>
      <c r="E3126" s="469">
        <v>649</v>
      </c>
      <c r="F3126" t="s">
        <v>4170</v>
      </c>
      <c r="G3126">
        <v>222</v>
      </c>
    </row>
    <row r="3127" spans="1:7">
      <c r="A3127">
        <v>3126</v>
      </c>
      <c r="B3127">
        <v>10146</v>
      </c>
      <c r="C3127">
        <v>14</v>
      </c>
      <c r="D3127" t="s">
        <v>4171</v>
      </c>
      <c r="E3127" s="469">
        <v>999</v>
      </c>
      <c r="F3127" t="s">
        <v>4170</v>
      </c>
      <c r="G3127">
        <v>79</v>
      </c>
    </row>
    <row r="3128" spans="1:7">
      <c r="A3128">
        <v>3127</v>
      </c>
      <c r="B3128">
        <v>8254</v>
      </c>
      <c r="C3128">
        <v>14</v>
      </c>
      <c r="D3128" t="s">
        <v>4172</v>
      </c>
      <c r="E3128" s="469">
        <v>149</v>
      </c>
      <c r="F3128" t="s">
        <v>3489</v>
      </c>
      <c r="G3128">
        <v>157</v>
      </c>
    </row>
    <row r="3129" spans="1:7">
      <c r="A3129">
        <v>3128</v>
      </c>
      <c r="B3129">
        <v>11388</v>
      </c>
      <c r="C3129">
        <v>14</v>
      </c>
      <c r="D3129" t="s">
        <v>4173</v>
      </c>
      <c r="E3129" s="469">
        <v>239</v>
      </c>
      <c r="F3129" t="s">
        <v>4097</v>
      </c>
      <c r="G3129">
        <v>26</v>
      </c>
    </row>
    <row r="3130" spans="1:7">
      <c r="A3130">
        <v>3129</v>
      </c>
      <c r="B3130">
        <v>6066</v>
      </c>
      <c r="C3130">
        <v>14</v>
      </c>
      <c r="D3130" t="s">
        <v>4174</v>
      </c>
      <c r="E3130" s="469">
        <v>249</v>
      </c>
      <c r="F3130" t="s">
        <v>4050</v>
      </c>
      <c r="G3130">
        <v>248</v>
      </c>
    </row>
    <row r="3131" spans="1:7">
      <c r="A3131">
        <v>3130</v>
      </c>
      <c r="B3131">
        <v>7878</v>
      </c>
      <c r="C3131">
        <v>15</v>
      </c>
      <c r="D3131" t="s">
        <v>4175</v>
      </c>
      <c r="E3131" s="469">
        <v>29.99</v>
      </c>
      <c r="F3131" t="s">
        <v>523</v>
      </c>
      <c r="G3131">
        <v>173</v>
      </c>
    </row>
    <row r="3132" spans="1:7">
      <c r="A3132">
        <v>3131</v>
      </c>
      <c r="B3132">
        <v>8581</v>
      </c>
      <c r="C3132">
        <v>15</v>
      </c>
      <c r="D3132" t="s">
        <v>4176</v>
      </c>
      <c r="E3132" s="469">
        <v>32.99</v>
      </c>
      <c r="F3132" t="s">
        <v>523</v>
      </c>
      <c r="G3132">
        <v>144</v>
      </c>
    </row>
    <row r="3133" spans="1:7">
      <c r="A3133">
        <v>3132</v>
      </c>
      <c r="B3133">
        <v>10761</v>
      </c>
      <c r="C3133">
        <v>15</v>
      </c>
      <c r="D3133" t="s">
        <v>4177</v>
      </c>
      <c r="E3133" s="469">
        <v>28.99</v>
      </c>
      <c r="F3133" t="s">
        <v>523</v>
      </c>
      <c r="G3133">
        <v>53</v>
      </c>
    </row>
    <row r="3134" spans="1:7">
      <c r="A3134">
        <v>3133</v>
      </c>
      <c r="B3134">
        <v>9167</v>
      </c>
      <c r="C3134">
        <v>15</v>
      </c>
      <c r="D3134" t="s">
        <v>4178</v>
      </c>
      <c r="E3134" s="469">
        <v>13.99</v>
      </c>
      <c r="F3134" t="s">
        <v>523</v>
      </c>
      <c r="G3134">
        <v>120</v>
      </c>
    </row>
    <row r="3135" spans="1:7">
      <c r="A3135">
        <v>3134</v>
      </c>
      <c r="B3135">
        <v>10799</v>
      </c>
      <c r="C3135">
        <v>15</v>
      </c>
      <c r="D3135" t="s">
        <v>4179</v>
      </c>
      <c r="E3135" s="469">
        <v>36.99</v>
      </c>
      <c r="F3135" t="s">
        <v>523</v>
      </c>
      <c r="G3135">
        <v>51</v>
      </c>
    </row>
    <row r="3136" spans="1:7">
      <c r="A3136">
        <v>3135</v>
      </c>
      <c r="B3136">
        <v>8792</v>
      </c>
      <c r="C3136">
        <v>15</v>
      </c>
      <c r="D3136" t="s">
        <v>4180</v>
      </c>
      <c r="E3136" s="469">
        <v>27.99</v>
      </c>
      <c r="F3136" t="s">
        <v>523</v>
      </c>
      <c r="G3136">
        <v>136</v>
      </c>
    </row>
    <row r="3137" spans="1:7">
      <c r="A3137">
        <v>3136</v>
      </c>
      <c r="B3137">
        <v>9201</v>
      </c>
      <c r="C3137">
        <v>15</v>
      </c>
      <c r="D3137" t="s">
        <v>4181</v>
      </c>
      <c r="E3137" s="469">
        <v>18.989999999999998</v>
      </c>
      <c r="F3137" t="s">
        <v>523</v>
      </c>
      <c r="G3137">
        <v>119</v>
      </c>
    </row>
    <row r="3138" spans="1:7">
      <c r="A3138">
        <v>3137</v>
      </c>
      <c r="B3138">
        <v>11505</v>
      </c>
      <c r="C3138">
        <v>15</v>
      </c>
      <c r="D3138" t="s">
        <v>4182</v>
      </c>
      <c r="E3138" s="469">
        <v>73.989999999999995</v>
      </c>
      <c r="F3138" t="s">
        <v>523</v>
      </c>
      <c r="G3138">
        <v>21</v>
      </c>
    </row>
    <row r="3139" spans="1:7">
      <c r="A3139">
        <v>3138</v>
      </c>
      <c r="B3139">
        <v>10684</v>
      </c>
      <c r="C3139">
        <v>15</v>
      </c>
      <c r="D3139" t="s">
        <v>4183</v>
      </c>
      <c r="E3139" s="469">
        <v>32.99</v>
      </c>
      <c r="F3139" t="s">
        <v>523</v>
      </c>
      <c r="G3139">
        <v>56</v>
      </c>
    </row>
    <row r="3140" spans="1:7">
      <c r="A3140">
        <v>3139</v>
      </c>
      <c r="B3140">
        <v>9441</v>
      </c>
      <c r="C3140">
        <v>15</v>
      </c>
      <c r="D3140" t="s">
        <v>4184</v>
      </c>
      <c r="E3140" s="469">
        <v>39.99</v>
      </c>
      <c r="F3140" t="s">
        <v>523</v>
      </c>
      <c r="G3140">
        <v>109</v>
      </c>
    </row>
    <row r="3141" spans="1:7">
      <c r="A3141">
        <v>3140</v>
      </c>
      <c r="B3141">
        <v>7734</v>
      </c>
      <c r="C3141">
        <v>15</v>
      </c>
      <c r="D3141" t="s">
        <v>4185</v>
      </c>
      <c r="E3141" s="469">
        <v>17.989999999999998</v>
      </c>
      <c r="F3141" t="s">
        <v>523</v>
      </c>
      <c r="G3141">
        <v>180</v>
      </c>
    </row>
    <row r="3142" spans="1:7">
      <c r="A3142">
        <v>3141</v>
      </c>
      <c r="B3142">
        <v>11613</v>
      </c>
      <c r="C3142">
        <v>15</v>
      </c>
      <c r="D3142" t="s">
        <v>4186</v>
      </c>
      <c r="E3142" s="469">
        <v>28.99</v>
      </c>
      <c r="F3142" t="s">
        <v>523</v>
      </c>
      <c r="G3142">
        <v>16</v>
      </c>
    </row>
    <row r="3143" spans="1:7">
      <c r="A3143">
        <v>3142</v>
      </c>
      <c r="B3143">
        <v>6536</v>
      </c>
      <c r="C3143">
        <v>15</v>
      </c>
      <c r="D3143" t="s">
        <v>4187</v>
      </c>
      <c r="E3143" s="469">
        <v>27.99</v>
      </c>
      <c r="F3143" t="s">
        <v>523</v>
      </c>
      <c r="G3143">
        <v>228</v>
      </c>
    </row>
    <row r="3144" spans="1:7">
      <c r="A3144">
        <v>3143</v>
      </c>
      <c r="B3144">
        <v>8070</v>
      </c>
      <c r="C3144">
        <v>15</v>
      </c>
      <c r="D3144" t="s">
        <v>4188</v>
      </c>
      <c r="E3144" s="469">
        <v>16.989999999999998</v>
      </c>
      <c r="F3144" t="s">
        <v>523</v>
      </c>
      <c r="G3144">
        <v>165</v>
      </c>
    </row>
    <row r="3145" spans="1:7">
      <c r="A3145">
        <v>3144</v>
      </c>
      <c r="B3145">
        <v>6964</v>
      </c>
      <c r="C3145">
        <v>15</v>
      </c>
      <c r="D3145" t="s">
        <v>4189</v>
      </c>
      <c r="E3145" s="469">
        <v>66.989999999999995</v>
      </c>
      <c r="F3145" t="s">
        <v>523</v>
      </c>
      <c r="G3145">
        <v>211</v>
      </c>
    </row>
    <row r="3146" spans="1:7">
      <c r="A3146">
        <v>3145</v>
      </c>
      <c r="B3146">
        <v>6558</v>
      </c>
      <c r="C3146">
        <v>15</v>
      </c>
      <c r="D3146" t="s">
        <v>4190</v>
      </c>
      <c r="E3146" s="469">
        <v>9.99</v>
      </c>
      <c r="F3146" t="s">
        <v>523</v>
      </c>
      <c r="G3146">
        <v>227</v>
      </c>
    </row>
    <row r="3147" spans="1:7">
      <c r="A3147">
        <v>3146</v>
      </c>
      <c r="B3147">
        <v>10778</v>
      </c>
      <c r="C3147">
        <v>15</v>
      </c>
      <c r="D3147" t="s">
        <v>4191</v>
      </c>
      <c r="E3147" s="469">
        <v>38.49</v>
      </c>
      <c r="F3147" t="s">
        <v>4192</v>
      </c>
      <c r="G3147">
        <v>52</v>
      </c>
    </row>
    <row r="3148" spans="1:7">
      <c r="A3148">
        <v>3147</v>
      </c>
      <c r="B3148">
        <v>10644</v>
      </c>
      <c r="C3148">
        <v>15</v>
      </c>
      <c r="D3148" t="s">
        <v>4193</v>
      </c>
      <c r="E3148" s="469">
        <v>15.99</v>
      </c>
      <c r="F3148" t="s">
        <v>523</v>
      </c>
      <c r="G3148">
        <v>58</v>
      </c>
    </row>
    <row r="3149" spans="1:7">
      <c r="A3149">
        <v>3148</v>
      </c>
      <c r="B3149">
        <v>11528</v>
      </c>
      <c r="C3149">
        <v>15</v>
      </c>
      <c r="D3149" t="s">
        <v>4194</v>
      </c>
      <c r="E3149" s="469">
        <v>46.99</v>
      </c>
      <c r="F3149" t="s">
        <v>523</v>
      </c>
      <c r="G3149">
        <v>20</v>
      </c>
    </row>
    <row r="3150" spans="1:7">
      <c r="A3150">
        <v>3149</v>
      </c>
      <c r="B3150">
        <v>7554</v>
      </c>
      <c r="C3150">
        <v>15</v>
      </c>
      <c r="D3150" t="s">
        <v>4195</v>
      </c>
      <c r="E3150" s="469">
        <v>17.989999999999998</v>
      </c>
      <c r="F3150" t="s">
        <v>523</v>
      </c>
      <c r="G3150">
        <v>188</v>
      </c>
    </row>
    <row r="3151" spans="1:7">
      <c r="A3151">
        <v>3150</v>
      </c>
      <c r="B3151">
        <v>6093</v>
      </c>
      <c r="C3151">
        <v>15</v>
      </c>
      <c r="D3151" t="s">
        <v>4196</v>
      </c>
      <c r="E3151" s="469">
        <v>106.99</v>
      </c>
      <c r="F3151" t="s">
        <v>523</v>
      </c>
      <c r="G3151">
        <v>247</v>
      </c>
    </row>
    <row r="3152" spans="1:7">
      <c r="A3152">
        <v>3151</v>
      </c>
      <c r="B3152">
        <v>7019</v>
      </c>
      <c r="C3152">
        <v>15</v>
      </c>
      <c r="D3152" t="s">
        <v>4197</v>
      </c>
      <c r="E3152" s="469">
        <v>16.989999999999998</v>
      </c>
      <c r="F3152" t="s">
        <v>523</v>
      </c>
      <c r="G3152">
        <v>209</v>
      </c>
    </row>
    <row r="3153" spans="1:7">
      <c r="A3153">
        <v>3152</v>
      </c>
      <c r="B3153">
        <v>11180</v>
      </c>
      <c r="C3153">
        <v>15</v>
      </c>
      <c r="D3153" t="s">
        <v>4198</v>
      </c>
      <c r="E3153" s="469">
        <v>16.989999999999998</v>
      </c>
      <c r="F3153" t="s">
        <v>523</v>
      </c>
      <c r="G3153">
        <v>35</v>
      </c>
    </row>
    <row r="3154" spans="1:7">
      <c r="A3154">
        <v>3153</v>
      </c>
      <c r="B3154">
        <v>6495</v>
      </c>
      <c r="C3154">
        <v>15</v>
      </c>
      <c r="D3154" t="s">
        <v>4199</v>
      </c>
      <c r="E3154" s="469">
        <v>15.99</v>
      </c>
      <c r="F3154" t="s">
        <v>523</v>
      </c>
      <c r="G3154">
        <v>230</v>
      </c>
    </row>
    <row r="3155" spans="1:7">
      <c r="A3155">
        <v>3154</v>
      </c>
      <c r="B3155">
        <v>9953</v>
      </c>
      <c r="C3155">
        <v>15</v>
      </c>
      <c r="D3155" t="s">
        <v>4200</v>
      </c>
      <c r="E3155" s="469">
        <v>31.99</v>
      </c>
      <c r="F3155" t="s">
        <v>523</v>
      </c>
      <c r="G3155">
        <v>88</v>
      </c>
    </row>
    <row r="3156" spans="1:7">
      <c r="A3156">
        <v>3155</v>
      </c>
      <c r="B3156">
        <v>8919</v>
      </c>
      <c r="C3156">
        <v>15</v>
      </c>
      <c r="D3156" t="s">
        <v>4201</v>
      </c>
      <c r="E3156" s="469">
        <v>8.99</v>
      </c>
      <c r="F3156" t="s">
        <v>523</v>
      </c>
      <c r="G3156">
        <v>131</v>
      </c>
    </row>
    <row r="3157" spans="1:7">
      <c r="A3157">
        <v>3156</v>
      </c>
      <c r="B3157">
        <v>11594</v>
      </c>
      <c r="C3157">
        <v>15</v>
      </c>
      <c r="D3157" t="s">
        <v>4202</v>
      </c>
      <c r="E3157" s="469">
        <v>8.99</v>
      </c>
      <c r="F3157" t="s">
        <v>523</v>
      </c>
      <c r="G3157">
        <v>17</v>
      </c>
    </row>
    <row r="3158" spans="1:7">
      <c r="A3158">
        <v>3157</v>
      </c>
      <c r="B3158">
        <v>10167</v>
      </c>
      <c r="C3158">
        <v>15</v>
      </c>
      <c r="D3158" t="s">
        <v>4203</v>
      </c>
      <c r="E3158" s="469">
        <v>31.99</v>
      </c>
      <c r="F3158" t="s">
        <v>523</v>
      </c>
      <c r="G3158">
        <v>78</v>
      </c>
    </row>
    <row r="3159" spans="1:7">
      <c r="A3159">
        <v>3158</v>
      </c>
      <c r="B3159">
        <v>8734</v>
      </c>
      <c r="C3159">
        <v>15</v>
      </c>
      <c r="D3159" t="s">
        <v>4204</v>
      </c>
      <c r="E3159" s="469">
        <v>36.99</v>
      </c>
      <c r="F3159" t="s">
        <v>523</v>
      </c>
      <c r="G3159">
        <v>138</v>
      </c>
    </row>
    <row r="3160" spans="1:7">
      <c r="A3160">
        <v>3159</v>
      </c>
      <c r="B3160">
        <v>10742</v>
      </c>
      <c r="C3160">
        <v>15</v>
      </c>
      <c r="D3160" t="s">
        <v>4205</v>
      </c>
      <c r="E3160" s="469">
        <v>22.99</v>
      </c>
      <c r="F3160" t="s">
        <v>4192</v>
      </c>
      <c r="G3160">
        <v>54</v>
      </c>
    </row>
    <row r="3161" spans="1:7">
      <c r="A3161">
        <v>3160</v>
      </c>
      <c r="B3161">
        <v>7526</v>
      </c>
      <c r="C3161">
        <v>15</v>
      </c>
      <c r="D3161" t="s">
        <v>4206</v>
      </c>
      <c r="E3161" s="469">
        <v>29.99</v>
      </c>
      <c r="F3161" t="s">
        <v>523</v>
      </c>
      <c r="G3161">
        <v>189</v>
      </c>
    </row>
    <row r="3162" spans="1:7">
      <c r="A3162">
        <v>3161</v>
      </c>
      <c r="B3162">
        <v>8411</v>
      </c>
      <c r="C3162">
        <v>15</v>
      </c>
      <c r="D3162" t="s">
        <v>4207</v>
      </c>
      <c r="E3162" s="469">
        <v>25.99</v>
      </c>
      <c r="F3162" t="s">
        <v>4192</v>
      </c>
      <c r="G3162">
        <v>151</v>
      </c>
    </row>
    <row r="3163" spans="1:7">
      <c r="A3163">
        <v>3162</v>
      </c>
      <c r="B3163">
        <v>11229</v>
      </c>
      <c r="C3163">
        <v>15</v>
      </c>
      <c r="D3163" t="s">
        <v>4208</v>
      </c>
      <c r="E3163" s="469">
        <v>29.99</v>
      </c>
      <c r="F3163" t="s">
        <v>523</v>
      </c>
      <c r="G3163">
        <v>33</v>
      </c>
    </row>
    <row r="3164" spans="1:7">
      <c r="A3164">
        <v>3163</v>
      </c>
      <c r="B3164">
        <v>9567</v>
      </c>
      <c r="C3164">
        <v>15</v>
      </c>
      <c r="D3164" t="s">
        <v>4209</v>
      </c>
      <c r="E3164" s="469">
        <v>9.99</v>
      </c>
      <c r="F3164" t="s">
        <v>523</v>
      </c>
      <c r="G3164">
        <v>103</v>
      </c>
    </row>
    <row r="3165" spans="1:7">
      <c r="A3165">
        <v>3164</v>
      </c>
      <c r="B3165">
        <v>7645</v>
      </c>
      <c r="C3165">
        <v>15</v>
      </c>
      <c r="D3165" t="s">
        <v>4210</v>
      </c>
      <c r="E3165" s="469">
        <v>10.99</v>
      </c>
      <c r="F3165" t="s">
        <v>523</v>
      </c>
      <c r="G3165">
        <v>184</v>
      </c>
    </row>
    <row r="3166" spans="1:7">
      <c r="A3166">
        <v>3165</v>
      </c>
      <c r="B3166">
        <v>10230</v>
      </c>
      <c r="C3166">
        <v>15</v>
      </c>
      <c r="D3166" t="s">
        <v>4211</v>
      </c>
      <c r="E3166" s="469">
        <v>31.99</v>
      </c>
      <c r="F3166" t="s">
        <v>523</v>
      </c>
      <c r="G3166">
        <v>75</v>
      </c>
    </row>
    <row r="3167" spans="1:7">
      <c r="A3167">
        <v>3166</v>
      </c>
      <c r="B3167">
        <v>11905</v>
      </c>
      <c r="C3167">
        <v>15</v>
      </c>
      <c r="D3167" t="s">
        <v>4212</v>
      </c>
      <c r="E3167" s="469">
        <v>18.989999999999998</v>
      </c>
      <c r="F3167" t="s">
        <v>523</v>
      </c>
      <c r="G3167">
        <v>4</v>
      </c>
    </row>
    <row r="3168" spans="1:7">
      <c r="A3168">
        <v>3167</v>
      </c>
      <c r="B3168">
        <v>11682</v>
      </c>
      <c r="C3168">
        <v>15</v>
      </c>
      <c r="D3168" t="s">
        <v>4213</v>
      </c>
      <c r="E3168" s="469">
        <v>18.989999999999998</v>
      </c>
      <c r="F3168" t="s">
        <v>523</v>
      </c>
      <c r="G3168">
        <v>13</v>
      </c>
    </row>
    <row r="3169" spans="1:7">
      <c r="A3169">
        <v>3168</v>
      </c>
      <c r="B3169">
        <v>7437</v>
      </c>
      <c r="C3169">
        <v>15</v>
      </c>
      <c r="D3169" t="s">
        <v>4214</v>
      </c>
      <c r="E3169" s="469">
        <v>13.99</v>
      </c>
      <c r="F3169" t="s">
        <v>4192</v>
      </c>
      <c r="G3169">
        <v>193</v>
      </c>
    </row>
    <row r="3170" spans="1:7">
      <c r="A3170">
        <v>3169</v>
      </c>
      <c r="B3170">
        <v>10708</v>
      </c>
      <c r="C3170">
        <v>15</v>
      </c>
      <c r="D3170" t="s">
        <v>4215</v>
      </c>
      <c r="E3170" s="469">
        <v>14.99</v>
      </c>
      <c r="F3170" t="s">
        <v>523</v>
      </c>
      <c r="G3170">
        <v>55</v>
      </c>
    </row>
    <row r="3171" spans="1:7">
      <c r="A3171">
        <v>3170</v>
      </c>
      <c r="B3171">
        <v>10188</v>
      </c>
      <c r="C3171">
        <v>15</v>
      </c>
      <c r="D3171" t="s">
        <v>4216</v>
      </c>
      <c r="E3171" s="469">
        <v>36.99</v>
      </c>
      <c r="F3171" t="s">
        <v>523</v>
      </c>
      <c r="G3171">
        <v>77</v>
      </c>
    </row>
    <row r="3172" spans="1:7">
      <c r="A3172">
        <v>3171</v>
      </c>
      <c r="B3172">
        <v>7381</v>
      </c>
      <c r="C3172">
        <v>15</v>
      </c>
      <c r="D3172" t="s">
        <v>4217</v>
      </c>
      <c r="E3172" s="469">
        <v>6.99</v>
      </c>
      <c r="F3172" t="s">
        <v>523</v>
      </c>
      <c r="G3172">
        <v>195</v>
      </c>
    </row>
    <row r="3173" spans="1:7">
      <c r="A3173">
        <v>3172</v>
      </c>
      <c r="B3173">
        <v>6695</v>
      </c>
      <c r="C3173">
        <v>15</v>
      </c>
      <c r="D3173" t="s">
        <v>4218</v>
      </c>
      <c r="E3173" s="469">
        <v>18.989999999999998</v>
      </c>
      <c r="F3173" t="s">
        <v>523</v>
      </c>
      <c r="G3173">
        <v>222</v>
      </c>
    </row>
    <row r="3174" spans="1:7">
      <c r="A3174">
        <v>3173</v>
      </c>
      <c r="B3174">
        <v>10043</v>
      </c>
      <c r="C3174">
        <v>15</v>
      </c>
      <c r="D3174" t="s">
        <v>4219</v>
      </c>
      <c r="E3174" s="469">
        <v>18.989999999999998</v>
      </c>
      <c r="F3174" t="s">
        <v>523</v>
      </c>
      <c r="G3174">
        <v>83</v>
      </c>
    </row>
    <row r="3175" spans="1:7">
      <c r="A3175">
        <v>3174</v>
      </c>
      <c r="B3175">
        <v>10044</v>
      </c>
      <c r="C3175">
        <v>15</v>
      </c>
      <c r="D3175" t="s">
        <v>4220</v>
      </c>
      <c r="E3175" s="469">
        <v>30.99</v>
      </c>
      <c r="F3175" t="s">
        <v>523</v>
      </c>
      <c r="G3175">
        <v>83</v>
      </c>
    </row>
    <row r="3176" spans="1:7">
      <c r="A3176">
        <v>3175</v>
      </c>
      <c r="B3176">
        <v>9974</v>
      </c>
      <c r="C3176">
        <v>15</v>
      </c>
      <c r="D3176" t="s">
        <v>4221</v>
      </c>
      <c r="E3176" s="469">
        <v>30.99</v>
      </c>
      <c r="F3176" t="s">
        <v>523</v>
      </c>
      <c r="G3176">
        <v>87</v>
      </c>
    </row>
    <row r="3177" spans="1:7">
      <c r="A3177">
        <v>3176</v>
      </c>
      <c r="B3177">
        <v>11862</v>
      </c>
      <c r="C3177">
        <v>15</v>
      </c>
      <c r="D3177" t="s">
        <v>4222</v>
      </c>
      <c r="E3177" s="469">
        <v>7.99</v>
      </c>
      <c r="F3177" t="s">
        <v>523</v>
      </c>
      <c r="G3177">
        <v>6</v>
      </c>
    </row>
    <row r="3178" spans="1:7">
      <c r="A3178">
        <v>3177</v>
      </c>
      <c r="B3178">
        <v>6344</v>
      </c>
      <c r="C3178">
        <v>15</v>
      </c>
      <c r="D3178" t="s">
        <v>4223</v>
      </c>
      <c r="E3178" s="469">
        <v>9.99</v>
      </c>
      <c r="F3178" t="s">
        <v>523</v>
      </c>
      <c r="G3178">
        <v>236</v>
      </c>
    </row>
    <row r="3179" spans="1:7">
      <c r="A3179">
        <v>3178</v>
      </c>
      <c r="B3179">
        <v>10045</v>
      </c>
      <c r="C3179">
        <v>15</v>
      </c>
      <c r="D3179" t="s">
        <v>4224</v>
      </c>
      <c r="E3179" s="469">
        <v>71.989999999999995</v>
      </c>
      <c r="F3179" t="s">
        <v>523</v>
      </c>
      <c r="G3179">
        <v>83</v>
      </c>
    </row>
    <row r="3180" spans="1:7">
      <c r="A3180">
        <v>3179</v>
      </c>
      <c r="B3180">
        <v>9828</v>
      </c>
      <c r="C3180">
        <v>15</v>
      </c>
      <c r="D3180" t="s">
        <v>4225</v>
      </c>
      <c r="E3180" s="469">
        <v>16.989999999999998</v>
      </c>
      <c r="F3180" t="s">
        <v>523</v>
      </c>
      <c r="G3180">
        <v>93</v>
      </c>
    </row>
    <row r="3181" spans="1:7">
      <c r="A3181">
        <v>3180</v>
      </c>
      <c r="B3181">
        <v>6965</v>
      </c>
      <c r="C3181">
        <v>15</v>
      </c>
      <c r="D3181" t="s">
        <v>4226</v>
      </c>
      <c r="E3181" s="469">
        <v>42.99</v>
      </c>
      <c r="F3181" t="s">
        <v>523</v>
      </c>
      <c r="G3181">
        <v>211</v>
      </c>
    </row>
    <row r="3182" spans="1:7">
      <c r="A3182">
        <v>3181</v>
      </c>
      <c r="B3182">
        <v>8255</v>
      </c>
      <c r="C3182">
        <v>15</v>
      </c>
      <c r="D3182" t="s">
        <v>4227</v>
      </c>
      <c r="E3182" s="469">
        <v>11.99</v>
      </c>
      <c r="F3182" t="s">
        <v>523</v>
      </c>
      <c r="G3182">
        <v>157</v>
      </c>
    </row>
    <row r="3183" spans="1:7">
      <c r="A3183">
        <v>3182</v>
      </c>
      <c r="B3183">
        <v>10024</v>
      </c>
      <c r="C3183">
        <v>15</v>
      </c>
      <c r="D3183" t="s">
        <v>4228</v>
      </c>
      <c r="E3183" s="469">
        <v>17.989999999999998</v>
      </c>
      <c r="F3183" t="s">
        <v>523</v>
      </c>
      <c r="G3183">
        <v>84</v>
      </c>
    </row>
    <row r="3184" spans="1:7">
      <c r="A3184">
        <v>3183</v>
      </c>
      <c r="B3184">
        <v>10328</v>
      </c>
      <c r="C3184">
        <v>15</v>
      </c>
      <c r="D3184" t="s">
        <v>4229</v>
      </c>
      <c r="E3184" s="469">
        <v>39.99</v>
      </c>
      <c r="F3184" t="s">
        <v>4192</v>
      </c>
      <c r="G3184">
        <v>71</v>
      </c>
    </row>
    <row r="3185" spans="1:7">
      <c r="A3185">
        <v>3184</v>
      </c>
      <c r="B3185">
        <v>7231</v>
      </c>
      <c r="C3185">
        <v>15</v>
      </c>
      <c r="D3185" t="s">
        <v>4230</v>
      </c>
      <c r="E3185" s="469">
        <v>25.29</v>
      </c>
      <c r="F3185" t="s">
        <v>4192</v>
      </c>
      <c r="G3185">
        <v>201</v>
      </c>
    </row>
    <row r="3186" spans="1:7">
      <c r="A3186">
        <v>3185</v>
      </c>
      <c r="B3186">
        <v>10626</v>
      </c>
      <c r="C3186">
        <v>15</v>
      </c>
      <c r="D3186" t="s">
        <v>4231</v>
      </c>
      <c r="E3186" s="469">
        <v>20.99</v>
      </c>
      <c r="F3186" t="s">
        <v>523</v>
      </c>
      <c r="G3186">
        <v>59</v>
      </c>
    </row>
    <row r="3187" spans="1:7">
      <c r="A3187">
        <v>3186</v>
      </c>
      <c r="B3187">
        <v>9700</v>
      </c>
      <c r="C3187">
        <v>15</v>
      </c>
      <c r="D3187" t="s">
        <v>4232</v>
      </c>
      <c r="E3187" s="469">
        <v>16.989999999999998</v>
      </c>
      <c r="F3187" t="s">
        <v>523</v>
      </c>
      <c r="G3187">
        <v>98</v>
      </c>
    </row>
    <row r="3188" spans="1:7">
      <c r="A3188">
        <v>3187</v>
      </c>
      <c r="B3188">
        <v>8199</v>
      </c>
      <c r="C3188">
        <v>15</v>
      </c>
      <c r="D3188" t="s">
        <v>4233</v>
      </c>
      <c r="E3188" s="469">
        <v>53.99</v>
      </c>
      <c r="F3188" t="s">
        <v>523</v>
      </c>
      <c r="G3188">
        <v>159</v>
      </c>
    </row>
    <row r="3189" spans="1:7">
      <c r="A3189">
        <v>3188</v>
      </c>
      <c r="B3189">
        <v>11863</v>
      </c>
      <c r="C3189">
        <v>15</v>
      </c>
      <c r="D3189" t="s">
        <v>4234</v>
      </c>
      <c r="E3189" s="469">
        <v>30.99</v>
      </c>
      <c r="F3189" t="s">
        <v>523</v>
      </c>
      <c r="G3189">
        <v>6</v>
      </c>
    </row>
    <row r="3190" spans="1:7">
      <c r="A3190">
        <v>3189</v>
      </c>
      <c r="B3190">
        <v>8331</v>
      </c>
      <c r="C3190">
        <v>15</v>
      </c>
      <c r="D3190" t="s">
        <v>4235</v>
      </c>
      <c r="E3190" s="469">
        <v>39.99</v>
      </c>
      <c r="F3190" t="s">
        <v>4192</v>
      </c>
      <c r="G3190">
        <v>154</v>
      </c>
    </row>
    <row r="3191" spans="1:7">
      <c r="A3191">
        <v>3190</v>
      </c>
      <c r="B3191">
        <v>8552</v>
      </c>
      <c r="C3191">
        <v>15</v>
      </c>
      <c r="D3191" t="s">
        <v>4236</v>
      </c>
      <c r="E3191" s="469">
        <v>15.99</v>
      </c>
      <c r="F3191" t="s">
        <v>523</v>
      </c>
      <c r="G3191">
        <v>145</v>
      </c>
    </row>
    <row r="3192" spans="1:7">
      <c r="A3192">
        <v>3191</v>
      </c>
      <c r="B3192">
        <v>10147</v>
      </c>
      <c r="C3192">
        <v>15</v>
      </c>
      <c r="D3192" t="s">
        <v>4237</v>
      </c>
      <c r="E3192" s="469">
        <v>19.989999999999998</v>
      </c>
      <c r="F3192" t="s">
        <v>4192</v>
      </c>
      <c r="G3192">
        <v>79</v>
      </c>
    </row>
    <row r="3193" spans="1:7">
      <c r="A3193">
        <v>3192</v>
      </c>
      <c r="B3193">
        <v>9349</v>
      </c>
      <c r="C3193">
        <v>15</v>
      </c>
      <c r="D3193" t="s">
        <v>4238</v>
      </c>
      <c r="E3193" s="469">
        <v>43.99</v>
      </c>
      <c r="F3193" t="s">
        <v>523</v>
      </c>
      <c r="G3193">
        <v>113</v>
      </c>
    </row>
    <row r="3194" spans="1:7">
      <c r="A3194">
        <v>3193</v>
      </c>
      <c r="B3194">
        <v>8767</v>
      </c>
      <c r="C3194">
        <v>15</v>
      </c>
      <c r="D3194" t="s">
        <v>4239</v>
      </c>
      <c r="E3194" s="469">
        <v>39.99</v>
      </c>
      <c r="F3194" t="s">
        <v>523</v>
      </c>
      <c r="G3194">
        <v>137</v>
      </c>
    </row>
    <row r="3195" spans="1:7">
      <c r="A3195">
        <v>3194</v>
      </c>
      <c r="B3195">
        <v>11683</v>
      </c>
      <c r="C3195">
        <v>15</v>
      </c>
      <c r="D3195" t="s">
        <v>4240</v>
      </c>
      <c r="E3195" s="469">
        <v>18.989999999999998</v>
      </c>
      <c r="F3195" t="s">
        <v>523</v>
      </c>
      <c r="G3195">
        <v>13</v>
      </c>
    </row>
    <row r="3196" spans="1:7">
      <c r="A3196">
        <v>3195</v>
      </c>
      <c r="B3196">
        <v>8818</v>
      </c>
      <c r="C3196">
        <v>15</v>
      </c>
      <c r="D3196" t="s">
        <v>4241</v>
      </c>
      <c r="E3196" s="469">
        <v>19.989999999999998</v>
      </c>
      <c r="F3196" t="s">
        <v>4192</v>
      </c>
      <c r="G3196">
        <v>135</v>
      </c>
    </row>
    <row r="3197" spans="1:7">
      <c r="A3197">
        <v>3196</v>
      </c>
      <c r="B3197">
        <v>10231</v>
      </c>
      <c r="C3197">
        <v>15</v>
      </c>
      <c r="D3197" t="s">
        <v>4242</v>
      </c>
      <c r="E3197" s="469">
        <v>30.99</v>
      </c>
      <c r="F3197" t="s">
        <v>523</v>
      </c>
      <c r="G3197">
        <v>75</v>
      </c>
    </row>
    <row r="3198" spans="1:7">
      <c r="A3198">
        <v>3197</v>
      </c>
      <c r="B3198">
        <v>6583</v>
      </c>
      <c r="C3198">
        <v>15</v>
      </c>
      <c r="D3198" t="s">
        <v>4243</v>
      </c>
      <c r="E3198" s="469">
        <v>18.989999999999998</v>
      </c>
      <c r="F3198" t="s">
        <v>523</v>
      </c>
      <c r="G3198">
        <v>226</v>
      </c>
    </row>
    <row r="3199" spans="1:7">
      <c r="A3199">
        <v>3198</v>
      </c>
      <c r="B3199">
        <v>8996</v>
      </c>
      <c r="C3199">
        <v>15</v>
      </c>
      <c r="D3199" t="s">
        <v>4244</v>
      </c>
      <c r="E3199" s="469">
        <v>59.99</v>
      </c>
      <c r="F3199" t="s">
        <v>4192</v>
      </c>
      <c r="G3199">
        <v>128</v>
      </c>
    </row>
    <row r="3200" spans="1:7">
      <c r="A3200">
        <v>3199</v>
      </c>
      <c r="B3200">
        <v>6389</v>
      </c>
      <c r="C3200">
        <v>15</v>
      </c>
      <c r="D3200" t="s">
        <v>4245</v>
      </c>
      <c r="E3200" s="469">
        <v>103.99</v>
      </c>
      <c r="F3200" t="s">
        <v>523</v>
      </c>
      <c r="G3200">
        <v>234</v>
      </c>
    </row>
    <row r="3201" spans="1:7">
      <c r="A3201">
        <v>3200</v>
      </c>
      <c r="B3201">
        <v>10189</v>
      </c>
      <c r="C3201">
        <v>15</v>
      </c>
      <c r="D3201" t="s">
        <v>4246</v>
      </c>
      <c r="E3201" s="469">
        <v>18.989999999999998</v>
      </c>
      <c r="F3201" t="s">
        <v>523</v>
      </c>
      <c r="G3201">
        <v>77</v>
      </c>
    </row>
    <row r="3202" spans="1:7">
      <c r="A3202">
        <v>3201</v>
      </c>
      <c r="B3202">
        <v>8582</v>
      </c>
      <c r="C3202">
        <v>15</v>
      </c>
      <c r="D3202" t="s">
        <v>4247</v>
      </c>
      <c r="E3202" s="469">
        <v>18.989999999999998</v>
      </c>
      <c r="F3202" t="s">
        <v>523</v>
      </c>
      <c r="G3202">
        <v>144</v>
      </c>
    </row>
    <row r="3203" spans="1:7">
      <c r="A3203">
        <v>3202</v>
      </c>
      <c r="B3203">
        <v>8876</v>
      </c>
      <c r="C3203">
        <v>15</v>
      </c>
      <c r="D3203" t="s">
        <v>4248</v>
      </c>
      <c r="E3203" s="469">
        <v>39.99</v>
      </c>
      <c r="F3203" t="s">
        <v>523</v>
      </c>
      <c r="G3203">
        <v>133</v>
      </c>
    </row>
    <row r="3204" spans="1:7">
      <c r="A3204">
        <v>3203</v>
      </c>
      <c r="B3204">
        <v>8332</v>
      </c>
      <c r="C3204">
        <v>15</v>
      </c>
      <c r="D3204" t="s">
        <v>4249</v>
      </c>
      <c r="E3204" s="469">
        <v>34.99</v>
      </c>
      <c r="F3204" t="s">
        <v>523</v>
      </c>
      <c r="G3204">
        <v>154</v>
      </c>
    </row>
    <row r="3205" spans="1:7">
      <c r="A3205">
        <v>3204</v>
      </c>
      <c r="B3205">
        <v>11367</v>
      </c>
      <c r="C3205">
        <v>15</v>
      </c>
      <c r="D3205" t="s">
        <v>4250</v>
      </c>
      <c r="E3205" s="469">
        <v>97.99</v>
      </c>
      <c r="F3205" t="s">
        <v>523</v>
      </c>
      <c r="G3205">
        <v>27</v>
      </c>
    </row>
    <row r="3206" spans="1:7">
      <c r="A3206">
        <v>3205</v>
      </c>
      <c r="B3206">
        <v>10301</v>
      </c>
      <c r="C3206">
        <v>15</v>
      </c>
      <c r="D3206" t="s">
        <v>4251</v>
      </c>
      <c r="E3206" s="469">
        <v>96.99</v>
      </c>
      <c r="F3206" t="s">
        <v>523</v>
      </c>
      <c r="G3206">
        <v>72</v>
      </c>
    </row>
    <row r="3207" spans="1:7">
      <c r="A3207">
        <v>3206</v>
      </c>
      <c r="B3207">
        <v>9442</v>
      </c>
      <c r="C3207">
        <v>15</v>
      </c>
      <c r="D3207" t="s">
        <v>4252</v>
      </c>
      <c r="E3207" s="469">
        <v>96.99</v>
      </c>
      <c r="F3207" t="s">
        <v>523</v>
      </c>
      <c r="G3207">
        <v>109</v>
      </c>
    </row>
    <row r="3208" spans="1:7">
      <c r="A3208">
        <v>3207</v>
      </c>
      <c r="B3208">
        <v>8583</v>
      </c>
      <c r="C3208">
        <v>15</v>
      </c>
      <c r="D3208" t="s">
        <v>4253</v>
      </c>
      <c r="E3208" s="469">
        <v>25.99</v>
      </c>
      <c r="F3208" t="s">
        <v>523</v>
      </c>
      <c r="G3208">
        <v>144</v>
      </c>
    </row>
    <row r="3209" spans="1:7">
      <c r="A3209">
        <v>3208</v>
      </c>
      <c r="B3209">
        <v>9668</v>
      </c>
      <c r="C3209">
        <v>15</v>
      </c>
      <c r="D3209" t="s">
        <v>4254</v>
      </c>
      <c r="E3209" s="469">
        <v>15.99</v>
      </c>
      <c r="F3209" t="s">
        <v>523</v>
      </c>
      <c r="G3209">
        <v>99</v>
      </c>
    </row>
    <row r="3210" spans="1:7">
      <c r="A3210">
        <v>3209</v>
      </c>
      <c r="B3210">
        <v>10413</v>
      </c>
      <c r="C3210">
        <v>15</v>
      </c>
      <c r="D3210" t="s">
        <v>4255</v>
      </c>
      <c r="E3210" s="469">
        <v>18.989999999999998</v>
      </c>
      <c r="F3210" t="s">
        <v>523</v>
      </c>
      <c r="G3210">
        <v>68</v>
      </c>
    </row>
    <row r="3211" spans="1:7">
      <c r="A3211">
        <v>3210</v>
      </c>
      <c r="B3211">
        <v>6696</v>
      </c>
      <c r="C3211">
        <v>15</v>
      </c>
      <c r="D3211" t="s">
        <v>4256</v>
      </c>
      <c r="E3211" s="469">
        <v>34.99</v>
      </c>
      <c r="F3211" t="s">
        <v>523</v>
      </c>
      <c r="G3211">
        <v>222</v>
      </c>
    </row>
    <row r="3212" spans="1:7">
      <c r="A3212">
        <v>3211</v>
      </c>
      <c r="B3212">
        <v>7555</v>
      </c>
      <c r="C3212">
        <v>15</v>
      </c>
      <c r="D3212" t="s">
        <v>4257</v>
      </c>
      <c r="E3212" s="469">
        <v>19.989999999999998</v>
      </c>
      <c r="F3212" t="s">
        <v>4192</v>
      </c>
      <c r="G3212">
        <v>188</v>
      </c>
    </row>
    <row r="3213" spans="1:7">
      <c r="A3213">
        <v>3212</v>
      </c>
      <c r="B3213">
        <v>7232</v>
      </c>
      <c r="C3213">
        <v>15</v>
      </c>
      <c r="D3213" t="s">
        <v>4258</v>
      </c>
      <c r="E3213" s="469">
        <v>80.989999999999995</v>
      </c>
      <c r="F3213" t="s">
        <v>523</v>
      </c>
      <c r="G3213">
        <v>201</v>
      </c>
    </row>
    <row r="3214" spans="1:7">
      <c r="A3214">
        <v>3213</v>
      </c>
      <c r="B3214">
        <v>11656</v>
      </c>
      <c r="C3214">
        <v>15</v>
      </c>
      <c r="D3214" t="s">
        <v>4259</v>
      </c>
      <c r="E3214" s="469">
        <v>74.989999999999995</v>
      </c>
      <c r="F3214" t="s">
        <v>523</v>
      </c>
      <c r="G3214">
        <v>14</v>
      </c>
    </row>
    <row r="3215" spans="1:7">
      <c r="A3215">
        <v>3214</v>
      </c>
      <c r="B3215">
        <v>11137</v>
      </c>
      <c r="C3215">
        <v>15</v>
      </c>
      <c r="D3215" t="s">
        <v>4260</v>
      </c>
      <c r="E3215" s="469">
        <v>14.99</v>
      </c>
      <c r="F3215" t="s">
        <v>523</v>
      </c>
      <c r="G3215">
        <v>37</v>
      </c>
    </row>
    <row r="3216" spans="1:7">
      <c r="A3216">
        <v>3215</v>
      </c>
      <c r="B3216">
        <v>8115</v>
      </c>
      <c r="C3216">
        <v>15</v>
      </c>
      <c r="D3216" t="s">
        <v>4261</v>
      </c>
      <c r="E3216" s="469">
        <v>21.99</v>
      </c>
      <c r="F3216" t="s">
        <v>523</v>
      </c>
      <c r="G3216">
        <v>163</v>
      </c>
    </row>
    <row r="3217" spans="1:7">
      <c r="A3217">
        <v>3216</v>
      </c>
      <c r="B3217">
        <v>10862</v>
      </c>
      <c r="C3217">
        <v>15</v>
      </c>
      <c r="D3217" t="s">
        <v>4262</v>
      </c>
      <c r="E3217" s="469">
        <v>47.99</v>
      </c>
      <c r="F3217" t="s">
        <v>523</v>
      </c>
      <c r="G3217">
        <v>48</v>
      </c>
    </row>
    <row r="3218" spans="1:7">
      <c r="A3218">
        <v>3217</v>
      </c>
      <c r="B3218">
        <v>11035</v>
      </c>
      <c r="C3218">
        <v>15</v>
      </c>
      <c r="D3218" t="s">
        <v>4263</v>
      </c>
      <c r="E3218" s="469">
        <v>14.99</v>
      </c>
      <c r="F3218" t="s">
        <v>4192</v>
      </c>
      <c r="G3218">
        <v>41</v>
      </c>
    </row>
    <row r="3219" spans="1:7">
      <c r="A3219">
        <v>3218</v>
      </c>
      <c r="B3219">
        <v>11098</v>
      </c>
      <c r="C3219">
        <v>15</v>
      </c>
      <c r="D3219" t="s">
        <v>4264</v>
      </c>
      <c r="E3219" s="469">
        <v>19.989999999999998</v>
      </c>
      <c r="F3219" t="s">
        <v>523</v>
      </c>
      <c r="G3219">
        <v>39</v>
      </c>
    </row>
    <row r="3220" spans="1:7">
      <c r="A3220">
        <v>3219</v>
      </c>
      <c r="B3220">
        <v>6496</v>
      </c>
      <c r="C3220">
        <v>15</v>
      </c>
      <c r="D3220" t="s">
        <v>4265</v>
      </c>
      <c r="E3220" s="469">
        <v>26.99</v>
      </c>
      <c r="F3220" t="s">
        <v>523</v>
      </c>
      <c r="G3220">
        <v>230</v>
      </c>
    </row>
    <row r="3221" spans="1:7">
      <c r="A3221">
        <v>3220</v>
      </c>
      <c r="B3221">
        <v>11036</v>
      </c>
      <c r="C3221">
        <v>15</v>
      </c>
      <c r="D3221" t="s">
        <v>4266</v>
      </c>
      <c r="E3221" s="469">
        <v>99.99</v>
      </c>
      <c r="F3221" t="s">
        <v>523</v>
      </c>
      <c r="G3221">
        <v>41</v>
      </c>
    </row>
    <row r="3222" spans="1:7">
      <c r="A3222">
        <v>3221</v>
      </c>
      <c r="B3222">
        <v>10483</v>
      </c>
      <c r="C3222">
        <v>15</v>
      </c>
      <c r="D3222" t="s">
        <v>4267</v>
      </c>
      <c r="E3222" s="469">
        <v>131.99</v>
      </c>
      <c r="F3222" t="s">
        <v>523</v>
      </c>
      <c r="G3222">
        <v>65</v>
      </c>
    </row>
    <row r="3223" spans="1:7">
      <c r="A3223">
        <v>3222</v>
      </c>
      <c r="B3223">
        <v>10302</v>
      </c>
      <c r="C3223">
        <v>15</v>
      </c>
      <c r="D3223" t="s">
        <v>4268</v>
      </c>
      <c r="E3223" s="469">
        <v>19.989999999999998</v>
      </c>
      <c r="F3223" t="s">
        <v>523</v>
      </c>
      <c r="G3223">
        <v>72</v>
      </c>
    </row>
    <row r="3224" spans="1:7">
      <c r="A3224">
        <v>3223</v>
      </c>
      <c r="B3224">
        <v>8375</v>
      </c>
      <c r="C3224">
        <v>15</v>
      </c>
      <c r="D3224" t="s">
        <v>4269</v>
      </c>
      <c r="E3224" s="469">
        <v>18.989999999999998</v>
      </c>
      <c r="F3224" t="s">
        <v>523</v>
      </c>
      <c r="G3224">
        <v>152</v>
      </c>
    </row>
    <row r="3225" spans="1:7">
      <c r="A3225">
        <v>3224</v>
      </c>
      <c r="B3225">
        <v>10232</v>
      </c>
      <c r="C3225">
        <v>15</v>
      </c>
      <c r="D3225" t="s">
        <v>4270</v>
      </c>
      <c r="E3225" s="469">
        <v>14.99</v>
      </c>
      <c r="F3225" t="s">
        <v>4192</v>
      </c>
      <c r="G3225">
        <v>75</v>
      </c>
    </row>
    <row r="3226" spans="1:7">
      <c r="A3226">
        <v>3225</v>
      </c>
      <c r="B3226">
        <v>10572</v>
      </c>
      <c r="C3226">
        <v>15</v>
      </c>
      <c r="D3226" t="s">
        <v>4271</v>
      </c>
      <c r="E3226" s="469">
        <v>73.989999999999995</v>
      </c>
      <c r="F3226" t="s">
        <v>523</v>
      </c>
      <c r="G3226">
        <v>61</v>
      </c>
    </row>
    <row r="3227" spans="1:7">
      <c r="A3227">
        <v>3226</v>
      </c>
      <c r="B3227">
        <v>10414</v>
      </c>
      <c r="C3227">
        <v>15</v>
      </c>
      <c r="D3227" t="s">
        <v>4272</v>
      </c>
      <c r="E3227" s="469">
        <v>72.989999999999995</v>
      </c>
      <c r="F3227" t="s">
        <v>523</v>
      </c>
      <c r="G3227">
        <v>68</v>
      </c>
    </row>
    <row r="3228" spans="1:7">
      <c r="A3228">
        <v>3227</v>
      </c>
      <c r="B3228">
        <v>6559</v>
      </c>
      <c r="C3228">
        <v>15</v>
      </c>
      <c r="D3228" t="s">
        <v>4273</v>
      </c>
      <c r="E3228" s="469">
        <v>21.99</v>
      </c>
      <c r="F3228" t="s">
        <v>523</v>
      </c>
      <c r="G3228">
        <v>227</v>
      </c>
    </row>
    <row r="3229" spans="1:7">
      <c r="A3229">
        <v>3228</v>
      </c>
      <c r="B3229">
        <v>7773</v>
      </c>
      <c r="C3229">
        <v>15</v>
      </c>
      <c r="D3229" t="s">
        <v>4274</v>
      </c>
      <c r="E3229" s="469">
        <v>27.99</v>
      </c>
      <c r="F3229" t="s">
        <v>523</v>
      </c>
      <c r="G3229">
        <v>178</v>
      </c>
    </row>
    <row r="3230" spans="1:7">
      <c r="A3230">
        <v>3229</v>
      </c>
      <c r="B3230">
        <v>11099</v>
      </c>
      <c r="C3230">
        <v>15</v>
      </c>
      <c r="D3230" t="s">
        <v>4275</v>
      </c>
      <c r="E3230" s="469">
        <v>73.989999999999995</v>
      </c>
      <c r="F3230" t="s">
        <v>523</v>
      </c>
      <c r="G3230">
        <v>39</v>
      </c>
    </row>
    <row r="3231" spans="1:7">
      <c r="A3231">
        <v>3230</v>
      </c>
      <c r="B3231">
        <v>6012</v>
      </c>
      <c r="C3231">
        <v>15</v>
      </c>
      <c r="D3231" t="s">
        <v>4276</v>
      </c>
      <c r="E3231" s="469">
        <v>66.989999999999995</v>
      </c>
      <c r="F3231" t="s">
        <v>523</v>
      </c>
      <c r="G3231">
        <v>250</v>
      </c>
    </row>
    <row r="3232" spans="1:7">
      <c r="A3232">
        <v>3231</v>
      </c>
      <c r="B3232">
        <v>7233</v>
      </c>
      <c r="C3232">
        <v>15</v>
      </c>
      <c r="D3232" t="s">
        <v>4277</v>
      </c>
      <c r="E3232" s="469">
        <v>27.99</v>
      </c>
      <c r="F3232" t="s">
        <v>523</v>
      </c>
      <c r="G3232">
        <v>201</v>
      </c>
    </row>
    <row r="3233" spans="1:7">
      <c r="A3233">
        <v>3232</v>
      </c>
      <c r="B3233">
        <v>10124</v>
      </c>
      <c r="C3233">
        <v>15</v>
      </c>
      <c r="D3233" t="s">
        <v>4278</v>
      </c>
      <c r="E3233" s="469">
        <v>20.99</v>
      </c>
      <c r="F3233" t="s">
        <v>523</v>
      </c>
      <c r="G3233">
        <v>80</v>
      </c>
    </row>
    <row r="3234" spans="1:7">
      <c r="A3234">
        <v>3233</v>
      </c>
      <c r="B3234">
        <v>10709</v>
      </c>
      <c r="C3234">
        <v>15</v>
      </c>
      <c r="D3234" t="s">
        <v>4279</v>
      </c>
      <c r="E3234" s="469">
        <v>47.99</v>
      </c>
      <c r="F3234" t="s">
        <v>523</v>
      </c>
      <c r="G3234">
        <v>55</v>
      </c>
    </row>
    <row r="3235" spans="1:7">
      <c r="A3235">
        <v>3234</v>
      </c>
      <c r="B3235">
        <v>7761</v>
      </c>
      <c r="C3235">
        <v>15</v>
      </c>
      <c r="D3235" t="s">
        <v>4280</v>
      </c>
      <c r="E3235" s="469">
        <v>33.99</v>
      </c>
      <c r="F3235" t="s">
        <v>523</v>
      </c>
      <c r="G3235">
        <v>179</v>
      </c>
    </row>
    <row r="3236" spans="1:7">
      <c r="A3236">
        <v>3235</v>
      </c>
      <c r="B3236">
        <v>10415</v>
      </c>
      <c r="C3236">
        <v>15</v>
      </c>
      <c r="D3236" t="s">
        <v>4281</v>
      </c>
      <c r="E3236" s="469">
        <v>24.99</v>
      </c>
      <c r="F3236" t="s">
        <v>523</v>
      </c>
      <c r="G3236">
        <v>68</v>
      </c>
    </row>
    <row r="3237" spans="1:7">
      <c r="A3237">
        <v>3236</v>
      </c>
      <c r="B3237">
        <v>8333</v>
      </c>
      <c r="C3237">
        <v>15</v>
      </c>
      <c r="D3237" t="s">
        <v>4282</v>
      </c>
      <c r="E3237" s="469">
        <v>17.989999999999998</v>
      </c>
      <c r="F3237" t="s">
        <v>523</v>
      </c>
      <c r="G3237">
        <v>154</v>
      </c>
    </row>
    <row r="3238" spans="1:7">
      <c r="A3238">
        <v>3237</v>
      </c>
      <c r="B3238">
        <v>7816</v>
      </c>
      <c r="C3238">
        <v>15</v>
      </c>
      <c r="D3238" t="s">
        <v>4283</v>
      </c>
      <c r="E3238" s="469">
        <v>19.989999999999998</v>
      </c>
      <c r="F3238" t="s">
        <v>523</v>
      </c>
      <c r="G3238">
        <v>176</v>
      </c>
    </row>
    <row r="3239" spans="1:7">
      <c r="A3239">
        <v>3238</v>
      </c>
      <c r="B3239">
        <v>6906</v>
      </c>
      <c r="C3239">
        <v>15</v>
      </c>
      <c r="D3239" t="s">
        <v>4284</v>
      </c>
      <c r="E3239" s="469">
        <v>59.99</v>
      </c>
      <c r="F3239" t="s">
        <v>523</v>
      </c>
      <c r="G3239">
        <v>214</v>
      </c>
    </row>
    <row r="3240" spans="1:7">
      <c r="A3240">
        <v>3239</v>
      </c>
      <c r="B3240">
        <v>7481</v>
      </c>
      <c r="C3240">
        <v>15</v>
      </c>
      <c r="D3240" t="s">
        <v>4285</v>
      </c>
      <c r="E3240" s="469">
        <v>28.99</v>
      </c>
      <c r="F3240" t="s">
        <v>523</v>
      </c>
      <c r="G3240">
        <v>191</v>
      </c>
    </row>
    <row r="3241" spans="1:7">
      <c r="A3241">
        <v>3240</v>
      </c>
      <c r="B3241">
        <v>6611</v>
      </c>
      <c r="C3241">
        <v>15</v>
      </c>
      <c r="D3241" t="s">
        <v>4286</v>
      </c>
      <c r="E3241" s="469">
        <v>27.99</v>
      </c>
      <c r="F3241" t="s">
        <v>523</v>
      </c>
      <c r="G3241">
        <v>225</v>
      </c>
    </row>
    <row r="3242" spans="1:7">
      <c r="A3242">
        <v>3241</v>
      </c>
      <c r="B3242">
        <v>10329</v>
      </c>
      <c r="C3242">
        <v>15</v>
      </c>
      <c r="D3242" t="s">
        <v>4287</v>
      </c>
      <c r="E3242" s="469">
        <v>13.99</v>
      </c>
      <c r="F3242" t="s">
        <v>523</v>
      </c>
      <c r="G3242">
        <v>71</v>
      </c>
    </row>
    <row r="3243" spans="1:7">
      <c r="A3243">
        <v>3242</v>
      </c>
      <c r="B3243">
        <v>7795</v>
      </c>
      <c r="C3243">
        <v>15</v>
      </c>
      <c r="D3243" t="s">
        <v>4288</v>
      </c>
      <c r="E3243" s="469">
        <v>46.99</v>
      </c>
      <c r="F3243" t="s">
        <v>523</v>
      </c>
      <c r="G3243">
        <v>177</v>
      </c>
    </row>
    <row r="3244" spans="1:7">
      <c r="A3244">
        <v>3243</v>
      </c>
      <c r="B3244">
        <v>11707</v>
      </c>
      <c r="C3244">
        <v>15</v>
      </c>
      <c r="D3244" t="s">
        <v>4289</v>
      </c>
      <c r="E3244" s="469">
        <v>19.989999999999998</v>
      </c>
      <c r="F3244" t="s">
        <v>4192</v>
      </c>
      <c r="G3244">
        <v>12</v>
      </c>
    </row>
    <row r="3245" spans="1:7">
      <c r="A3245">
        <v>3244</v>
      </c>
      <c r="B3245">
        <v>8967</v>
      </c>
      <c r="C3245">
        <v>15</v>
      </c>
      <c r="D3245" t="s">
        <v>4290</v>
      </c>
      <c r="E3245" s="469">
        <v>14.99</v>
      </c>
      <c r="F3245" t="s">
        <v>4192</v>
      </c>
      <c r="G3245">
        <v>129</v>
      </c>
    </row>
    <row r="3246" spans="1:7">
      <c r="A3246">
        <v>3245</v>
      </c>
      <c r="B3246">
        <v>11529</v>
      </c>
      <c r="C3246">
        <v>15</v>
      </c>
      <c r="D3246" t="s">
        <v>4291</v>
      </c>
      <c r="E3246" s="469">
        <v>132.99</v>
      </c>
      <c r="F3246" t="s">
        <v>523</v>
      </c>
      <c r="G3246">
        <v>20</v>
      </c>
    </row>
    <row r="3247" spans="1:7">
      <c r="A3247">
        <v>3246</v>
      </c>
      <c r="B3247">
        <v>8584</v>
      </c>
      <c r="C3247">
        <v>15</v>
      </c>
      <c r="D3247" t="s">
        <v>4292</v>
      </c>
      <c r="E3247" s="469">
        <v>125.99</v>
      </c>
      <c r="F3247" t="s">
        <v>523</v>
      </c>
      <c r="G3247">
        <v>144</v>
      </c>
    </row>
    <row r="3248" spans="1:7">
      <c r="A3248">
        <v>3247</v>
      </c>
      <c r="B3248">
        <v>7147</v>
      </c>
      <c r="C3248">
        <v>15</v>
      </c>
      <c r="D3248" t="s">
        <v>4293</v>
      </c>
      <c r="E3248" s="469">
        <v>126.99</v>
      </c>
      <c r="F3248" t="s">
        <v>523</v>
      </c>
      <c r="G3248">
        <v>204</v>
      </c>
    </row>
    <row r="3249" spans="1:7">
      <c r="A3249">
        <v>3248</v>
      </c>
      <c r="B3249">
        <v>9065</v>
      </c>
      <c r="C3249">
        <v>15</v>
      </c>
      <c r="D3249" t="s">
        <v>4294</v>
      </c>
      <c r="E3249" s="469">
        <v>125.99</v>
      </c>
      <c r="F3249" t="s">
        <v>523</v>
      </c>
      <c r="G3249">
        <v>125</v>
      </c>
    </row>
    <row r="3250" spans="1:7">
      <c r="A3250">
        <v>3249</v>
      </c>
      <c r="B3250">
        <v>7208</v>
      </c>
      <c r="C3250">
        <v>15</v>
      </c>
      <c r="D3250" t="s">
        <v>4295</v>
      </c>
      <c r="E3250" s="469">
        <v>118.99</v>
      </c>
      <c r="F3250" t="s">
        <v>523</v>
      </c>
      <c r="G3250">
        <v>202</v>
      </c>
    </row>
    <row r="3251" spans="1:7">
      <c r="A3251">
        <v>3250</v>
      </c>
      <c r="B3251">
        <v>10533</v>
      </c>
      <c r="C3251">
        <v>15</v>
      </c>
      <c r="D3251" t="s">
        <v>4296</v>
      </c>
      <c r="E3251" s="469">
        <v>24.99</v>
      </c>
      <c r="F3251" t="s">
        <v>523</v>
      </c>
      <c r="G3251">
        <v>63</v>
      </c>
    </row>
    <row r="3252" spans="1:7">
      <c r="A3252">
        <v>3251</v>
      </c>
      <c r="B3252">
        <v>11595</v>
      </c>
      <c r="C3252">
        <v>15</v>
      </c>
      <c r="D3252" t="s">
        <v>4297</v>
      </c>
      <c r="E3252" s="469">
        <v>27.99</v>
      </c>
      <c r="F3252" t="s">
        <v>523</v>
      </c>
      <c r="G3252">
        <v>17</v>
      </c>
    </row>
    <row r="3253" spans="1:7">
      <c r="A3253">
        <v>3252</v>
      </c>
      <c r="B3253">
        <v>6042</v>
      </c>
      <c r="C3253">
        <v>15</v>
      </c>
      <c r="D3253" t="s">
        <v>4298</v>
      </c>
      <c r="E3253" s="469">
        <v>14.99</v>
      </c>
      <c r="F3253" t="s">
        <v>523</v>
      </c>
      <c r="G3253">
        <v>249</v>
      </c>
    </row>
    <row r="3254" spans="1:7">
      <c r="A3254">
        <v>3253</v>
      </c>
      <c r="B3254">
        <v>8531</v>
      </c>
      <c r="C3254">
        <v>15</v>
      </c>
      <c r="D3254" t="s">
        <v>4299</v>
      </c>
      <c r="E3254" s="469">
        <v>14.99</v>
      </c>
      <c r="F3254" t="s">
        <v>523</v>
      </c>
      <c r="G3254">
        <v>146</v>
      </c>
    </row>
    <row r="3255" spans="1:7">
      <c r="A3255">
        <v>3254</v>
      </c>
      <c r="B3255">
        <v>6314</v>
      </c>
      <c r="C3255">
        <v>15</v>
      </c>
      <c r="D3255" t="s">
        <v>4300</v>
      </c>
      <c r="E3255" s="469">
        <v>15.99</v>
      </c>
      <c r="F3255" t="s">
        <v>523</v>
      </c>
      <c r="G3255">
        <v>237</v>
      </c>
    </row>
    <row r="3256" spans="1:7">
      <c r="A3256">
        <v>3255</v>
      </c>
      <c r="B3256">
        <v>6203</v>
      </c>
      <c r="C3256">
        <v>15</v>
      </c>
      <c r="D3256" t="s">
        <v>4301</v>
      </c>
      <c r="E3256" s="469">
        <v>20.99</v>
      </c>
      <c r="F3256" t="s">
        <v>523</v>
      </c>
      <c r="G3256">
        <v>242</v>
      </c>
    </row>
    <row r="3257" spans="1:7">
      <c r="A3257">
        <v>3256</v>
      </c>
      <c r="B3257">
        <v>6716</v>
      </c>
      <c r="C3257">
        <v>15</v>
      </c>
      <c r="D3257" t="s">
        <v>4302</v>
      </c>
      <c r="E3257" s="469">
        <v>47.99</v>
      </c>
      <c r="F3257" t="s">
        <v>523</v>
      </c>
      <c r="G3257">
        <v>221</v>
      </c>
    </row>
    <row r="3258" spans="1:7">
      <c r="A3258">
        <v>3257</v>
      </c>
      <c r="B3258">
        <v>8071</v>
      </c>
      <c r="C3258">
        <v>15</v>
      </c>
      <c r="D3258" t="s">
        <v>4303</v>
      </c>
      <c r="E3258" s="469">
        <v>90.99</v>
      </c>
      <c r="F3258" t="s">
        <v>523</v>
      </c>
      <c r="G3258">
        <v>165</v>
      </c>
    </row>
    <row r="3259" spans="1:7">
      <c r="A3259">
        <v>3258</v>
      </c>
      <c r="B3259">
        <v>10743</v>
      </c>
      <c r="C3259">
        <v>15</v>
      </c>
      <c r="D3259" t="s">
        <v>4304</v>
      </c>
      <c r="E3259" s="469">
        <v>40.99</v>
      </c>
      <c r="F3259" t="s">
        <v>523</v>
      </c>
      <c r="G3259">
        <v>54</v>
      </c>
    </row>
    <row r="3260" spans="1:7">
      <c r="A3260">
        <v>3259</v>
      </c>
      <c r="B3260">
        <v>7460</v>
      </c>
      <c r="C3260">
        <v>15</v>
      </c>
      <c r="D3260" t="s">
        <v>4305</v>
      </c>
      <c r="E3260" s="469">
        <v>59.95</v>
      </c>
      <c r="F3260" t="s">
        <v>4192</v>
      </c>
      <c r="G3260">
        <v>192</v>
      </c>
    </row>
    <row r="3261" spans="1:7">
      <c r="A3261">
        <v>3260</v>
      </c>
      <c r="B3261">
        <v>9669</v>
      </c>
      <c r="C3261">
        <v>15</v>
      </c>
      <c r="D3261" t="s">
        <v>4306</v>
      </c>
      <c r="E3261" s="469">
        <v>39.99</v>
      </c>
      <c r="F3261" t="s">
        <v>4192</v>
      </c>
      <c r="G3261">
        <v>99</v>
      </c>
    </row>
    <row r="3262" spans="1:7">
      <c r="A3262">
        <v>3261</v>
      </c>
      <c r="B3262">
        <v>8663</v>
      </c>
      <c r="C3262">
        <v>15</v>
      </c>
      <c r="D3262" t="s">
        <v>4307</v>
      </c>
      <c r="E3262" s="469">
        <v>72.989999999999995</v>
      </c>
      <c r="F3262" t="s">
        <v>523</v>
      </c>
      <c r="G3262">
        <v>141</v>
      </c>
    </row>
    <row r="3263" spans="1:7">
      <c r="A3263">
        <v>3262</v>
      </c>
      <c r="B3263">
        <v>10447</v>
      </c>
      <c r="C3263">
        <v>15</v>
      </c>
      <c r="D3263" t="s">
        <v>4308</v>
      </c>
      <c r="E3263" s="469">
        <v>38.99</v>
      </c>
      <c r="F3263" t="s">
        <v>523</v>
      </c>
      <c r="G3263">
        <v>66</v>
      </c>
    </row>
    <row r="3264" spans="1:7">
      <c r="A3264">
        <v>3263</v>
      </c>
      <c r="B3264">
        <v>11570</v>
      </c>
      <c r="C3264">
        <v>15</v>
      </c>
      <c r="D3264" t="s">
        <v>4309</v>
      </c>
      <c r="E3264" s="469">
        <v>32.99</v>
      </c>
      <c r="F3264" t="s">
        <v>523</v>
      </c>
      <c r="G3264">
        <v>18</v>
      </c>
    </row>
    <row r="3265" spans="1:7">
      <c r="A3265">
        <v>3264</v>
      </c>
      <c r="B3265">
        <v>8224</v>
      </c>
      <c r="C3265">
        <v>15</v>
      </c>
      <c r="D3265" t="s">
        <v>4310</v>
      </c>
      <c r="E3265" s="469">
        <v>19.989999999999998</v>
      </c>
      <c r="F3265" t="s">
        <v>523</v>
      </c>
      <c r="G3265">
        <v>158</v>
      </c>
    </row>
    <row r="3266" spans="1:7">
      <c r="A3266">
        <v>3265</v>
      </c>
      <c r="B3266">
        <v>7680</v>
      </c>
      <c r="C3266">
        <v>15</v>
      </c>
      <c r="D3266" t="s">
        <v>4311</v>
      </c>
      <c r="E3266" s="469">
        <v>29.99</v>
      </c>
      <c r="F3266" t="s">
        <v>4192</v>
      </c>
      <c r="G3266">
        <v>182</v>
      </c>
    </row>
    <row r="3267" spans="1:7">
      <c r="A3267">
        <v>3266</v>
      </c>
      <c r="B3267">
        <v>6315</v>
      </c>
      <c r="C3267">
        <v>15</v>
      </c>
      <c r="D3267" t="s">
        <v>4312</v>
      </c>
      <c r="E3267" s="469">
        <v>121.99</v>
      </c>
      <c r="F3267" t="s">
        <v>523</v>
      </c>
      <c r="G3267">
        <v>237</v>
      </c>
    </row>
    <row r="3268" spans="1:7">
      <c r="A3268">
        <v>3267</v>
      </c>
      <c r="B3268">
        <v>9877</v>
      </c>
      <c r="C3268">
        <v>15</v>
      </c>
      <c r="D3268" t="s">
        <v>4313</v>
      </c>
      <c r="E3268" s="469">
        <v>37.99</v>
      </c>
      <c r="F3268" t="s">
        <v>523</v>
      </c>
      <c r="G3268">
        <v>91</v>
      </c>
    </row>
    <row r="3269" spans="1:7">
      <c r="A3269">
        <v>3268</v>
      </c>
      <c r="B3269">
        <v>8274</v>
      </c>
      <c r="C3269">
        <v>15</v>
      </c>
      <c r="D3269" t="s">
        <v>4314</v>
      </c>
      <c r="E3269" s="469">
        <v>27.99</v>
      </c>
      <c r="F3269" t="s">
        <v>523</v>
      </c>
      <c r="G3269">
        <v>156</v>
      </c>
    </row>
    <row r="3270" spans="1:7">
      <c r="A3270">
        <v>3269</v>
      </c>
      <c r="B3270">
        <v>10978</v>
      </c>
      <c r="C3270">
        <v>15</v>
      </c>
      <c r="D3270" t="s">
        <v>4315</v>
      </c>
      <c r="E3270" s="469">
        <v>28.99</v>
      </c>
      <c r="F3270" t="s">
        <v>523</v>
      </c>
      <c r="G3270">
        <v>43</v>
      </c>
    </row>
    <row r="3271" spans="1:7">
      <c r="A3271">
        <v>3270</v>
      </c>
      <c r="B3271">
        <v>11434</v>
      </c>
      <c r="C3271">
        <v>15</v>
      </c>
      <c r="D3271" t="s">
        <v>4316</v>
      </c>
      <c r="E3271" s="469">
        <v>27.99</v>
      </c>
      <c r="F3271" t="s">
        <v>523</v>
      </c>
      <c r="G3271">
        <v>24</v>
      </c>
    </row>
    <row r="3272" spans="1:7">
      <c r="A3272">
        <v>3271</v>
      </c>
      <c r="B3272">
        <v>7234</v>
      </c>
      <c r="C3272">
        <v>15</v>
      </c>
      <c r="D3272" t="s">
        <v>4317</v>
      </c>
      <c r="E3272" s="469">
        <v>26.99</v>
      </c>
      <c r="F3272" t="s">
        <v>523</v>
      </c>
      <c r="G3272">
        <v>201</v>
      </c>
    </row>
    <row r="3273" spans="1:7">
      <c r="A3273">
        <v>3272</v>
      </c>
      <c r="B3273">
        <v>8200</v>
      </c>
      <c r="C3273">
        <v>15</v>
      </c>
      <c r="D3273" t="s">
        <v>4318</v>
      </c>
      <c r="E3273" s="469">
        <v>19.989999999999998</v>
      </c>
      <c r="F3273" t="s">
        <v>4192</v>
      </c>
      <c r="G3273">
        <v>159</v>
      </c>
    </row>
    <row r="3274" spans="1:7">
      <c r="A3274">
        <v>3273</v>
      </c>
      <c r="B3274">
        <v>7148</v>
      </c>
      <c r="C3274">
        <v>15</v>
      </c>
      <c r="D3274" t="s">
        <v>4319</v>
      </c>
      <c r="E3274" s="469">
        <v>14.99</v>
      </c>
      <c r="F3274" t="s">
        <v>4192</v>
      </c>
      <c r="G3274">
        <v>204</v>
      </c>
    </row>
    <row r="3275" spans="1:7">
      <c r="A3275">
        <v>3274</v>
      </c>
      <c r="B3275">
        <v>7209</v>
      </c>
      <c r="C3275">
        <v>15</v>
      </c>
      <c r="D3275" t="s">
        <v>4320</v>
      </c>
      <c r="E3275" s="469">
        <v>45.99</v>
      </c>
      <c r="F3275" t="s">
        <v>523</v>
      </c>
      <c r="G3275">
        <v>202</v>
      </c>
    </row>
    <row r="3276" spans="1:7">
      <c r="A3276">
        <v>3275</v>
      </c>
      <c r="B3276">
        <v>7235</v>
      </c>
      <c r="C3276">
        <v>15</v>
      </c>
      <c r="D3276" t="s">
        <v>4321</v>
      </c>
      <c r="E3276" s="469">
        <v>50.99</v>
      </c>
      <c r="F3276" t="s">
        <v>523</v>
      </c>
      <c r="G3276">
        <v>201</v>
      </c>
    </row>
    <row r="3277" spans="1:7">
      <c r="A3277">
        <v>3276</v>
      </c>
      <c r="B3277">
        <v>8502</v>
      </c>
      <c r="C3277">
        <v>15</v>
      </c>
      <c r="D3277" t="s">
        <v>4322</v>
      </c>
      <c r="E3277" s="469">
        <v>11.99</v>
      </c>
      <c r="F3277" t="s">
        <v>523</v>
      </c>
      <c r="G3277">
        <v>147</v>
      </c>
    </row>
    <row r="3278" spans="1:7">
      <c r="A3278">
        <v>3277</v>
      </c>
      <c r="B3278">
        <v>11345</v>
      </c>
      <c r="C3278">
        <v>15</v>
      </c>
      <c r="D3278" t="s">
        <v>4323</v>
      </c>
      <c r="E3278" s="469">
        <v>69.989999999999995</v>
      </c>
      <c r="F3278" t="s">
        <v>523</v>
      </c>
      <c r="G3278">
        <v>28</v>
      </c>
    </row>
    <row r="3279" spans="1:7">
      <c r="A3279">
        <v>3278</v>
      </c>
      <c r="B3279">
        <v>11632</v>
      </c>
      <c r="C3279">
        <v>15</v>
      </c>
      <c r="D3279" t="s">
        <v>4324</v>
      </c>
      <c r="E3279" s="469">
        <v>43.99</v>
      </c>
      <c r="F3279" t="s">
        <v>523</v>
      </c>
      <c r="G3279">
        <v>15</v>
      </c>
    </row>
    <row r="3280" spans="1:7">
      <c r="A3280">
        <v>3279</v>
      </c>
      <c r="B3280">
        <v>11230</v>
      </c>
      <c r="C3280">
        <v>15</v>
      </c>
      <c r="D3280" t="s">
        <v>4325</v>
      </c>
      <c r="E3280" s="469">
        <v>18.989999999999998</v>
      </c>
      <c r="F3280" t="s">
        <v>523</v>
      </c>
      <c r="G3280">
        <v>33</v>
      </c>
    </row>
    <row r="3281" spans="1:7">
      <c r="A3281">
        <v>3280</v>
      </c>
      <c r="B3281">
        <v>8819</v>
      </c>
      <c r="C3281">
        <v>15</v>
      </c>
      <c r="D3281" t="s">
        <v>4326</v>
      </c>
      <c r="E3281" s="469">
        <v>14.99</v>
      </c>
      <c r="F3281" t="s">
        <v>523</v>
      </c>
      <c r="G3281">
        <v>135</v>
      </c>
    </row>
    <row r="3282" spans="1:7">
      <c r="A3282">
        <v>3281</v>
      </c>
      <c r="B3282">
        <v>8901</v>
      </c>
      <c r="C3282">
        <v>15</v>
      </c>
      <c r="D3282" t="s">
        <v>4327</v>
      </c>
      <c r="E3282" s="469">
        <v>47.99</v>
      </c>
      <c r="F3282" t="s">
        <v>523</v>
      </c>
      <c r="G3282">
        <v>132</v>
      </c>
    </row>
    <row r="3283" spans="1:7">
      <c r="A3283">
        <v>3282</v>
      </c>
      <c r="B3283">
        <v>11991</v>
      </c>
      <c r="C3283">
        <v>15</v>
      </c>
      <c r="D3283" t="s">
        <v>4328</v>
      </c>
      <c r="E3283" s="469">
        <v>42.99</v>
      </c>
      <c r="F3283" t="s">
        <v>523</v>
      </c>
      <c r="G3283">
        <v>0</v>
      </c>
    </row>
    <row r="3284" spans="1:7">
      <c r="A3284">
        <v>3283</v>
      </c>
      <c r="B3284">
        <v>9590</v>
      </c>
      <c r="C3284">
        <v>15</v>
      </c>
      <c r="D3284" t="s">
        <v>4329</v>
      </c>
      <c r="E3284" s="469">
        <v>17.989999999999998</v>
      </c>
      <c r="F3284" t="s">
        <v>523</v>
      </c>
      <c r="G3284">
        <v>102</v>
      </c>
    </row>
    <row r="3285" spans="1:7">
      <c r="A3285">
        <v>3284</v>
      </c>
      <c r="B3285">
        <v>9809</v>
      </c>
      <c r="C3285">
        <v>15</v>
      </c>
      <c r="D3285" t="s">
        <v>4330</v>
      </c>
      <c r="E3285" s="469">
        <v>17.989999999999998</v>
      </c>
      <c r="F3285" t="s">
        <v>523</v>
      </c>
      <c r="G3285">
        <v>94</v>
      </c>
    </row>
    <row r="3286" spans="1:7">
      <c r="A3286">
        <v>3285</v>
      </c>
      <c r="B3286">
        <v>6094</v>
      </c>
      <c r="C3286">
        <v>15</v>
      </c>
      <c r="D3286" t="s">
        <v>4331</v>
      </c>
      <c r="E3286" s="469">
        <v>25.99</v>
      </c>
      <c r="F3286" t="s">
        <v>523</v>
      </c>
      <c r="G3286">
        <v>247</v>
      </c>
    </row>
    <row r="3287" spans="1:7">
      <c r="A3287">
        <v>3286</v>
      </c>
      <c r="B3287">
        <v>8664</v>
      </c>
      <c r="C3287">
        <v>15</v>
      </c>
      <c r="D3287" t="s">
        <v>4332</v>
      </c>
      <c r="E3287" s="469">
        <v>117.99</v>
      </c>
      <c r="F3287" t="s">
        <v>523</v>
      </c>
      <c r="G3287">
        <v>141</v>
      </c>
    </row>
    <row r="3288" spans="1:7">
      <c r="A3288">
        <v>3287</v>
      </c>
      <c r="B3288">
        <v>7582</v>
      </c>
      <c r="C3288">
        <v>15</v>
      </c>
      <c r="D3288" t="s">
        <v>4333</v>
      </c>
      <c r="E3288" s="469">
        <v>161.99</v>
      </c>
      <c r="F3288" t="s">
        <v>523</v>
      </c>
      <c r="G3288">
        <v>187</v>
      </c>
    </row>
    <row r="3289" spans="1:7">
      <c r="A3289">
        <v>3288</v>
      </c>
      <c r="B3289">
        <v>7357</v>
      </c>
      <c r="C3289">
        <v>15</v>
      </c>
      <c r="D3289" t="s">
        <v>4334</v>
      </c>
      <c r="E3289" s="469">
        <v>161.99</v>
      </c>
      <c r="F3289" t="s">
        <v>523</v>
      </c>
      <c r="G3289">
        <v>196</v>
      </c>
    </row>
    <row r="3290" spans="1:7">
      <c r="A3290">
        <v>3289</v>
      </c>
      <c r="B3290">
        <v>11614</v>
      </c>
      <c r="C3290">
        <v>15</v>
      </c>
      <c r="D3290" t="s">
        <v>4335</v>
      </c>
      <c r="E3290" s="469">
        <v>161.99</v>
      </c>
      <c r="F3290" t="s">
        <v>523</v>
      </c>
      <c r="G3290">
        <v>16</v>
      </c>
    </row>
    <row r="3291" spans="1:7">
      <c r="A3291">
        <v>3290</v>
      </c>
      <c r="B3291">
        <v>8376</v>
      </c>
      <c r="C3291">
        <v>15</v>
      </c>
      <c r="D3291" t="s">
        <v>4336</v>
      </c>
      <c r="E3291" s="469">
        <v>106.99</v>
      </c>
      <c r="F3291" t="s">
        <v>523</v>
      </c>
      <c r="G3291">
        <v>152</v>
      </c>
    </row>
    <row r="3292" spans="1:7">
      <c r="A3292">
        <v>3291</v>
      </c>
      <c r="B3292">
        <v>9932</v>
      </c>
      <c r="C3292">
        <v>15</v>
      </c>
      <c r="D3292" t="s">
        <v>4337</v>
      </c>
      <c r="E3292" s="469">
        <v>93.99</v>
      </c>
      <c r="F3292" t="s">
        <v>523</v>
      </c>
      <c r="G3292">
        <v>89</v>
      </c>
    </row>
    <row r="3293" spans="1:7">
      <c r="A3293">
        <v>3292</v>
      </c>
      <c r="B3293">
        <v>7708</v>
      </c>
      <c r="C3293">
        <v>15</v>
      </c>
      <c r="D3293" t="s">
        <v>4338</v>
      </c>
      <c r="E3293" s="469">
        <v>93.99</v>
      </c>
      <c r="F3293" t="s">
        <v>523</v>
      </c>
      <c r="G3293">
        <v>181</v>
      </c>
    </row>
    <row r="3294" spans="1:7">
      <c r="A3294">
        <v>3293</v>
      </c>
      <c r="B3294">
        <v>9992</v>
      </c>
      <c r="C3294">
        <v>15</v>
      </c>
      <c r="D3294" t="s">
        <v>4339</v>
      </c>
      <c r="E3294" s="469">
        <v>93.99</v>
      </c>
      <c r="F3294" t="s">
        <v>523</v>
      </c>
      <c r="G3294">
        <v>86</v>
      </c>
    </row>
    <row r="3295" spans="1:7">
      <c r="A3295">
        <v>3294</v>
      </c>
      <c r="B3295">
        <v>7358</v>
      </c>
      <c r="C3295">
        <v>15</v>
      </c>
      <c r="D3295" t="s">
        <v>4340</v>
      </c>
      <c r="E3295" s="469">
        <v>131.99</v>
      </c>
      <c r="F3295" t="s">
        <v>523</v>
      </c>
      <c r="G3295">
        <v>196</v>
      </c>
    </row>
    <row r="3296" spans="1:7">
      <c r="A3296">
        <v>3295</v>
      </c>
      <c r="B3296">
        <v>9150</v>
      </c>
      <c r="C3296">
        <v>15</v>
      </c>
      <c r="D3296" t="s">
        <v>4341</v>
      </c>
      <c r="E3296" s="469">
        <v>27.99</v>
      </c>
      <c r="F3296" t="s">
        <v>523</v>
      </c>
      <c r="G3296">
        <v>121</v>
      </c>
    </row>
    <row r="3297" spans="1:7">
      <c r="A3297">
        <v>3296</v>
      </c>
      <c r="B3297">
        <v>7179</v>
      </c>
      <c r="C3297">
        <v>15</v>
      </c>
      <c r="D3297" t="s">
        <v>4342</v>
      </c>
      <c r="E3297" s="469">
        <v>50.99</v>
      </c>
      <c r="F3297" t="s">
        <v>523</v>
      </c>
      <c r="G3297">
        <v>203</v>
      </c>
    </row>
    <row r="3298" spans="1:7">
      <c r="A3298">
        <v>3297</v>
      </c>
      <c r="B3298">
        <v>7337</v>
      </c>
      <c r="C3298">
        <v>15</v>
      </c>
      <c r="D3298" t="s">
        <v>4343</v>
      </c>
      <c r="E3298" s="469">
        <v>45.99</v>
      </c>
      <c r="F3298" t="s">
        <v>523</v>
      </c>
      <c r="G3298">
        <v>197</v>
      </c>
    </row>
    <row r="3299" spans="1:7">
      <c r="A3299">
        <v>3298</v>
      </c>
      <c r="B3299">
        <v>11483</v>
      </c>
      <c r="C3299">
        <v>15</v>
      </c>
      <c r="D3299" t="s">
        <v>4344</v>
      </c>
      <c r="E3299" s="469">
        <v>51.99</v>
      </c>
      <c r="F3299" t="s">
        <v>523</v>
      </c>
      <c r="G3299">
        <v>22</v>
      </c>
    </row>
    <row r="3300" spans="1:7">
      <c r="A3300">
        <v>3299</v>
      </c>
      <c r="B3300">
        <v>8412</v>
      </c>
      <c r="C3300">
        <v>15</v>
      </c>
      <c r="D3300" t="s">
        <v>4345</v>
      </c>
      <c r="E3300" s="469">
        <v>25.99</v>
      </c>
      <c r="F3300" t="s">
        <v>523</v>
      </c>
      <c r="G3300">
        <v>151</v>
      </c>
    </row>
    <row r="3301" spans="1:7">
      <c r="A3301">
        <v>3300</v>
      </c>
      <c r="B3301">
        <v>10888</v>
      </c>
      <c r="C3301">
        <v>15</v>
      </c>
      <c r="D3301" t="s">
        <v>4346</v>
      </c>
      <c r="E3301" s="469">
        <v>44.99</v>
      </c>
      <c r="F3301" t="s">
        <v>523</v>
      </c>
      <c r="G3301">
        <v>47</v>
      </c>
    </row>
    <row r="3302" spans="1:7">
      <c r="A3302">
        <v>3301</v>
      </c>
      <c r="B3302">
        <v>6518</v>
      </c>
      <c r="C3302">
        <v>15</v>
      </c>
      <c r="D3302" t="s">
        <v>4347</v>
      </c>
      <c r="E3302" s="469">
        <v>182.99</v>
      </c>
      <c r="F3302" t="s">
        <v>523</v>
      </c>
      <c r="G3302">
        <v>229</v>
      </c>
    </row>
    <row r="3303" spans="1:7">
      <c r="A3303">
        <v>3302</v>
      </c>
      <c r="B3303">
        <v>7502</v>
      </c>
      <c r="C3303">
        <v>15</v>
      </c>
      <c r="D3303" t="s">
        <v>4348</v>
      </c>
      <c r="E3303" s="469">
        <v>199</v>
      </c>
      <c r="F3303" t="s">
        <v>523</v>
      </c>
      <c r="G3303">
        <v>190</v>
      </c>
    </row>
    <row r="3304" spans="1:7">
      <c r="A3304">
        <v>3303</v>
      </c>
      <c r="B3304">
        <v>11346</v>
      </c>
      <c r="C3304">
        <v>15</v>
      </c>
      <c r="D3304" t="s">
        <v>4349</v>
      </c>
      <c r="E3304" s="469">
        <v>199</v>
      </c>
      <c r="F3304" t="s">
        <v>523</v>
      </c>
      <c r="G3304">
        <v>28</v>
      </c>
    </row>
    <row r="3305" spans="1:7">
      <c r="A3305">
        <v>3304</v>
      </c>
      <c r="B3305">
        <v>7681</v>
      </c>
      <c r="C3305">
        <v>15</v>
      </c>
      <c r="D3305" t="s">
        <v>4350</v>
      </c>
      <c r="E3305" s="469">
        <v>226.99</v>
      </c>
      <c r="F3305" t="s">
        <v>523</v>
      </c>
      <c r="G3305">
        <v>182</v>
      </c>
    </row>
    <row r="3306" spans="1:7">
      <c r="A3306">
        <v>3305</v>
      </c>
      <c r="B3306">
        <v>6345</v>
      </c>
      <c r="C3306">
        <v>15</v>
      </c>
      <c r="D3306" t="s">
        <v>4351</v>
      </c>
      <c r="E3306" s="469">
        <v>83.99</v>
      </c>
      <c r="F3306" t="s">
        <v>523</v>
      </c>
      <c r="G3306">
        <v>236</v>
      </c>
    </row>
    <row r="3307" spans="1:7">
      <c r="A3307">
        <v>3306</v>
      </c>
      <c r="B3307">
        <v>10863</v>
      </c>
      <c r="C3307">
        <v>15</v>
      </c>
      <c r="D3307" t="s">
        <v>4352</v>
      </c>
      <c r="E3307" s="469">
        <v>122.99</v>
      </c>
      <c r="F3307" t="s">
        <v>523</v>
      </c>
      <c r="G3307">
        <v>48</v>
      </c>
    </row>
    <row r="3308" spans="1:7">
      <c r="A3308">
        <v>3307</v>
      </c>
      <c r="B3308">
        <v>8413</v>
      </c>
      <c r="C3308">
        <v>15</v>
      </c>
      <c r="D3308" t="s">
        <v>4353</v>
      </c>
      <c r="E3308" s="469">
        <v>122.99</v>
      </c>
      <c r="F3308" t="s">
        <v>523</v>
      </c>
      <c r="G3308">
        <v>151</v>
      </c>
    </row>
    <row r="3309" spans="1:7">
      <c r="A3309">
        <v>3308</v>
      </c>
      <c r="B3309">
        <v>9202</v>
      </c>
      <c r="C3309">
        <v>15</v>
      </c>
      <c r="D3309" t="s">
        <v>4354</v>
      </c>
      <c r="E3309" s="469">
        <v>122.99</v>
      </c>
      <c r="F3309" t="s">
        <v>523</v>
      </c>
      <c r="G3309">
        <v>119</v>
      </c>
    </row>
    <row r="3310" spans="1:7">
      <c r="A3310">
        <v>3309</v>
      </c>
      <c r="B3310">
        <v>8047</v>
      </c>
      <c r="C3310">
        <v>15</v>
      </c>
      <c r="D3310" t="s">
        <v>4355</v>
      </c>
      <c r="E3310" s="469">
        <v>49.99</v>
      </c>
      <c r="F3310" t="s">
        <v>523</v>
      </c>
      <c r="G3310">
        <v>166</v>
      </c>
    </row>
    <row r="3311" spans="1:7">
      <c r="A3311">
        <v>3310</v>
      </c>
      <c r="B3311">
        <v>11929</v>
      </c>
      <c r="C3311">
        <v>15</v>
      </c>
      <c r="D3311" t="s">
        <v>4356</v>
      </c>
      <c r="E3311" s="469">
        <v>50.99</v>
      </c>
      <c r="F3311" t="s">
        <v>523</v>
      </c>
      <c r="G3311">
        <v>3</v>
      </c>
    </row>
    <row r="3312" spans="1:7">
      <c r="A3312">
        <v>3311</v>
      </c>
      <c r="B3312">
        <v>6717</v>
      </c>
      <c r="C3312">
        <v>15</v>
      </c>
      <c r="D3312" t="s">
        <v>4357</v>
      </c>
      <c r="E3312" s="469">
        <v>50.99</v>
      </c>
      <c r="F3312" t="s">
        <v>523</v>
      </c>
      <c r="G3312">
        <v>221</v>
      </c>
    </row>
    <row r="3313" spans="1:7">
      <c r="A3313">
        <v>3312</v>
      </c>
      <c r="B3313">
        <v>9443</v>
      </c>
      <c r="C3313">
        <v>15</v>
      </c>
      <c r="D3313" t="s">
        <v>4358</v>
      </c>
      <c r="E3313" s="469">
        <v>92.99</v>
      </c>
      <c r="F3313" t="s">
        <v>523</v>
      </c>
      <c r="G3313">
        <v>109</v>
      </c>
    </row>
    <row r="3314" spans="1:7">
      <c r="A3314">
        <v>3313</v>
      </c>
      <c r="B3314">
        <v>10800</v>
      </c>
      <c r="C3314">
        <v>15</v>
      </c>
      <c r="D3314" t="s">
        <v>4359</v>
      </c>
      <c r="E3314" s="469">
        <v>217.99</v>
      </c>
      <c r="F3314" t="s">
        <v>523</v>
      </c>
      <c r="G3314">
        <v>51</v>
      </c>
    </row>
    <row r="3315" spans="1:7">
      <c r="A3315">
        <v>3314</v>
      </c>
      <c r="B3315">
        <v>7503</v>
      </c>
      <c r="C3315">
        <v>15</v>
      </c>
      <c r="D3315" t="s">
        <v>4360</v>
      </c>
      <c r="E3315" s="469">
        <v>179.99</v>
      </c>
      <c r="F3315" t="s">
        <v>523</v>
      </c>
      <c r="G3315">
        <v>190</v>
      </c>
    </row>
    <row r="3316" spans="1:7">
      <c r="A3316">
        <v>3315</v>
      </c>
      <c r="B3316">
        <v>6803</v>
      </c>
      <c r="C3316">
        <v>15</v>
      </c>
      <c r="D3316" t="s">
        <v>4361</v>
      </c>
      <c r="E3316" s="469">
        <v>101.99</v>
      </c>
      <c r="F3316" t="s">
        <v>523</v>
      </c>
      <c r="G3316">
        <v>218</v>
      </c>
    </row>
    <row r="3317" spans="1:7">
      <c r="A3317">
        <v>3316</v>
      </c>
      <c r="B3317">
        <v>9110</v>
      </c>
      <c r="C3317">
        <v>15</v>
      </c>
      <c r="D3317" t="s">
        <v>4362</v>
      </c>
      <c r="E3317" s="469">
        <v>42.99</v>
      </c>
      <c r="F3317" t="s">
        <v>523</v>
      </c>
      <c r="G3317">
        <v>123</v>
      </c>
    </row>
    <row r="3318" spans="1:7">
      <c r="A3318">
        <v>3317</v>
      </c>
      <c r="B3318">
        <v>7774</v>
      </c>
      <c r="C3318">
        <v>15</v>
      </c>
      <c r="D3318" t="s">
        <v>4363</v>
      </c>
      <c r="E3318" s="469">
        <v>179.99</v>
      </c>
      <c r="F3318" t="s">
        <v>523</v>
      </c>
      <c r="G3318">
        <v>178</v>
      </c>
    </row>
    <row r="3319" spans="1:7">
      <c r="A3319">
        <v>3318</v>
      </c>
      <c r="B3319">
        <v>10383</v>
      </c>
      <c r="C3319">
        <v>15</v>
      </c>
      <c r="D3319" t="s">
        <v>4364</v>
      </c>
      <c r="E3319" s="469">
        <v>103.99</v>
      </c>
      <c r="F3319" t="s">
        <v>523</v>
      </c>
      <c r="G3319">
        <v>69</v>
      </c>
    </row>
    <row r="3320" spans="1:7">
      <c r="A3320">
        <v>3319</v>
      </c>
      <c r="B3320">
        <v>10744</v>
      </c>
      <c r="C3320">
        <v>15</v>
      </c>
      <c r="D3320" t="s">
        <v>4365</v>
      </c>
      <c r="E3320" s="469">
        <v>42.99</v>
      </c>
      <c r="F3320" t="s">
        <v>523</v>
      </c>
      <c r="G3320">
        <v>54</v>
      </c>
    </row>
    <row r="3321" spans="1:7">
      <c r="A3321">
        <v>3320</v>
      </c>
      <c r="B3321">
        <v>8465</v>
      </c>
      <c r="C3321">
        <v>15</v>
      </c>
      <c r="D3321" t="s">
        <v>4366</v>
      </c>
      <c r="E3321" s="469">
        <v>179.99</v>
      </c>
      <c r="F3321" t="s">
        <v>523</v>
      </c>
      <c r="G3321">
        <v>149</v>
      </c>
    </row>
    <row r="3322" spans="1:7">
      <c r="A3322">
        <v>3321</v>
      </c>
      <c r="B3322">
        <v>11657</v>
      </c>
      <c r="C3322">
        <v>15</v>
      </c>
      <c r="D3322" t="s">
        <v>4367</v>
      </c>
      <c r="E3322" s="469">
        <v>103.99</v>
      </c>
      <c r="F3322" t="s">
        <v>523</v>
      </c>
      <c r="G3322">
        <v>14</v>
      </c>
    </row>
    <row r="3323" spans="1:7">
      <c r="A3323">
        <v>3322</v>
      </c>
      <c r="B3323">
        <v>11506</v>
      </c>
      <c r="C3323">
        <v>15</v>
      </c>
      <c r="D3323" t="s">
        <v>4368</v>
      </c>
      <c r="E3323" s="469">
        <v>43.99</v>
      </c>
      <c r="F3323" t="s">
        <v>523</v>
      </c>
      <c r="G3323">
        <v>21</v>
      </c>
    </row>
    <row r="3324" spans="1:7">
      <c r="A3324">
        <v>3323</v>
      </c>
      <c r="B3324">
        <v>8609</v>
      </c>
      <c r="C3324">
        <v>15</v>
      </c>
      <c r="D3324" t="s">
        <v>4369</v>
      </c>
      <c r="E3324" s="469">
        <v>61.99</v>
      </c>
      <c r="F3324" t="s">
        <v>523</v>
      </c>
      <c r="G3324">
        <v>143</v>
      </c>
    </row>
    <row r="3325" spans="1:7">
      <c r="A3325">
        <v>3324</v>
      </c>
      <c r="B3325">
        <v>7902</v>
      </c>
      <c r="C3325">
        <v>15</v>
      </c>
      <c r="D3325" t="s">
        <v>4370</v>
      </c>
      <c r="E3325" s="469">
        <v>74.989999999999995</v>
      </c>
      <c r="F3325" t="s">
        <v>523</v>
      </c>
      <c r="G3325">
        <v>172</v>
      </c>
    </row>
    <row r="3326" spans="1:7">
      <c r="A3326">
        <v>3325</v>
      </c>
      <c r="B3326">
        <v>9066</v>
      </c>
      <c r="C3326">
        <v>15</v>
      </c>
      <c r="D3326" t="s">
        <v>4371</v>
      </c>
      <c r="E3326" s="469">
        <v>66.989999999999995</v>
      </c>
      <c r="F3326" t="s">
        <v>523</v>
      </c>
      <c r="G3326">
        <v>125</v>
      </c>
    </row>
    <row r="3327" spans="1:7">
      <c r="A3327">
        <v>3326</v>
      </c>
      <c r="B3327">
        <v>9290</v>
      </c>
      <c r="C3327">
        <v>15</v>
      </c>
      <c r="D3327" t="s">
        <v>4372</v>
      </c>
      <c r="E3327" s="469">
        <v>73.989999999999995</v>
      </c>
      <c r="F3327" t="s">
        <v>523</v>
      </c>
      <c r="G3327">
        <v>116</v>
      </c>
    </row>
    <row r="3328" spans="1:7">
      <c r="A3328">
        <v>3327</v>
      </c>
      <c r="B3328">
        <v>9639</v>
      </c>
      <c r="C3328">
        <v>15</v>
      </c>
      <c r="D3328" t="s">
        <v>4373</v>
      </c>
      <c r="E3328" s="469">
        <v>24.99</v>
      </c>
      <c r="F3328" t="s">
        <v>523</v>
      </c>
      <c r="G3328">
        <v>100</v>
      </c>
    </row>
    <row r="3329" spans="1:7">
      <c r="A3329">
        <v>3328</v>
      </c>
      <c r="B3329">
        <v>11460</v>
      </c>
      <c r="C3329">
        <v>15</v>
      </c>
      <c r="D3329" t="s">
        <v>4374</v>
      </c>
      <c r="E3329" s="469">
        <v>78.989999999999995</v>
      </c>
      <c r="F3329" t="s">
        <v>523</v>
      </c>
      <c r="G3329">
        <v>23</v>
      </c>
    </row>
    <row r="3330" spans="1:7">
      <c r="A3330">
        <v>3329</v>
      </c>
      <c r="B3330">
        <v>11708</v>
      </c>
      <c r="C3330">
        <v>15</v>
      </c>
      <c r="D3330" t="s">
        <v>4375</v>
      </c>
      <c r="E3330" s="469">
        <v>26.99</v>
      </c>
      <c r="F3330" t="s">
        <v>523</v>
      </c>
      <c r="G3330">
        <v>12</v>
      </c>
    </row>
    <row r="3331" spans="1:7">
      <c r="A3331">
        <v>3330</v>
      </c>
      <c r="B3331">
        <v>8275</v>
      </c>
      <c r="C3331">
        <v>15</v>
      </c>
      <c r="D3331" t="s">
        <v>4376</v>
      </c>
      <c r="E3331" s="469">
        <v>45.99</v>
      </c>
      <c r="F3331" t="s">
        <v>523</v>
      </c>
      <c r="G3331">
        <v>156</v>
      </c>
    </row>
    <row r="3332" spans="1:7">
      <c r="A3332">
        <v>3331</v>
      </c>
      <c r="B3332">
        <v>8532</v>
      </c>
      <c r="C3332">
        <v>15</v>
      </c>
      <c r="D3332" t="s">
        <v>4377</v>
      </c>
      <c r="E3332" s="469">
        <v>35.99</v>
      </c>
      <c r="F3332" t="s">
        <v>523</v>
      </c>
      <c r="G3332">
        <v>146</v>
      </c>
    </row>
    <row r="3333" spans="1:7">
      <c r="A3333">
        <v>3332</v>
      </c>
      <c r="B3333">
        <v>8820</v>
      </c>
      <c r="C3333">
        <v>15</v>
      </c>
      <c r="D3333" t="s">
        <v>4378</v>
      </c>
      <c r="E3333" s="469">
        <v>51.99</v>
      </c>
      <c r="F3333" t="s">
        <v>523</v>
      </c>
      <c r="G3333">
        <v>135</v>
      </c>
    </row>
    <row r="3334" spans="1:7">
      <c r="A3334">
        <v>3333</v>
      </c>
      <c r="B3334">
        <v>6876</v>
      </c>
      <c r="C3334">
        <v>15</v>
      </c>
      <c r="D3334" t="s">
        <v>4379</v>
      </c>
      <c r="E3334" s="469">
        <v>67.989999999999995</v>
      </c>
      <c r="F3334" t="s">
        <v>523</v>
      </c>
      <c r="G3334">
        <v>215</v>
      </c>
    </row>
    <row r="3335" spans="1:7">
      <c r="A3335">
        <v>3334</v>
      </c>
      <c r="B3335">
        <v>10508</v>
      </c>
      <c r="C3335">
        <v>15</v>
      </c>
      <c r="D3335" t="s">
        <v>4380</v>
      </c>
      <c r="E3335" s="469">
        <v>21.99</v>
      </c>
      <c r="F3335" t="s">
        <v>523</v>
      </c>
      <c r="G3335">
        <v>64</v>
      </c>
    </row>
    <row r="3336" spans="1:7">
      <c r="A3336">
        <v>3335</v>
      </c>
      <c r="B3336">
        <v>9444</v>
      </c>
      <c r="C3336">
        <v>15</v>
      </c>
      <c r="D3336" t="s">
        <v>4381</v>
      </c>
      <c r="E3336" s="469">
        <v>73.989999999999995</v>
      </c>
      <c r="F3336" t="s">
        <v>523</v>
      </c>
      <c r="G3336">
        <v>109</v>
      </c>
    </row>
    <row r="3337" spans="1:7">
      <c r="A3337">
        <v>3336</v>
      </c>
      <c r="B3337">
        <v>8610</v>
      </c>
      <c r="C3337">
        <v>15</v>
      </c>
      <c r="D3337" t="s">
        <v>4382</v>
      </c>
      <c r="E3337" s="469">
        <v>18.989999999999998</v>
      </c>
      <c r="F3337" t="s">
        <v>523</v>
      </c>
      <c r="G3337">
        <v>143</v>
      </c>
    </row>
    <row r="3338" spans="1:7">
      <c r="A3338">
        <v>3337</v>
      </c>
      <c r="B3338">
        <v>9237</v>
      </c>
      <c r="C3338">
        <v>15</v>
      </c>
      <c r="D3338" t="s">
        <v>4383</v>
      </c>
      <c r="E3338" s="469">
        <v>26.99</v>
      </c>
      <c r="F3338" t="s">
        <v>523</v>
      </c>
      <c r="G3338">
        <v>118</v>
      </c>
    </row>
    <row r="3339" spans="1:7">
      <c r="A3339">
        <v>3338</v>
      </c>
      <c r="B3339">
        <v>11322</v>
      </c>
      <c r="C3339">
        <v>15</v>
      </c>
      <c r="D3339" t="s">
        <v>4384</v>
      </c>
      <c r="E3339" s="469">
        <v>32.99</v>
      </c>
      <c r="F3339" t="s">
        <v>523</v>
      </c>
      <c r="G3339">
        <v>29</v>
      </c>
    </row>
    <row r="3340" spans="1:7">
      <c r="A3340">
        <v>3339</v>
      </c>
      <c r="B3340">
        <v>8225</v>
      </c>
      <c r="C3340">
        <v>15</v>
      </c>
      <c r="D3340" t="s">
        <v>4385</v>
      </c>
      <c r="E3340" s="469">
        <v>52.99</v>
      </c>
      <c r="F3340" t="s">
        <v>523</v>
      </c>
      <c r="G3340">
        <v>158</v>
      </c>
    </row>
    <row r="3341" spans="1:7">
      <c r="A3341">
        <v>3340</v>
      </c>
      <c r="B3341">
        <v>7504</v>
      </c>
      <c r="C3341">
        <v>15</v>
      </c>
      <c r="D3341" t="s">
        <v>4386</v>
      </c>
      <c r="E3341" s="469">
        <v>48.99</v>
      </c>
      <c r="F3341" t="s">
        <v>523</v>
      </c>
      <c r="G3341">
        <v>190</v>
      </c>
    </row>
    <row r="3342" spans="1:7">
      <c r="A3342">
        <v>3341</v>
      </c>
      <c r="B3342">
        <v>6926</v>
      </c>
      <c r="C3342">
        <v>15</v>
      </c>
      <c r="D3342" t="s">
        <v>4387</v>
      </c>
      <c r="E3342" s="469">
        <v>48.99</v>
      </c>
      <c r="F3342" t="s">
        <v>523</v>
      </c>
      <c r="G3342">
        <v>213</v>
      </c>
    </row>
    <row r="3343" spans="1:7">
      <c r="A3343">
        <v>3342</v>
      </c>
      <c r="B3343">
        <v>6718</v>
      </c>
      <c r="C3343">
        <v>15</v>
      </c>
      <c r="D3343" t="s">
        <v>4388</v>
      </c>
      <c r="E3343" s="469">
        <v>50.99</v>
      </c>
      <c r="F3343" t="s">
        <v>523</v>
      </c>
      <c r="G3343">
        <v>221</v>
      </c>
    </row>
    <row r="3344" spans="1:7">
      <c r="A3344">
        <v>3343</v>
      </c>
      <c r="B3344">
        <v>9975</v>
      </c>
      <c r="C3344">
        <v>15</v>
      </c>
      <c r="D3344" t="s">
        <v>4389</v>
      </c>
      <c r="E3344" s="469">
        <v>50.99</v>
      </c>
      <c r="F3344" t="s">
        <v>523</v>
      </c>
      <c r="G3344">
        <v>87</v>
      </c>
    </row>
    <row r="3345" spans="1:7">
      <c r="A3345">
        <v>3344</v>
      </c>
      <c r="B3345">
        <v>6537</v>
      </c>
      <c r="C3345">
        <v>15</v>
      </c>
      <c r="D3345" t="s">
        <v>4390</v>
      </c>
      <c r="E3345" s="469">
        <v>50.99</v>
      </c>
      <c r="F3345" t="s">
        <v>523</v>
      </c>
      <c r="G3345">
        <v>228</v>
      </c>
    </row>
    <row r="3346" spans="1:7">
      <c r="A3346">
        <v>3345</v>
      </c>
      <c r="B3346">
        <v>7658</v>
      </c>
      <c r="C3346">
        <v>16</v>
      </c>
      <c r="D3346" t="s">
        <v>4391</v>
      </c>
      <c r="E3346" s="469">
        <v>84.95</v>
      </c>
      <c r="F3346" t="s">
        <v>4392</v>
      </c>
      <c r="G3346">
        <v>183</v>
      </c>
    </row>
    <row r="3347" spans="1:7">
      <c r="A3347">
        <v>3346</v>
      </c>
      <c r="B3347">
        <v>7762</v>
      </c>
      <c r="C3347">
        <v>16</v>
      </c>
      <c r="D3347" t="s">
        <v>4393</v>
      </c>
      <c r="E3347" s="469">
        <v>288</v>
      </c>
      <c r="F3347" t="s">
        <v>1079</v>
      </c>
      <c r="G3347">
        <v>179</v>
      </c>
    </row>
    <row r="3348" spans="1:7">
      <c r="A3348">
        <v>3347</v>
      </c>
      <c r="B3348">
        <v>10416</v>
      </c>
      <c r="C3348">
        <v>16</v>
      </c>
      <c r="D3348" t="s">
        <v>4394</v>
      </c>
      <c r="E3348" s="469">
        <v>89</v>
      </c>
      <c r="F3348" t="s">
        <v>1079</v>
      </c>
      <c r="G3348">
        <v>68</v>
      </c>
    </row>
    <row r="3349" spans="1:7">
      <c r="A3349">
        <v>3348</v>
      </c>
      <c r="B3349">
        <v>8633</v>
      </c>
      <c r="C3349">
        <v>16</v>
      </c>
      <c r="D3349" t="s">
        <v>4395</v>
      </c>
      <c r="E3349" s="469">
        <v>299</v>
      </c>
      <c r="F3349" t="s">
        <v>1079</v>
      </c>
      <c r="G3349">
        <v>142</v>
      </c>
    </row>
    <row r="3350" spans="1:7">
      <c r="A3350">
        <v>3349</v>
      </c>
      <c r="B3350">
        <v>10025</v>
      </c>
      <c r="C3350">
        <v>16</v>
      </c>
      <c r="D3350" t="s">
        <v>4396</v>
      </c>
      <c r="E3350" s="469">
        <v>84.95</v>
      </c>
      <c r="F3350" t="s">
        <v>4392</v>
      </c>
      <c r="G3350">
        <v>84</v>
      </c>
    </row>
    <row r="3351" spans="1:7">
      <c r="A3351">
        <v>3350</v>
      </c>
      <c r="B3351">
        <v>9670</v>
      </c>
      <c r="C3351">
        <v>16</v>
      </c>
      <c r="D3351" t="s">
        <v>4397</v>
      </c>
      <c r="E3351" s="469">
        <v>163</v>
      </c>
      <c r="F3351" t="s">
        <v>4392</v>
      </c>
      <c r="G3351">
        <v>99</v>
      </c>
    </row>
    <row r="3352" spans="1:7">
      <c r="A3352">
        <v>3351</v>
      </c>
      <c r="B3352">
        <v>10168</v>
      </c>
      <c r="C3352">
        <v>16</v>
      </c>
      <c r="D3352" t="s">
        <v>4398</v>
      </c>
      <c r="E3352" s="469">
        <v>309</v>
      </c>
      <c r="F3352" t="s">
        <v>4399</v>
      </c>
      <c r="G3352">
        <v>78</v>
      </c>
    </row>
    <row r="3353" spans="1:7">
      <c r="A3353">
        <v>3352</v>
      </c>
      <c r="B3353">
        <v>6697</v>
      </c>
      <c r="C3353">
        <v>16</v>
      </c>
      <c r="D3353" t="s">
        <v>4400</v>
      </c>
      <c r="E3353" s="469">
        <v>84.95</v>
      </c>
      <c r="F3353" t="s">
        <v>4401</v>
      </c>
      <c r="G3353">
        <v>222</v>
      </c>
    </row>
    <row r="3354" spans="1:7">
      <c r="A3354">
        <v>3353</v>
      </c>
      <c r="B3354">
        <v>11037</v>
      </c>
      <c r="C3354">
        <v>16</v>
      </c>
      <c r="D3354" t="s">
        <v>4402</v>
      </c>
      <c r="E3354" s="469">
        <v>107</v>
      </c>
      <c r="F3354" t="s">
        <v>4392</v>
      </c>
      <c r="G3354">
        <v>41</v>
      </c>
    </row>
    <row r="3355" spans="1:7">
      <c r="A3355">
        <v>3354</v>
      </c>
      <c r="B3355">
        <v>10979</v>
      </c>
      <c r="C3355">
        <v>16</v>
      </c>
      <c r="D3355" t="s">
        <v>4403</v>
      </c>
      <c r="E3355" s="469">
        <v>83.99</v>
      </c>
      <c r="F3355" t="s">
        <v>1079</v>
      </c>
      <c r="G3355">
        <v>43</v>
      </c>
    </row>
    <row r="3356" spans="1:7">
      <c r="A3356">
        <v>3355</v>
      </c>
      <c r="B3356">
        <v>6847</v>
      </c>
      <c r="C3356">
        <v>16</v>
      </c>
      <c r="D3356" t="s">
        <v>4404</v>
      </c>
      <c r="E3356" s="469">
        <v>119.95</v>
      </c>
      <c r="F3356" t="s">
        <v>1079</v>
      </c>
      <c r="G3356">
        <v>216</v>
      </c>
    </row>
    <row r="3357" spans="1:7">
      <c r="A3357">
        <v>3356</v>
      </c>
      <c r="B3357">
        <v>7093</v>
      </c>
      <c r="C3357">
        <v>16</v>
      </c>
      <c r="D3357" t="s">
        <v>4405</v>
      </c>
      <c r="E3357" s="469">
        <v>99</v>
      </c>
      <c r="F3357" t="s">
        <v>4401</v>
      </c>
      <c r="G3357">
        <v>206</v>
      </c>
    </row>
    <row r="3358" spans="1:7">
      <c r="A3358">
        <v>3357</v>
      </c>
      <c r="B3358">
        <v>8793</v>
      </c>
      <c r="C3358">
        <v>16</v>
      </c>
      <c r="D3358" t="s">
        <v>4406</v>
      </c>
      <c r="E3358" s="469">
        <v>54.99</v>
      </c>
      <c r="F3358" t="s">
        <v>4401</v>
      </c>
      <c r="G3358">
        <v>136</v>
      </c>
    </row>
    <row r="3359" spans="1:7">
      <c r="A3359">
        <v>3358</v>
      </c>
      <c r="B3359">
        <v>8553</v>
      </c>
      <c r="C3359">
        <v>16</v>
      </c>
      <c r="D3359" t="s">
        <v>4407</v>
      </c>
      <c r="E3359" s="469">
        <v>72.989999999999995</v>
      </c>
      <c r="F3359" t="s">
        <v>1079</v>
      </c>
      <c r="G3359">
        <v>145</v>
      </c>
    </row>
    <row r="3360" spans="1:7">
      <c r="A3360">
        <v>3359</v>
      </c>
      <c r="B3360">
        <v>7709</v>
      </c>
      <c r="C3360">
        <v>16</v>
      </c>
      <c r="D3360" t="s">
        <v>4408</v>
      </c>
      <c r="E3360" s="469">
        <v>84.95</v>
      </c>
      <c r="F3360" t="s">
        <v>4401</v>
      </c>
      <c r="G3360">
        <v>181</v>
      </c>
    </row>
    <row r="3361" spans="1:7">
      <c r="A3361">
        <v>3360</v>
      </c>
      <c r="B3361">
        <v>9267</v>
      </c>
      <c r="C3361">
        <v>16</v>
      </c>
      <c r="D3361" t="s">
        <v>4409</v>
      </c>
      <c r="E3361" s="469">
        <v>68.989999999999995</v>
      </c>
      <c r="F3361" t="s">
        <v>1079</v>
      </c>
      <c r="G3361">
        <v>117</v>
      </c>
    </row>
    <row r="3362" spans="1:7">
      <c r="A3362">
        <v>3361</v>
      </c>
      <c r="B3362">
        <v>6245</v>
      </c>
      <c r="C3362">
        <v>16</v>
      </c>
      <c r="D3362" t="s">
        <v>4410</v>
      </c>
      <c r="E3362" s="469">
        <v>149</v>
      </c>
      <c r="F3362" t="s">
        <v>1079</v>
      </c>
      <c r="G3362">
        <v>240</v>
      </c>
    </row>
    <row r="3363" spans="1:7">
      <c r="A3363">
        <v>3362</v>
      </c>
      <c r="B3363">
        <v>8135</v>
      </c>
      <c r="C3363">
        <v>16</v>
      </c>
      <c r="D3363" t="s">
        <v>4411</v>
      </c>
      <c r="E3363" s="469">
        <v>117</v>
      </c>
      <c r="F3363" t="s">
        <v>4401</v>
      </c>
      <c r="G3363">
        <v>162</v>
      </c>
    </row>
    <row r="3364" spans="1:7">
      <c r="A3364">
        <v>3363</v>
      </c>
      <c r="B3364">
        <v>11011</v>
      </c>
      <c r="C3364">
        <v>16</v>
      </c>
      <c r="D3364" t="s">
        <v>4412</v>
      </c>
      <c r="E3364" s="469">
        <v>219</v>
      </c>
      <c r="F3364" t="s">
        <v>4392</v>
      </c>
      <c r="G3364">
        <v>42</v>
      </c>
    </row>
    <row r="3365" spans="1:7">
      <c r="A3365">
        <v>3364</v>
      </c>
      <c r="B3365">
        <v>6698</v>
      </c>
      <c r="C3365">
        <v>16</v>
      </c>
      <c r="D3365" t="s">
        <v>4413</v>
      </c>
      <c r="E3365" s="469">
        <v>64.95</v>
      </c>
      <c r="F3365" t="s">
        <v>1079</v>
      </c>
      <c r="G3365">
        <v>222</v>
      </c>
    </row>
    <row r="3366" spans="1:7">
      <c r="A3366">
        <v>3365</v>
      </c>
      <c r="B3366">
        <v>6612</v>
      </c>
      <c r="C3366">
        <v>16</v>
      </c>
      <c r="D3366" t="s">
        <v>4414</v>
      </c>
      <c r="E3366" s="469">
        <v>84.95</v>
      </c>
      <c r="F3366" t="s">
        <v>4392</v>
      </c>
      <c r="G3366">
        <v>225</v>
      </c>
    </row>
    <row r="3367" spans="1:7">
      <c r="A3367">
        <v>3366</v>
      </c>
      <c r="B3367">
        <v>6119</v>
      </c>
      <c r="C3367">
        <v>16</v>
      </c>
      <c r="D3367" t="s">
        <v>4415</v>
      </c>
      <c r="E3367" s="469">
        <v>111</v>
      </c>
      <c r="F3367" t="s">
        <v>4392</v>
      </c>
      <c r="G3367">
        <v>246</v>
      </c>
    </row>
    <row r="3368" spans="1:7">
      <c r="A3368">
        <v>3367</v>
      </c>
      <c r="B3368">
        <v>8201</v>
      </c>
      <c r="C3368">
        <v>16</v>
      </c>
      <c r="D3368" t="s">
        <v>4416</v>
      </c>
      <c r="E3368" s="469">
        <v>149</v>
      </c>
      <c r="F3368" t="s">
        <v>4401</v>
      </c>
      <c r="G3368">
        <v>159</v>
      </c>
    </row>
    <row r="3369" spans="1:7">
      <c r="A3369">
        <v>3368</v>
      </c>
      <c r="B3369">
        <v>8334</v>
      </c>
      <c r="C3369">
        <v>16</v>
      </c>
      <c r="D3369" t="s">
        <v>4417</v>
      </c>
      <c r="E3369" s="469">
        <v>111</v>
      </c>
      <c r="F3369" t="s">
        <v>4392</v>
      </c>
      <c r="G3369">
        <v>154</v>
      </c>
    </row>
    <row r="3370" spans="1:7">
      <c r="A3370">
        <v>3369</v>
      </c>
      <c r="B3370">
        <v>9810</v>
      </c>
      <c r="C3370">
        <v>16</v>
      </c>
      <c r="D3370" t="s">
        <v>4418</v>
      </c>
      <c r="E3370" s="469">
        <v>329</v>
      </c>
      <c r="F3370" t="s">
        <v>4392</v>
      </c>
      <c r="G3370">
        <v>94</v>
      </c>
    </row>
    <row r="3371" spans="1:7">
      <c r="A3371">
        <v>3370</v>
      </c>
      <c r="B3371">
        <v>10557</v>
      </c>
      <c r="C3371">
        <v>16</v>
      </c>
      <c r="D3371" t="s">
        <v>4419</v>
      </c>
      <c r="E3371" s="469">
        <v>105</v>
      </c>
      <c r="F3371" t="s">
        <v>4401</v>
      </c>
      <c r="G3371">
        <v>62</v>
      </c>
    </row>
    <row r="3372" spans="1:7">
      <c r="A3372">
        <v>3371</v>
      </c>
      <c r="B3372">
        <v>7556</v>
      </c>
      <c r="C3372">
        <v>16</v>
      </c>
      <c r="D3372" t="s">
        <v>4420</v>
      </c>
      <c r="E3372" s="469">
        <v>19.989999999999998</v>
      </c>
      <c r="F3372" t="s">
        <v>4421</v>
      </c>
      <c r="G3372">
        <v>188</v>
      </c>
    </row>
    <row r="3373" spans="1:7">
      <c r="A3373">
        <v>3372</v>
      </c>
      <c r="B3373">
        <v>11461</v>
      </c>
      <c r="C3373">
        <v>16</v>
      </c>
      <c r="D3373" t="s">
        <v>4422</v>
      </c>
      <c r="E3373" s="469">
        <v>53.99</v>
      </c>
      <c r="F3373" t="s">
        <v>2182</v>
      </c>
      <c r="G3373">
        <v>23</v>
      </c>
    </row>
    <row r="3374" spans="1:7">
      <c r="A3374">
        <v>3373</v>
      </c>
      <c r="B3374">
        <v>7118</v>
      </c>
      <c r="C3374">
        <v>16</v>
      </c>
      <c r="D3374" t="s">
        <v>4423</v>
      </c>
      <c r="E3374" s="469">
        <v>219</v>
      </c>
      <c r="F3374" t="s">
        <v>4399</v>
      </c>
      <c r="G3374">
        <v>205</v>
      </c>
    </row>
    <row r="3375" spans="1:7">
      <c r="A3375">
        <v>3374</v>
      </c>
      <c r="B3375">
        <v>6804</v>
      </c>
      <c r="C3375">
        <v>16</v>
      </c>
      <c r="D3375" t="s">
        <v>4424</v>
      </c>
      <c r="E3375" s="469">
        <v>83.95</v>
      </c>
      <c r="F3375" t="s">
        <v>1079</v>
      </c>
      <c r="G3375">
        <v>218</v>
      </c>
    </row>
    <row r="3376" spans="1:7">
      <c r="A3376">
        <v>3375</v>
      </c>
      <c r="B3376">
        <v>9067</v>
      </c>
      <c r="C3376">
        <v>16</v>
      </c>
      <c r="D3376" t="s">
        <v>4425</v>
      </c>
      <c r="E3376" s="469">
        <v>688</v>
      </c>
      <c r="F3376" t="s">
        <v>2186</v>
      </c>
      <c r="G3376">
        <v>125</v>
      </c>
    </row>
    <row r="3377" spans="1:7">
      <c r="A3377">
        <v>3376</v>
      </c>
      <c r="B3377">
        <v>10081</v>
      </c>
      <c r="C3377">
        <v>16</v>
      </c>
      <c r="D3377" t="s">
        <v>4426</v>
      </c>
      <c r="E3377" s="469">
        <v>229</v>
      </c>
      <c r="F3377" t="s">
        <v>4401</v>
      </c>
      <c r="G3377">
        <v>82</v>
      </c>
    </row>
    <row r="3378" spans="1:7">
      <c r="A3378">
        <v>3377</v>
      </c>
      <c r="B3378">
        <v>9168</v>
      </c>
      <c r="C3378">
        <v>16</v>
      </c>
      <c r="D3378" t="s">
        <v>4427</v>
      </c>
      <c r="E3378" s="469">
        <v>152.99</v>
      </c>
      <c r="F3378" t="s">
        <v>1079</v>
      </c>
      <c r="G3378">
        <v>120</v>
      </c>
    </row>
    <row r="3379" spans="1:7">
      <c r="A3379">
        <v>3378</v>
      </c>
      <c r="B3379">
        <v>11906</v>
      </c>
      <c r="C3379">
        <v>16</v>
      </c>
      <c r="D3379" t="s">
        <v>4428</v>
      </c>
      <c r="E3379" s="469">
        <v>349</v>
      </c>
      <c r="F3379" t="s">
        <v>4399</v>
      </c>
      <c r="G3379">
        <v>4</v>
      </c>
    </row>
    <row r="3380" spans="1:7">
      <c r="A3380">
        <v>3379</v>
      </c>
      <c r="B3380">
        <v>9568</v>
      </c>
      <c r="C3380">
        <v>16</v>
      </c>
      <c r="D3380" t="s">
        <v>4429</v>
      </c>
      <c r="E3380" s="469">
        <v>389</v>
      </c>
      <c r="F3380" t="s">
        <v>4399</v>
      </c>
      <c r="G3380">
        <v>103</v>
      </c>
    </row>
    <row r="3381" spans="1:7">
      <c r="A3381">
        <v>3380</v>
      </c>
      <c r="B3381">
        <v>8735</v>
      </c>
      <c r="C3381">
        <v>16</v>
      </c>
      <c r="D3381" t="s">
        <v>4430</v>
      </c>
      <c r="E3381" s="469">
        <v>549</v>
      </c>
      <c r="F3381" t="s">
        <v>4431</v>
      </c>
      <c r="G3381">
        <v>138</v>
      </c>
    </row>
    <row r="3382" spans="1:7">
      <c r="A3382">
        <v>3381</v>
      </c>
      <c r="B3382">
        <v>6672</v>
      </c>
      <c r="C3382">
        <v>16</v>
      </c>
      <c r="D3382" t="s">
        <v>4432</v>
      </c>
      <c r="E3382" s="469">
        <v>74.16</v>
      </c>
      <c r="F3382" t="s">
        <v>1079</v>
      </c>
      <c r="G3382">
        <v>223</v>
      </c>
    </row>
    <row r="3383" spans="1:7">
      <c r="A3383">
        <v>3382</v>
      </c>
      <c r="B3383">
        <v>7583</v>
      </c>
      <c r="C3383">
        <v>16</v>
      </c>
      <c r="D3383" t="s">
        <v>4433</v>
      </c>
      <c r="E3383" s="469">
        <v>84</v>
      </c>
      <c r="F3383" t="s">
        <v>4401</v>
      </c>
      <c r="G3383">
        <v>187</v>
      </c>
    </row>
    <row r="3384" spans="1:7">
      <c r="A3384">
        <v>3383</v>
      </c>
      <c r="B3384">
        <v>9368</v>
      </c>
      <c r="C3384">
        <v>16</v>
      </c>
      <c r="D3384" t="s">
        <v>4434</v>
      </c>
      <c r="E3384" s="469">
        <v>99</v>
      </c>
      <c r="F3384" t="s">
        <v>1079</v>
      </c>
      <c r="G3384">
        <v>112</v>
      </c>
    </row>
    <row r="3385" spans="1:7">
      <c r="A3385">
        <v>3384</v>
      </c>
      <c r="B3385">
        <v>9422</v>
      </c>
      <c r="C3385">
        <v>16</v>
      </c>
      <c r="D3385" t="s">
        <v>4435</v>
      </c>
      <c r="E3385" s="469">
        <v>116</v>
      </c>
      <c r="F3385" t="s">
        <v>4401</v>
      </c>
      <c r="G3385">
        <v>110</v>
      </c>
    </row>
    <row r="3386" spans="1:7">
      <c r="A3386">
        <v>3385</v>
      </c>
      <c r="B3386">
        <v>9993</v>
      </c>
      <c r="C3386">
        <v>16</v>
      </c>
      <c r="D3386" t="s">
        <v>4436</v>
      </c>
      <c r="E3386" s="469">
        <v>179</v>
      </c>
      <c r="F3386" t="s">
        <v>4437</v>
      </c>
      <c r="G3386">
        <v>86</v>
      </c>
    </row>
    <row r="3387" spans="1:7">
      <c r="A3387">
        <v>3386</v>
      </c>
      <c r="B3387">
        <v>6613</v>
      </c>
      <c r="C3387">
        <v>16</v>
      </c>
      <c r="D3387" t="s">
        <v>4438</v>
      </c>
      <c r="E3387" s="469">
        <v>102.99</v>
      </c>
      <c r="F3387" t="s">
        <v>4439</v>
      </c>
      <c r="G3387">
        <v>225</v>
      </c>
    </row>
    <row r="3388" spans="1:7">
      <c r="A3388">
        <v>3387</v>
      </c>
      <c r="B3388">
        <v>11347</v>
      </c>
      <c r="C3388">
        <v>16</v>
      </c>
      <c r="D3388" t="s">
        <v>4440</v>
      </c>
      <c r="E3388" s="469">
        <v>99</v>
      </c>
      <c r="F3388" t="s">
        <v>1079</v>
      </c>
      <c r="G3388">
        <v>28</v>
      </c>
    </row>
    <row r="3389" spans="1:7">
      <c r="A3389">
        <v>3388</v>
      </c>
      <c r="B3389">
        <v>6222</v>
      </c>
      <c r="C3389">
        <v>16</v>
      </c>
      <c r="D3389" t="s">
        <v>4441</v>
      </c>
      <c r="E3389" s="469">
        <v>529</v>
      </c>
      <c r="F3389" t="s">
        <v>4431</v>
      </c>
      <c r="G3389">
        <v>241</v>
      </c>
    </row>
    <row r="3390" spans="1:7">
      <c r="A3390">
        <v>3389</v>
      </c>
      <c r="B3390">
        <v>6755</v>
      </c>
      <c r="C3390">
        <v>16</v>
      </c>
      <c r="D3390" t="s">
        <v>4442</v>
      </c>
      <c r="E3390" s="469">
        <v>144.99</v>
      </c>
      <c r="F3390" t="s">
        <v>4392</v>
      </c>
      <c r="G3390">
        <v>220</v>
      </c>
    </row>
    <row r="3391" spans="1:7">
      <c r="A3391">
        <v>3390</v>
      </c>
      <c r="B3391">
        <v>9111</v>
      </c>
      <c r="C3391">
        <v>16</v>
      </c>
      <c r="D3391" t="s">
        <v>4443</v>
      </c>
      <c r="E3391" s="469">
        <v>62.99</v>
      </c>
      <c r="F3391" t="s">
        <v>1079</v>
      </c>
      <c r="G3391">
        <v>123</v>
      </c>
    </row>
    <row r="3392" spans="1:7">
      <c r="A3392">
        <v>3391</v>
      </c>
      <c r="B3392">
        <v>7527</v>
      </c>
      <c r="C3392">
        <v>16</v>
      </c>
      <c r="D3392" t="s">
        <v>4444</v>
      </c>
      <c r="E3392" s="469">
        <v>315</v>
      </c>
      <c r="F3392" t="s">
        <v>4401</v>
      </c>
      <c r="G3392">
        <v>189</v>
      </c>
    </row>
    <row r="3393" spans="1:7">
      <c r="A3393">
        <v>3392</v>
      </c>
      <c r="B3393">
        <v>9591</v>
      </c>
      <c r="C3393">
        <v>16</v>
      </c>
      <c r="D3393" t="s">
        <v>4445</v>
      </c>
      <c r="E3393" s="469">
        <v>599</v>
      </c>
      <c r="F3393" t="s">
        <v>4431</v>
      </c>
      <c r="G3393">
        <v>102</v>
      </c>
    </row>
    <row r="3394" spans="1:7">
      <c r="A3394">
        <v>3393</v>
      </c>
      <c r="B3394">
        <v>7628</v>
      </c>
      <c r="C3394">
        <v>16</v>
      </c>
      <c r="D3394" t="s">
        <v>4446</v>
      </c>
      <c r="E3394" s="469">
        <v>299</v>
      </c>
      <c r="F3394" t="s">
        <v>4399</v>
      </c>
      <c r="G3394">
        <v>185</v>
      </c>
    </row>
    <row r="3395" spans="1:7">
      <c r="A3395">
        <v>3394</v>
      </c>
      <c r="B3395">
        <v>6719</v>
      </c>
      <c r="C3395">
        <v>16</v>
      </c>
      <c r="D3395" t="s">
        <v>4447</v>
      </c>
      <c r="E3395" s="469">
        <v>87.94</v>
      </c>
      <c r="F3395" t="s">
        <v>4399</v>
      </c>
      <c r="G3395">
        <v>221</v>
      </c>
    </row>
    <row r="3396" spans="1:7">
      <c r="A3396">
        <v>3395</v>
      </c>
      <c r="B3396">
        <v>8611</v>
      </c>
      <c r="C3396">
        <v>16</v>
      </c>
      <c r="D3396" t="s">
        <v>4448</v>
      </c>
      <c r="E3396" s="469">
        <v>96.95</v>
      </c>
      <c r="F3396" t="s">
        <v>2186</v>
      </c>
      <c r="G3396">
        <v>143</v>
      </c>
    </row>
    <row r="3397" spans="1:7">
      <c r="A3397">
        <v>3396</v>
      </c>
      <c r="B3397">
        <v>10558</v>
      </c>
      <c r="C3397">
        <v>16</v>
      </c>
      <c r="D3397" t="s">
        <v>4449</v>
      </c>
      <c r="E3397" s="469">
        <v>149</v>
      </c>
      <c r="F3397" t="s">
        <v>4401</v>
      </c>
      <c r="G3397">
        <v>62</v>
      </c>
    </row>
    <row r="3398" spans="1:7">
      <c r="A3398">
        <v>3397</v>
      </c>
      <c r="B3398">
        <v>10779</v>
      </c>
      <c r="C3398">
        <v>16</v>
      </c>
      <c r="D3398" t="s">
        <v>4450</v>
      </c>
      <c r="E3398" s="469">
        <v>74.34</v>
      </c>
      <c r="F3398" t="s">
        <v>1079</v>
      </c>
      <c r="G3398">
        <v>52</v>
      </c>
    </row>
    <row r="3399" spans="1:7">
      <c r="A3399">
        <v>3398</v>
      </c>
      <c r="B3399">
        <v>6316</v>
      </c>
      <c r="C3399">
        <v>16</v>
      </c>
      <c r="D3399" t="s">
        <v>4451</v>
      </c>
      <c r="E3399" s="469">
        <v>74.95</v>
      </c>
      <c r="F3399" t="s">
        <v>1079</v>
      </c>
      <c r="G3399">
        <v>237</v>
      </c>
    </row>
    <row r="3400" spans="1:7">
      <c r="A3400">
        <v>3399</v>
      </c>
      <c r="B3400">
        <v>9046</v>
      </c>
      <c r="C3400">
        <v>16</v>
      </c>
      <c r="D3400" t="s">
        <v>4452</v>
      </c>
      <c r="E3400" s="469">
        <v>66</v>
      </c>
      <c r="F3400" t="s">
        <v>1079</v>
      </c>
      <c r="G3400">
        <v>126</v>
      </c>
    </row>
    <row r="3401" spans="1:7">
      <c r="A3401">
        <v>3400</v>
      </c>
      <c r="B3401">
        <v>7710</v>
      </c>
      <c r="C3401">
        <v>16</v>
      </c>
      <c r="D3401" t="s">
        <v>4453</v>
      </c>
      <c r="E3401" s="469">
        <v>34.99</v>
      </c>
      <c r="F3401" t="s">
        <v>2350</v>
      </c>
      <c r="G3401">
        <v>181</v>
      </c>
    </row>
    <row r="3402" spans="1:7">
      <c r="A3402">
        <v>3401</v>
      </c>
      <c r="B3402">
        <v>6440</v>
      </c>
      <c r="C3402">
        <v>16</v>
      </c>
      <c r="D3402" t="s">
        <v>4454</v>
      </c>
      <c r="E3402" s="469">
        <v>239</v>
      </c>
      <c r="F3402" t="s">
        <v>4392</v>
      </c>
      <c r="G3402">
        <v>232</v>
      </c>
    </row>
    <row r="3403" spans="1:7">
      <c r="A3403">
        <v>3402</v>
      </c>
      <c r="B3403">
        <v>6067</v>
      </c>
      <c r="C3403">
        <v>16</v>
      </c>
      <c r="D3403" t="s">
        <v>4455</v>
      </c>
      <c r="E3403" s="469">
        <v>665</v>
      </c>
      <c r="F3403" t="s">
        <v>4399</v>
      </c>
      <c r="G3403">
        <v>248</v>
      </c>
    </row>
    <row r="3404" spans="1:7">
      <c r="A3404">
        <v>3403</v>
      </c>
      <c r="B3404">
        <v>9169</v>
      </c>
      <c r="C3404">
        <v>16</v>
      </c>
      <c r="D3404" t="s">
        <v>4456</v>
      </c>
      <c r="E3404" s="469">
        <v>89.99</v>
      </c>
      <c r="F3404" t="s">
        <v>2186</v>
      </c>
      <c r="G3404">
        <v>120</v>
      </c>
    </row>
    <row r="3405" spans="1:7">
      <c r="A3405">
        <v>3404</v>
      </c>
      <c r="B3405">
        <v>7119</v>
      </c>
      <c r="C3405">
        <v>16</v>
      </c>
      <c r="D3405" t="s">
        <v>4457</v>
      </c>
      <c r="E3405" s="469">
        <v>109</v>
      </c>
      <c r="F3405" t="s">
        <v>4401</v>
      </c>
      <c r="G3405">
        <v>205</v>
      </c>
    </row>
    <row r="3406" spans="1:7">
      <c r="A3406">
        <v>3405</v>
      </c>
      <c r="B3406">
        <v>10645</v>
      </c>
      <c r="C3406">
        <v>16</v>
      </c>
      <c r="D3406" t="s">
        <v>4458</v>
      </c>
      <c r="E3406" s="469">
        <v>379</v>
      </c>
      <c r="F3406" t="s">
        <v>1079</v>
      </c>
      <c r="G3406">
        <v>58</v>
      </c>
    </row>
    <row r="3407" spans="1:7">
      <c r="A3407">
        <v>3406</v>
      </c>
      <c r="B3407">
        <v>6068</v>
      </c>
      <c r="C3407">
        <v>16</v>
      </c>
      <c r="D3407" t="s">
        <v>4459</v>
      </c>
      <c r="E3407" s="469">
        <v>849</v>
      </c>
      <c r="F3407" t="s">
        <v>2186</v>
      </c>
      <c r="G3407">
        <v>248</v>
      </c>
    </row>
    <row r="3408" spans="1:7">
      <c r="A3408">
        <v>3407</v>
      </c>
      <c r="B3408">
        <v>9723</v>
      </c>
      <c r="C3408">
        <v>16</v>
      </c>
      <c r="D3408" t="s">
        <v>4460</v>
      </c>
      <c r="E3408" s="469">
        <v>98.95</v>
      </c>
      <c r="F3408" t="s">
        <v>2186</v>
      </c>
      <c r="G3408">
        <v>97</v>
      </c>
    </row>
    <row r="3409" spans="1:7">
      <c r="A3409">
        <v>3408</v>
      </c>
      <c r="B3409">
        <v>7461</v>
      </c>
      <c r="C3409">
        <v>16</v>
      </c>
      <c r="D3409" t="s">
        <v>4461</v>
      </c>
      <c r="E3409" s="469">
        <v>99.95</v>
      </c>
      <c r="F3409" t="s">
        <v>1079</v>
      </c>
      <c r="G3409">
        <v>192</v>
      </c>
    </row>
    <row r="3410" spans="1:7">
      <c r="A3410">
        <v>3409</v>
      </c>
      <c r="B3410">
        <v>9483</v>
      </c>
      <c r="C3410">
        <v>16</v>
      </c>
      <c r="D3410" t="s">
        <v>4462</v>
      </c>
      <c r="E3410" s="469">
        <v>89</v>
      </c>
      <c r="F3410" t="s">
        <v>1079</v>
      </c>
      <c r="G3410">
        <v>107</v>
      </c>
    </row>
    <row r="3411" spans="1:7">
      <c r="A3411">
        <v>3410</v>
      </c>
      <c r="B3411">
        <v>8997</v>
      </c>
      <c r="C3411">
        <v>16</v>
      </c>
      <c r="D3411" t="s">
        <v>4463</v>
      </c>
      <c r="E3411" s="469">
        <v>166.99</v>
      </c>
      <c r="F3411" t="s">
        <v>4399</v>
      </c>
      <c r="G3411">
        <v>128</v>
      </c>
    </row>
    <row r="3412" spans="1:7">
      <c r="A3412">
        <v>3411</v>
      </c>
      <c r="B3412">
        <v>8585</v>
      </c>
      <c r="C3412">
        <v>16</v>
      </c>
      <c r="D3412" t="s">
        <v>4464</v>
      </c>
      <c r="E3412" s="469">
        <v>275</v>
      </c>
      <c r="F3412" t="s">
        <v>4401</v>
      </c>
      <c r="G3412">
        <v>144</v>
      </c>
    </row>
    <row r="3413" spans="1:7">
      <c r="A3413">
        <v>3412</v>
      </c>
      <c r="B3413">
        <v>6756</v>
      </c>
      <c r="C3413">
        <v>16</v>
      </c>
      <c r="D3413" t="s">
        <v>4465</v>
      </c>
      <c r="E3413" s="469">
        <v>87.95</v>
      </c>
      <c r="F3413" t="s">
        <v>1079</v>
      </c>
      <c r="G3413">
        <v>220</v>
      </c>
    </row>
    <row r="3414" spans="1:7">
      <c r="A3414">
        <v>3413</v>
      </c>
      <c r="B3414">
        <v>7879</v>
      </c>
      <c r="C3414">
        <v>16</v>
      </c>
      <c r="D3414" t="s">
        <v>4466</v>
      </c>
      <c r="E3414" s="469">
        <v>169</v>
      </c>
      <c r="F3414" t="s">
        <v>4392</v>
      </c>
      <c r="G3414">
        <v>173</v>
      </c>
    </row>
    <row r="3415" spans="1:7">
      <c r="A3415">
        <v>3414</v>
      </c>
      <c r="B3415">
        <v>10929</v>
      </c>
      <c r="C3415">
        <v>16</v>
      </c>
      <c r="D3415" t="s">
        <v>4467</v>
      </c>
      <c r="E3415" s="469">
        <v>329</v>
      </c>
      <c r="F3415" t="s">
        <v>4401</v>
      </c>
      <c r="G3415">
        <v>45</v>
      </c>
    </row>
    <row r="3416" spans="1:7">
      <c r="A3416">
        <v>3415</v>
      </c>
      <c r="B3416">
        <v>9327</v>
      </c>
      <c r="C3416">
        <v>16</v>
      </c>
      <c r="D3416" t="s">
        <v>4468</v>
      </c>
      <c r="E3416" s="469">
        <v>219</v>
      </c>
      <c r="F3416" t="s">
        <v>4392</v>
      </c>
      <c r="G3416">
        <v>114</v>
      </c>
    </row>
    <row r="3417" spans="1:7">
      <c r="A3417">
        <v>3416</v>
      </c>
      <c r="B3417">
        <v>7929</v>
      </c>
      <c r="C3417">
        <v>16</v>
      </c>
      <c r="D3417" t="s">
        <v>4469</v>
      </c>
      <c r="E3417" s="469">
        <v>219</v>
      </c>
      <c r="F3417" t="s">
        <v>4401</v>
      </c>
      <c r="G3417">
        <v>171</v>
      </c>
    </row>
    <row r="3418" spans="1:7">
      <c r="A3418">
        <v>3417</v>
      </c>
      <c r="B3418">
        <v>11814</v>
      </c>
      <c r="C3418">
        <v>16</v>
      </c>
      <c r="D3418" t="s">
        <v>4470</v>
      </c>
      <c r="E3418" s="469">
        <v>139</v>
      </c>
      <c r="F3418" t="s">
        <v>4471</v>
      </c>
      <c r="G3418">
        <v>8</v>
      </c>
    </row>
    <row r="3419" spans="1:7">
      <c r="A3419">
        <v>3418</v>
      </c>
      <c r="B3419">
        <v>8377</v>
      </c>
      <c r="C3419">
        <v>16</v>
      </c>
      <c r="D3419" t="s">
        <v>4472</v>
      </c>
      <c r="E3419" s="469">
        <v>88</v>
      </c>
      <c r="F3419" t="s">
        <v>4401</v>
      </c>
      <c r="G3419">
        <v>152</v>
      </c>
    </row>
    <row r="3420" spans="1:7">
      <c r="A3420">
        <v>3419</v>
      </c>
      <c r="B3420">
        <v>11740</v>
      </c>
      <c r="C3420">
        <v>16</v>
      </c>
      <c r="D3420" t="s">
        <v>4473</v>
      </c>
      <c r="E3420" s="469">
        <v>359</v>
      </c>
      <c r="F3420" t="s">
        <v>2186</v>
      </c>
      <c r="G3420">
        <v>11</v>
      </c>
    </row>
    <row r="3421" spans="1:7">
      <c r="A3421">
        <v>3420</v>
      </c>
      <c r="B3421">
        <v>7462</v>
      </c>
      <c r="C3421">
        <v>16</v>
      </c>
      <c r="D3421" t="s">
        <v>4474</v>
      </c>
      <c r="E3421" s="469">
        <v>84.95</v>
      </c>
      <c r="F3421" t="s">
        <v>1079</v>
      </c>
      <c r="G3421">
        <v>192</v>
      </c>
    </row>
    <row r="3422" spans="1:7">
      <c r="A3422">
        <v>3421</v>
      </c>
      <c r="B3422">
        <v>6805</v>
      </c>
      <c r="C3422">
        <v>16</v>
      </c>
      <c r="D3422" t="s">
        <v>4475</v>
      </c>
      <c r="E3422" s="469">
        <v>149</v>
      </c>
      <c r="F3422" t="s">
        <v>1079</v>
      </c>
      <c r="G3422">
        <v>218</v>
      </c>
    </row>
    <row r="3423" spans="1:7">
      <c r="A3423">
        <v>3422</v>
      </c>
      <c r="B3423">
        <v>11323</v>
      </c>
      <c r="C3423">
        <v>16</v>
      </c>
      <c r="D3423" t="s">
        <v>4476</v>
      </c>
      <c r="E3423" s="469">
        <v>649</v>
      </c>
      <c r="F3423" t="s">
        <v>4477</v>
      </c>
      <c r="G3423">
        <v>29</v>
      </c>
    </row>
    <row r="3424" spans="1:7">
      <c r="A3424">
        <v>3423</v>
      </c>
      <c r="B3424">
        <v>10952</v>
      </c>
      <c r="C3424">
        <v>16</v>
      </c>
      <c r="D3424" t="s">
        <v>4478</v>
      </c>
      <c r="E3424" s="469">
        <v>164</v>
      </c>
      <c r="F3424" t="s">
        <v>4399</v>
      </c>
      <c r="G3424">
        <v>44</v>
      </c>
    </row>
    <row r="3425" spans="1:7">
      <c r="A3425">
        <v>3424</v>
      </c>
      <c r="B3425">
        <v>11368</v>
      </c>
      <c r="C3425">
        <v>16</v>
      </c>
      <c r="D3425" t="s">
        <v>4479</v>
      </c>
      <c r="E3425" s="469">
        <v>66</v>
      </c>
      <c r="F3425" t="s">
        <v>1079</v>
      </c>
      <c r="G3425">
        <v>27</v>
      </c>
    </row>
    <row r="3426" spans="1:7">
      <c r="A3426">
        <v>3425</v>
      </c>
      <c r="B3426">
        <v>9829</v>
      </c>
      <c r="C3426">
        <v>16</v>
      </c>
      <c r="D3426" t="s">
        <v>4480</v>
      </c>
      <c r="E3426" s="469">
        <v>219</v>
      </c>
      <c r="F3426" t="s">
        <v>4399</v>
      </c>
      <c r="G3426">
        <v>93</v>
      </c>
    </row>
    <row r="3427" spans="1:7">
      <c r="A3427">
        <v>3426</v>
      </c>
      <c r="B3427">
        <v>8276</v>
      </c>
      <c r="C3427">
        <v>16</v>
      </c>
      <c r="D3427" t="s">
        <v>4481</v>
      </c>
      <c r="E3427" s="469">
        <v>68.989999999999995</v>
      </c>
      <c r="F3427" t="s">
        <v>1079</v>
      </c>
      <c r="G3427">
        <v>156</v>
      </c>
    </row>
    <row r="3428" spans="1:7">
      <c r="A3428">
        <v>3427</v>
      </c>
      <c r="B3428">
        <v>11038</v>
      </c>
      <c r="C3428">
        <v>16</v>
      </c>
      <c r="D3428" t="s">
        <v>4482</v>
      </c>
      <c r="E3428" s="469">
        <v>169</v>
      </c>
      <c r="F3428" t="s">
        <v>4437</v>
      </c>
      <c r="G3428">
        <v>41</v>
      </c>
    </row>
    <row r="3429" spans="1:7">
      <c r="A3429">
        <v>3428</v>
      </c>
      <c r="B3429">
        <v>8768</v>
      </c>
      <c r="C3429">
        <v>16</v>
      </c>
      <c r="D3429" t="s">
        <v>4483</v>
      </c>
      <c r="E3429" s="469">
        <v>420</v>
      </c>
      <c r="F3429" t="s">
        <v>1079</v>
      </c>
      <c r="G3429">
        <v>137</v>
      </c>
    </row>
    <row r="3430" spans="1:7">
      <c r="A3430">
        <v>3429</v>
      </c>
      <c r="B3430">
        <v>8794</v>
      </c>
      <c r="C3430">
        <v>16</v>
      </c>
      <c r="D3430" t="s">
        <v>4484</v>
      </c>
      <c r="E3430" s="469">
        <v>159</v>
      </c>
      <c r="F3430" t="s">
        <v>4401</v>
      </c>
      <c r="G3430">
        <v>136</v>
      </c>
    </row>
    <row r="3431" spans="1:7">
      <c r="A3431">
        <v>3430</v>
      </c>
      <c r="B3431">
        <v>10026</v>
      </c>
      <c r="C3431">
        <v>16</v>
      </c>
      <c r="D3431" t="s">
        <v>4485</v>
      </c>
      <c r="E3431" s="469">
        <v>199</v>
      </c>
      <c r="F3431" t="s">
        <v>4399</v>
      </c>
      <c r="G3431">
        <v>84</v>
      </c>
    </row>
    <row r="3432" spans="1:7">
      <c r="A3432">
        <v>3431</v>
      </c>
      <c r="B3432">
        <v>10685</v>
      </c>
      <c r="C3432">
        <v>16</v>
      </c>
      <c r="D3432" t="s">
        <v>4486</v>
      </c>
      <c r="E3432" s="469">
        <v>69.989999999999995</v>
      </c>
      <c r="F3432" t="s">
        <v>2180</v>
      </c>
      <c r="G3432">
        <v>56</v>
      </c>
    </row>
    <row r="3433" spans="1:7">
      <c r="A3433">
        <v>3432</v>
      </c>
      <c r="B3433">
        <v>9170</v>
      </c>
      <c r="C3433">
        <v>16</v>
      </c>
      <c r="D3433" t="s">
        <v>4487</v>
      </c>
      <c r="E3433" s="469">
        <v>29.95</v>
      </c>
      <c r="F3433" t="s">
        <v>4488</v>
      </c>
      <c r="G3433">
        <v>120</v>
      </c>
    </row>
    <row r="3434" spans="1:7">
      <c r="A3434">
        <v>3433</v>
      </c>
      <c r="B3434">
        <v>9830</v>
      </c>
      <c r="C3434">
        <v>16</v>
      </c>
      <c r="D3434" t="s">
        <v>4489</v>
      </c>
      <c r="E3434" s="469">
        <v>1190</v>
      </c>
      <c r="F3434" t="s">
        <v>4477</v>
      </c>
      <c r="G3434">
        <v>93</v>
      </c>
    </row>
    <row r="3435" spans="1:7">
      <c r="A3435">
        <v>3434</v>
      </c>
      <c r="B3435">
        <v>6246</v>
      </c>
      <c r="C3435">
        <v>16</v>
      </c>
      <c r="D3435" t="s">
        <v>4490</v>
      </c>
      <c r="E3435" s="469">
        <v>449</v>
      </c>
      <c r="F3435" t="s">
        <v>1079</v>
      </c>
      <c r="G3435">
        <v>240</v>
      </c>
    </row>
    <row r="3436" spans="1:7">
      <c r="A3436">
        <v>3435</v>
      </c>
      <c r="B3436">
        <v>6993</v>
      </c>
      <c r="C3436">
        <v>16</v>
      </c>
      <c r="D3436" t="s">
        <v>4491</v>
      </c>
      <c r="E3436" s="469">
        <v>699</v>
      </c>
      <c r="F3436" t="s">
        <v>4399</v>
      </c>
      <c r="G3436">
        <v>210</v>
      </c>
    </row>
    <row r="3437" spans="1:7">
      <c r="A3437">
        <v>3436</v>
      </c>
      <c r="B3437">
        <v>10710</v>
      </c>
      <c r="C3437">
        <v>16</v>
      </c>
      <c r="D3437" t="s">
        <v>4492</v>
      </c>
      <c r="E3437" s="469">
        <v>139</v>
      </c>
      <c r="F3437" t="s">
        <v>4399</v>
      </c>
      <c r="G3437">
        <v>55</v>
      </c>
    </row>
    <row r="3438" spans="1:7">
      <c r="A3438">
        <v>3437</v>
      </c>
      <c r="B3438">
        <v>11798</v>
      </c>
      <c r="C3438">
        <v>16</v>
      </c>
      <c r="D3438" t="s">
        <v>4493</v>
      </c>
      <c r="E3438" s="469">
        <v>219</v>
      </c>
      <c r="F3438" t="s">
        <v>4401</v>
      </c>
      <c r="G3438">
        <v>9</v>
      </c>
    </row>
    <row r="3439" spans="1:7">
      <c r="A3439">
        <v>3438</v>
      </c>
      <c r="B3439">
        <v>9811</v>
      </c>
      <c r="C3439">
        <v>16</v>
      </c>
      <c r="D3439" t="s">
        <v>4494</v>
      </c>
      <c r="E3439" s="469">
        <v>164</v>
      </c>
      <c r="F3439" t="s">
        <v>4399</v>
      </c>
      <c r="G3439">
        <v>94</v>
      </c>
    </row>
    <row r="3440" spans="1:7">
      <c r="A3440">
        <v>3439</v>
      </c>
      <c r="B3440">
        <v>8226</v>
      </c>
      <c r="C3440">
        <v>16</v>
      </c>
      <c r="D3440" t="s">
        <v>4495</v>
      </c>
      <c r="E3440" s="469">
        <v>37.99</v>
      </c>
      <c r="F3440" t="s">
        <v>4471</v>
      </c>
      <c r="G3440">
        <v>158</v>
      </c>
    </row>
    <row r="3441" spans="1:7">
      <c r="A3441">
        <v>3440</v>
      </c>
      <c r="B3441">
        <v>10711</v>
      </c>
      <c r="C3441">
        <v>16</v>
      </c>
      <c r="D3441" t="s">
        <v>4496</v>
      </c>
      <c r="E3441" s="469">
        <v>74.95</v>
      </c>
      <c r="F3441" t="s">
        <v>4401</v>
      </c>
      <c r="G3441">
        <v>55</v>
      </c>
    </row>
    <row r="3442" spans="1:7">
      <c r="A3442">
        <v>3441</v>
      </c>
      <c r="B3442">
        <v>11799</v>
      </c>
      <c r="C3442">
        <v>16</v>
      </c>
      <c r="D3442" t="s">
        <v>4497</v>
      </c>
      <c r="E3442" s="469">
        <v>118</v>
      </c>
      <c r="F3442" t="s">
        <v>4401</v>
      </c>
      <c r="G3442">
        <v>9</v>
      </c>
    </row>
    <row r="3443" spans="1:7">
      <c r="A3443">
        <v>3442</v>
      </c>
      <c r="B3443">
        <v>10712</v>
      </c>
      <c r="C3443">
        <v>16</v>
      </c>
      <c r="D3443" t="s">
        <v>4498</v>
      </c>
      <c r="E3443" s="469">
        <v>221.56</v>
      </c>
      <c r="F3443" t="s">
        <v>4399</v>
      </c>
      <c r="G3443">
        <v>55</v>
      </c>
    </row>
    <row r="3444" spans="1:7">
      <c r="A3444">
        <v>3443</v>
      </c>
      <c r="B3444">
        <v>8414</v>
      </c>
      <c r="C3444">
        <v>16</v>
      </c>
      <c r="D3444" t="s">
        <v>4499</v>
      </c>
      <c r="E3444" s="469">
        <v>249</v>
      </c>
      <c r="F3444" t="s">
        <v>4399</v>
      </c>
      <c r="G3444">
        <v>151</v>
      </c>
    </row>
    <row r="3445" spans="1:7">
      <c r="A3445">
        <v>3444</v>
      </c>
      <c r="B3445">
        <v>7528</v>
      </c>
      <c r="C3445">
        <v>16</v>
      </c>
      <c r="D3445" t="s">
        <v>4500</v>
      </c>
      <c r="E3445" s="469">
        <v>59.95</v>
      </c>
      <c r="F3445" t="s">
        <v>4471</v>
      </c>
      <c r="G3445">
        <v>189</v>
      </c>
    </row>
    <row r="3446" spans="1:7">
      <c r="A3446">
        <v>3445</v>
      </c>
      <c r="B3446">
        <v>7952</v>
      </c>
      <c r="C3446">
        <v>16</v>
      </c>
      <c r="D3446" t="s">
        <v>4501</v>
      </c>
      <c r="E3446" s="469">
        <v>84.99</v>
      </c>
      <c r="F3446" t="s">
        <v>4401</v>
      </c>
      <c r="G3446">
        <v>170</v>
      </c>
    </row>
    <row r="3447" spans="1:7">
      <c r="A3447">
        <v>3446</v>
      </c>
      <c r="B3447">
        <v>9569</v>
      </c>
      <c r="C3447">
        <v>16</v>
      </c>
      <c r="D3447" t="s">
        <v>4502</v>
      </c>
      <c r="E3447" s="469">
        <v>659</v>
      </c>
      <c r="F3447" t="s">
        <v>2186</v>
      </c>
      <c r="G3447">
        <v>103</v>
      </c>
    </row>
    <row r="3448" spans="1:7">
      <c r="A3448">
        <v>3447</v>
      </c>
      <c r="B3448">
        <v>10573</v>
      </c>
      <c r="C3448">
        <v>16</v>
      </c>
      <c r="D3448" t="s">
        <v>4503</v>
      </c>
      <c r="E3448" s="469">
        <v>699</v>
      </c>
      <c r="F3448" t="s">
        <v>4477</v>
      </c>
      <c r="G3448">
        <v>61</v>
      </c>
    </row>
    <row r="3449" spans="1:7">
      <c r="A3449">
        <v>3448</v>
      </c>
      <c r="B3449">
        <v>8712</v>
      </c>
      <c r="C3449">
        <v>16</v>
      </c>
      <c r="D3449" t="s">
        <v>4504</v>
      </c>
      <c r="E3449" s="469">
        <v>1229</v>
      </c>
      <c r="F3449" t="s">
        <v>4477</v>
      </c>
      <c r="G3449">
        <v>139</v>
      </c>
    </row>
    <row r="3450" spans="1:7">
      <c r="A3450">
        <v>3449</v>
      </c>
      <c r="B3450">
        <v>6247</v>
      </c>
      <c r="C3450">
        <v>16</v>
      </c>
      <c r="D3450" t="s">
        <v>4505</v>
      </c>
      <c r="E3450" s="469">
        <v>149</v>
      </c>
      <c r="F3450" t="s">
        <v>4399</v>
      </c>
      <c r="G3450">
        <v>240</v>
      </c>
    </row>
    <row r="3451" spans="1:7">
      <c r="A3451">
        <v>3450</v>
      </c>
      <c r="B3451">
        <v>6994</v>
      </c>
      <c r="C3451">
        <v>16</v>
      </c>
      <c r="D3451" t="s">
        <v>4506</v>
      </c>
      <c r="E3451" s="469">
        <v>46.99</v>
      </c>
      <c r="F3451" t="s">
        <v>4488</v>
      </c>
      <c r="G3451">
        <v>210</v>
      </c>
    </row>
    <row r="3452" spans="1:7">
      <c r="A3452">
        <v>3451</v>
      </c>
      <c r="B3452">
        <v>7180</v>
      </c>
      <c r="C3452">
        <v>16</v>
      </c>
      <c r="D3452" t="s">
        <v>4507</v>
      </c>
      <c r="E3452" s="469">
        <v>53.95</v>
      </c>
      <c r="F3452" t="s">
        <v>4508</v>
      </c>
      <c r="G3452">
        <v>203</v>
      </c>
    </row>
    <row r="3453" spans="1:7">
      <c r="A3453">
        <v>3452</v>
      </c>
      <c r="B3453">
        <v>11992</v>
      </c>
      <c r="C3453">
        <v>16</v>
      </c>
      <c r="D3453" t="s">
        <v>4509</v>
      </c>
      <c r="E3453" s="469">
        <v>156</v>
      </c>
      <c r="F3453" t="s">
        <v>4401</v>
      </c>
      <c r="G3453">
        <v>0</v>
      </c>
    </row>
    <row r="3454" spans="1:7">
      <c r="A3454">
        <v>3453</v>
      </c>
      <c r="B3454">
        <v>9640</v>
      </c>
      <c r="C3454">
        <v>16</v>
      </c>
      <c r="D3454" t="s">
        <v>4510</v>
      </c>
      <c r="E3454" s="469">
        <v>54.95</v>
      </c>
      <c r="F3454" t="s">
        <v>2182</v>
      </c>
      <c r="G3454">
        <v>100</v>
      </c>
    </row>
    <row r="3455" spans="1:7">
      <c r="A3455">
        <v>3454</v>
      </c>
      <c r="B3455">
        <v>9445</v>
      </c>
      <c r="C3455">
        <v>16</v>
      </c>
      <c r="D3455" t="s">
        <v>4511</v>
      </c>
      <c r="E3455" s="469">
        <v>849</v>
      </c>
      <c r="F3455" t="s">
        <v>4512</v>
      </c>
      <c r="G3455">
        <v>109</v>
      </c>
    </row>
    <row r="3456" spans="1:7">
      <c r="A3456">
        <v>3455</v>
      </c>
      <c r="B3456">
        <v>8852</v>
      </c>
      <c r="C3456">
        <v>16</v>
      </c>
      <c r="D3456" t="s">
        <v>4513</v>
      </c>
      <c r="E3456" s="469">
        <v>589</v>
      </c>
      <c r="F3456" t="s">
        <v>4431</v>
      </c>
      <c r="G3456">
        <v>134</v>
      </c>
    </row>
    <row r="3457" spans="1:7">
      <c r="A3457">
        <v>3456</v>
      </c>
      <c r="B3457">
        <v>11154</v>
      </c>
      <c r="C3457">
        <v>16</v>
      </c>
      <c r="D3457" t="s">
        <v>4514</v>
      </c>
      <c r="E3457" s="469">
        <v>42.95</v>
      </c>
      <c r="F3457" t="s">
        <v>4471</v>
      </c>
      <c r="G3457">
        <v>36</v>
      </c>
    </row>
    <row r="3458" spans="1:7">
      <c r="A3458">
        <v>3457</v>
      </c>
      <c r="B3458">
        <v>8173</v>
      </c>
      <c r="C3458">
        <v>16</v>
      </c>
      <c r="D3458" t="s">
        <v>4515</v>
      </c>
      <c r="E3458" s="469">
        <v>69.95</v>
      </c>
      <c r="F3458" t="s">
        <v>1079</v>
      </c>
      <c r="G3458">
        <v>160</v>
      </c>
    </row>
    <row r="3459" spans="1:7">
      <c r="A3459">
        <v>3458</v>
      </c>
      <c r="B3459">
        <v>11530</v>
      </c>
      <c r="C3459">
        <v>16</v>
      </c>
      <c r="D3459" t="s">
        <v>4516</v>
      </c>
      <c r="E3459" s="469">
        <v>109</v>
      </c>
      <c r="F3459" t="s">
        <v>4401</v>
      </c>
      <c r="G3459">
        <v>20</v>
      </c>
    </row>
    <row r="3460" spans="1:7">
      <c r="A3460">
        <v>3459</v>
      </c>
      <c r="B3460">
        <v>7930</v>
      </c>
      <c r="C3460">
        <v>16</v>
      </c>
      <c r="D3460" t="s">
        <v>4517</v>
      </c>
      <c r="E3460" s="469">
        <v>239.3</v>
      </c>
      <c r="F3460" t="s">
        <v>4399</v>
      </c>
      <c r="G3460">
        <v>171</v>
      </c>
    </row>
    <row r="3461" spans="1:7">
      <c r="A3461">
        <v>3460</v>
      </c>
      <c r="B3461">
        <v>8378</v>
      </c>
      <c r="C3461">
        <v>16</v>
      </c>
      <c r="D3461" t="s">
        <v>4518</v>
      </c>
      <c r="E3461" s="469">
        <v>149.99</v>
      </c>
      <c r="F3461" t="s">
        <v>4399</v>
      </c>
      <c r="G3461">
        <v>152</v>
      </c>
    </row>
    <row r="3462" spans="1:7">
      <c r="A3462">
        <v>3461</v>
      </c>
      <c r="B3462">
        <v>7236</v>
      </c>
      <c r="C3462">
        <v>16</v>
      </c>
      <c r="D3462" t="s">
        <v>4519</v>
      </c>
      <c r="E3462" s="469">
        <v>229</v>
      </c>
      <c r="F3462" t="s">
        <v>4392</v>
      </c>
      <c r="G3462">
        <v>201</v>
      </c>
    </row>
    <row r="3463" spans="1:7">
      <c r="A3463">
        <v>3462</v>
      </c>
      <c r="B3463">
        <v>10713</v>
      </c>
      <c r="C3463">
        <v>16</v>
      </c>
      <c r="D3463" t="s">
        <v>4520</v>
      </c>
      <c r="E3463" s="469">
        <v>529</v>
      </c>
      <c r="F3463" t="s">
        <v>4399</v>
      </c>
      <c r="G3463">
        <v>55</v>
      </c>
    </row>
    <row r="3464" spans="1:7">
      <c r="A3464">
        <v>3463</v>
      </c>
      <c r="B3464">
        <v>8449</v>
      </c>
      <c r="C3464">
        <v>16</v>
      </c>
      <c r="D3464" t="s">
        <v>4521</v>
      </c>
      <c r="E3464" s="469">
        <v>48.6</v>
      </c>
      <c r="F3464" t="s">
        <v>4471</v>
      </c>
      <c r="G3464">
        <v>150</v>
      </c>
    </row>
    <row r="3465" spans="1:7">
      <c r="A3465">
        <v>3464</v>
      </c>
      <c r="B3465">
        <v>7020</v>
      </c>
      <c r="C3465">
        <v>16</v>
      </c>
      <c r="D3465" t="s">
        <v>4522</v>
      </c>
      <c r="E3465" s="469">
        <v>73</v>
      </c>
      <c r="F3465" t="s">
        <v>1079</v>
      </c>
      <c r="G3465">
        <v>209</v>
      </c>
    </row>
    <row r="3466" spans="1:7">
      <c r="A3466">
        <v>3465</v>
      </c>
      <c r="B3466">
        <v>10714</v>
      </c>
      <c r="C3466">
        <v>16</v>
      </c>
      <c r="D3466" t="s">
        <v>4523</v>
      </c>
      <c r="E3466" s="469">
        <v>174.99</v>
      </c>
      <c r="F3466" t="s">
        <v>1079</v>
      </c>
      <c r="G3466">
        <v>55</v>
      </c>
    </row>
    <row r="3467" spans="1:7">
      <c r="A3467">
        <v>3466</v>
      </c>
      <c r="B3467">
        <v>8000</v>
      </c>
      <c r="C3467">
        <v>16</v>
      </c>
      <c r="D3467" t="s">
        <v>4524</v>
      </c>
      <c r="E3467" s="469">
        <v>149</v>
      </c>
      <c r="F3467" t="s">
        <v>4525</v>
      </c>
      <c r="G3467">
        <v>168</v>
      </c>
    </row>
    <row r="3468" spans="1:7">
      <c r="A3468">
        <v>3467</v>
      </c>
      <c r="B3468">
        <v>7149</v>
      </c>
      <c r="C3468">
        <v>16</v>
      </c>
      <c r="D3468" t="s">
        <v>4526</v>
      </c>
      <c r="E3468" s="469">
        <v>1599</v>
      </c>
      <c r="F3468" t="s">
        <v>2186</v>
      </c>
      <c r="G3468">
        <v>204</v>
      </c>
    </row>
    <row r="3469" spans="1:7">
      <c r="A3469">
        <v>3468</v>
      </c>
      <c r="B3469">
        <v>6995</v>
      </c>
      <c r="C3469">
        <v>16</v>
      </c>
      <c r="D3469" t="s">
        <v>4527</v>
      </c>
      <c r="E3469" s="469">
        <v>34.99</v>
      </c>
      <c r="F3469" t="s">
        <v>1079</v>
      </c>
      <c r="G3469">
        <v>210</v>
      </c>
    </row>
    <row r="3470" spans="1:7">
      <c r="A3470">
        <v>3469</v>
      </c>
      <c r="B3470">
        <v>6996</v>
      </c>
      <c r="C3470">
        <v>16</v>
      </c>
      <c r="D3470" t="s">
        <v>4528</v>
      </c>
      <c r="E3470" s="469">
        <v>30</v>
      </c>
      <c r="F3470" t="s">
        <v>1079</v>
      </c>
      <c r="G3470">
        <v>210</v>
      </c>
    </row>
    <row r="3471" spans="1:7">
      <c r="A3471">
        <v>3470</v>
      </c>
      <c r="B3471">
        <v>6285</v>
      </c>
      <c r="C3471">
        <v>16</v>
      </c>
      <c r="D3471" t="s">
        <v>4529</v>
      </c>
      <c r="E3471" s="469">
        <v>306</v>
      </c>
      <c r="F3471" t="s">
        <v>4508</v>
      </c>
      <c r="G3471">
        <v>238</v>
      </c>
    </row>
    <row r="3472" spans="1:7">
      <c r="A3472">
        <v>3471</v>
      </c>
      <c r="B3472">
        <v>11684</v>
      </c>
      <c r="C3472">
        <v>16</v>
      </c>
      <c r="D3472" t="s">
        <v>4530</v>
      </c>
      <c r="E3472" s="469">
        <v>74.95</v>
      </c>
      <c r="F3472" t="s">
        <v>4401</v>
      </c>
      <c r="G3472">
        <v>13</v>
      </c>
    </row>
    <row r="3473" spans="1:7">
      <c r="A3473">
        <v>3472</v>
      </c>
      <c r="B3473">
        <v>7931</v>
      </c>
      <c r="C3473">
        <v>16</v>
      </c>
      <c r="D3473" t="s">
        <v>4531</v>
      </c>
      <c r="E3473" s="469">
        <v>149</v>
      </c>
      <c r="F3473" t="s">
        <v>4525</v>
      </c>
      <c r="G3473">
        <v>171</v>
      </c>
    </row>
    <row r="3474" spans="1:7">
      <c r="A3474">
        <v>3473</v>
      </c>
      <c r="B3474">
        <v>6223</v>
      </c>
      <c r="C3474">
        <v>16</v>
      </c>
      <c r="D3474" t="s">
        <v>4532</v>
      </c>
      <c r="E3474" s="469">
        <v>32.950000000000003</v>
      </c>
      <c r="F3474" t="s">
        <v>3034</v>
      </c>
      <c r="G3474">
        <v>241</v>
      </c>
    </row>
    <row r="3475" spans="1:7">
      <c r="A3475">
        <v>3474</v>
      </c>
      <c r="B3475">
        <v>6848</v>
      </c>
      <c r="C3475">
        <v>16</v>
      </c>
      <c r="D3475" t="s">
        <v>4533</v>
      </c>
      <c r="E3475" s="469">
        <v>54.99</v>
      </c>
      <c r="F3475" t="s">
        <v>4534</v>
      </c>
      <c r="G3475">
        <v>216</v>
      </c>
    </row>
    <row r="3476" spans="1:7">
      <c r="A3476">
        <v>3475</v>
      </c>
      <c r="B3476">
        <v>7557</v>
      </c>
      <c r="C3476">
        <v>16</v>
      </c>
      <c r="D3476" t="s">
        <v>4535</v>
      </c>
      <c r="E3476" s="469">
        <v>71.099999999999994</v>
      </c>
      <c r="F3476" t="s">
        <v>4536</v>
      </c>
      <c r="G3476">
        <v>188</v>
      </c>
    </row>
    <row r="3477" spans="1:7">
      <c r="A3477">
        <v>3476</v>
      </c>
      <c r="B3477">
        <v>7659</v>
      </c>
      <c r="C3477">
        <v>16</v>
      </c>
      <c r="D3477" t="s">
        <v>4537</v>
      </c>
      <c r="E3477" s="469">
        <v>169</v>
      </c>
      <c r="F3477" t="s">
        <v>4437</v>
      </c>
      <c r="G3477">
        <v>183</v>
      </c>
    </row>
    <row r="3478" spans="1:7">
      <c r="A3478">
        <v>3477</v>
      </c>
      <c r="B3478">
        <v>11815</v>
      </c>
      <c r="C3478">
        <v>16</v>
      </c>
      <c r="D3478" t="s">
        <v>4538</v>
      </c>
      <c r="E3478" s="469">
        <v>1399</v>
      </c>
      <c r="F3478" t="s">
        <v>2186</v>
      </c>
      <c r="G3478">
        <v>8</v>
      </c>
    </row>
    <row r="3479" spans="1:7">
      <c r="A3479">
        <v>3478</v>
      </c>
      <c r="B3479">
        <v>11741</v>
      </c>
      <c r="C3479">
        <v>16</v>
      </c>
      <c r="D3479" t="s">
        <v>4539</v>
      </c>
      <c r="E3479" s="469">
        <v>449</v>
      </c>
      <c r="F3479" t="s">
        <v>4431</v>
      </c>
      <c r="G3479">
        <v>11</v>
      </c>
    </row>
    <row r="3480" spans="1:7">
      <c r="A3480">
        <v>3479</v>
      </c>
      <c r="B3480">
        <v>8277</v>
      </c>
      <c r="C3480">
        <v>16</v>
      </c>
      <c r="D3480" t="s">
        <v>4540</v>
      </c>
      <c r="E3480" s="469">
        <v>59.95</v>
      </c>
      <c r="F3480" t="s">
        <v>4471</v>
      </c>
      <c r="G3480">
        <v>156</v>
      </c>
    </row>
    <row r="3481" spans="1:7">
      <c r="A3481">
        <v>3480</v>
      </c>
      <c r="B3481">
        <v>10099</v>
      </c>
      <c r="C3481">
        <v>16</v>
      </c>
      <c r="D3481" t="s">
        <v>4541</v>
      </c>
      <c r="E3481" s="469">
        <v>326.3</v>
      </c>
      <c r="F3481" t="s">
        <v>4508</v>
      </c>
      <c r="G3481">
        <v>81</v>
      </c>
    </row>
    <row r="3482" spans="1:7">
      <c r="A3482">
        <v>3481</v>
      </c>
      <c r="B3482">
        <v>10801</v>
      </c>
      <c r="C3482">
        <v>16</v>
      </c>
      <c r="D3482" t="s">
        <v>4542</v>
      </c>
      <c r="E3482" s="469">
        <v>99</v>
      </c>
      <c r="F3482" t="s">
        <v>4401</v>
      </c>
      <c r="G3482">
        <v>51</v>
      </c>
    </row>
    <row r="3483" spans="1:7">
      <c r="A3483">
        <v>3482</v>
      </c>
      <c r="B3483">
        <v>10448</v>
      </c>
      <c r="C3483">
        <v>16</v>
      </c>
      <c r="D3483" t="s">
        <v>4543</v>
      </c>
      <c r="E3483" s="469">
        <v>929</v>
      </c>
      <c r="F3483" t="s">
        <v>4477</v>
      </c>
      <c r="G3483">
        <v>66</v>
      </c>
    </row>
    <row r="3484" spans="1:7">
      <c r="A3484">
        <v>3483</v>
      </c>
      <c r="B3484">
        <v>11369</v>
      </c>
      <c r="C3484">
        <v>16</v>
      </c>
      <c r="D3484" t="s">
        <v>4544</v>
      </c>
      <c r="E3484" s="469">
        <v>171</v>
      </c>
      <c r="F3484" t="s">
        <v>4437</v>
      </c>
      <c r="G3484">
        <v>27</v>
      </c>
    </row>
    <row r="3485" spans="1:7">
      <c r="A3485">
        <v>3484</v>
      </c>
      <c r="B3485">
        <v>8048</v>
      </c>
      <c r="C3485">
        <v>16</v>
      </c>
      <c r="D3485" t="s">
        <v>4545</v>
      </c>
      <c r="E3485" s="469">
        <v>171</v>
      </c>
      <c r="F3485" t="s">
        <v>4437</v>
      </c>
      <c r="G3485">
        <v>166</v>
      </c>
    </row>
    <row r="3486" spans="1:7">
      <c r="A3486">
        <v>3485</v>
      </c>
      <c r="B3486">
        <v>9047</v>
      </c>
      <c r="C3486">
        <v>16</v>
      </c>
      <c r="D3486" t="s">
        <v>4546</v>
      </c>
      <c r="E3486" s="469">
        <v>48.59</v>
      </c>
      <c r="F3486" t="s">
        <v>4471</v>
      </c>
      <c r="G3486">
        <v>126</v>
      </c>
    </row>
    <row r="3487" spans="1:7">
      <c r="A3487">
        <v>3486</v>
      </c>
      <c r="B3487">
        <v>6584</v>
      </c>
      <c r="C3487">
        <v>16</v>
      </c>
      <c r="D3487" t="s">
        <v>4547</v>
      </c>
      <c r="E3487" s="469">
        <v>39.99</v>
      </c>
      <c r="F3487" t="s">
        <v>4471</v>
      </c>
      <c r="G3487">
        <v>226</v>
      </c>
    </row>
    <row r="3488" spans="1:7">
      <c r="A3488">
        <v>3487</v>
      </c>
      <c r="B3488">
        <v>6367</v>
      </c>
      <c r="C3488">
        <v>16</v>
      </c>
      <c r="D3488" t="s">
        <v>4548</v>
      </c>
      <c r="E3488" s="469">
        <v>579</v>
      </c>
      <c r="F3488" t="s">
        <v>4508</v>
      </c>
      <c r="G3488">
        <v>235</v>
      </c>
    </row>
    <row r="3489" spans="1:7">
      <c r="A3489">
        <v>3488</v>
      </c>
      <c r="B3489">
        <v>9399</v>
      </c>
      <c r="C3489">
        <v>16</v>
      </c>
      <c r="D3489" t="s">
        <v>4549</v>
      </c>
      <c r="E3489" s="469">
        <v>58.45</v>
      </c>
      <c r="F3489" t="s">
        <v>4401</v>
      </c>
      <c r="G3489">
        <v>111</v>
      </c>
    </row>
    <row r="3490" spans="1:7">
      <c r="A3490">
        <v>3489</v>
      </c>
      <c r="B3490">
        <v>7932</v>
      </c>
      <c r="C3490">
        <v>16</v>
      </c>
      <c r="D3490" t="s">
        <v>4550</v>
      </c>
      <c r="E3490" s="469">
        <v>199</v>
      </c>
      <c r="F3490" t="s">
        <v>4551</v>
      </c>
      <c r="G3490">
        <v>171</v>
      </c>
    </row>
    <row r="3491" spans="1:7">
      <c r="A3491">
        <v>3490</v>
      </c>
      <c r="B3491">
        <v>10745</v>
      </c>
      <c r="C3491">
        <v>16</v>
      </c>
      <c r="D3491" t="s">
        <v>4552</v>
      </c>
      <c r="E3491" s="469">
        <v>84</v>
      </c>
      <c r="F3491" t="s">
        <v>2180</v>
      </c>
      <c r="G3491">
        <v>54</v>
      </c>
    </row>
    <row r="3492" spans="1:7">
      <c r="A3492">
        <v>3491</v>
      </c>
      <c r="B3492">
        <v>10007</v>
      </c>
      <c r="C3492">
        <v>16</v>
      </c>
      <c r="D3492" t="s">
        <v>4553</v>
      </c>
      <c r="E3492" s="469">
        <v>1999</v>
      </c>
      <c r="F3492" t="s">
        <v>2186</v>
      </c>
      <c r="G3492">
        <v>85</v>
      </c>
    </row>
    <row r="3493" spans="1:7">
      <c r="A3493">
        <v>3492</v>
      </c>
      <c r="B3493">
        <v>9130</v>
      </c>
      <c r="C3493">
        <v>16</v>
      </c>
      <c r="D3493" t="s">
        <v>4554</v>
      </c>
      <c r="E3493" s="469">
        <v>1249</v>
      </c>
      <c r="F3493" t="s">
        <v>2186</v>
      </c>
      <c r="G3493">
        <v>122</v>
      </c>
    </row>
    <row r="3494" spans="1:7">
      <c r="A3494">
        <v>3493</v>
      </c>
      <c r="B3494">
        <v>8968</v>
      </c>
      <c r="C3494">
        <v>16</v>
      </c>
      <c r="D3494" t="s">
        <v>4555</v>
      </c>
      <c r="E3494" s="469">
        <v>929</v>
      </c>
      <c r="F3494" t="s">
        <v>4477</v>
      </c>
      <c r="G3494">
        <v>129</v>
      </c>
    </row>
    <row r="3495" spans="1:7">
      <c r="A3495">
        <v>3494</v>
      </c>
      <c r="B3495">
        <v>7120</v>
      </c>
      <c r="C3495">
        <v>16</v>
      </c>
      <c r="D3495" t="s">
        <v>4556</v>
      </c>
      <c r="E3495" s="469">
        <v>299</v>
      </c>
      <c r="F3495" t="s">
        <v>2182</v>
      </c>
      <c r="G3495">
        <v>205</v>
      </c>
    </row>
    <row r="3496" spans="1:7">
      <c r="A3496">
        <v>3495</v>
      </c>
      <c r="B3496">
        <v>7735</v>
      </c>
      <c r="C3496">
        <v>16</v>
      </c>
      <c r="D3496" t="s">
        <v>4557</v>
      </c>
      <c r="E3496" s="469">
        <v>39.950000000000003</v>
      </c>
      <c r="F3496" t="s">
        <v>2180</v>
      </c>
      <c r="G3496">
        <v>180</v>
      </c>
    </row>
    <row r="3497" spans="1:7">
      <c r="A3497">
        <v>3496</v>
      </c>
      <c r="B3497">
        <v>7558</v>
      </c>
      <c r="C3497">
        <v>16</v>
      </c>
      <c r="D3497" t="s">
        <v>4558</v>
      </c>
      <c r="E3497" s="469">
        <v>94.99</v>
      </c>
      <c r="F3497" t="s">
        <v>2180</v>
      </c>
      <c r="G3497">
        <v>188</v>
      </c>
    </row>
    <row r="3498" spans="1:7">
      <c r="A3498">
        <v>3497</v>
      </c>
      <c r="B3498">
        <v>7312</v>
      </c>
      <c r="C3498">
        <v>16</v>
      </c>
      <c r="D3498" t="s">
        <v>4559</v>
      </c>
      <c r="E3498" s="469">
        <v>549</v>
      </c>
      <c r="F3498" t="s">
        <v>4431</v>
      </c>
      <c r="G3498">
        <v>198</v>
      </c>
    </row>
    <row r="3499" spans="1:7">
      <c r="A3499">
        <v>3498</v>
      </c>
      <c r="B3499">
        <v>11885</v>
      </c>
      <c r="C3499">
        <v>16</v>
      </c>
      <c r="D3499" t="s">
        <v>4560</v>
      </c>
      <c r="E3499" s="469">
        <v>64.95</v>
      </c>
      <c r="F3499" t="s">
        <v>1079</v>
      </c>
      <c r="G3499">
        <v>5</v>
      </c>
    </row>
    <row r="3500" spans="1:7">
      <c r="A3500">
        <v>3499</v>
      </c>
      <c r="B3500">
        <v>6638</v>
      </c>
      <c r="C3500">
        <v>16</v>
      </c>
      <c r="D3500" t="s">
        <v>4561</v>
      </c>
      <c r="E3500" s="469">
        <v>54.95</v>
      </c>
      <c r="F3500" t="s">
        <v>1079</v>
      </c>
      <c r="G3500">
        <v>224</v>
      </c>
    </row>
    <row r="3501" spans="1:7">
      <c r="A3501">
        <v>3500</v>
      </c>
      <c r="B3501">
        <v>8821</v>
      </c>
      <c r="C3501">
        <v>16</v>
      </c>
      <c r="D3501" t="s">
        <v>4562</v>
      </c>
      <c r="E3501" s="469">
        <v>594.99</v>
      </c>
      <c r="F3501" t="s">
        <v>2186</v>
      </c>
      <c r="G3501">
        <v>135</v>
      </c>
    </row>
    <row r="3502" spans="1:7">
      <c r="A3502">
        <v>3501</v>
      </c>
      <c r="B3502">
        <v>6806</v>
      </c>
      <c r="C3502">
        <v>16</v>
      </c>
      <c r="D3502" t="s">
        <v>4563</v>
      </c>
      <c r="E3502" s="469">
        <v>119</v>
      </c>
      <c r="F3502" t="s">
        <v>4401</v>
      </c>
      <c r="G3502">
        <v>218</v>
      </c>
    </row>
    <row r="3503" spans="1:7">
      <c r="A3503">
        <v>3502</v>
      </c>
      <c r="B3503">
        <v>9369</v>
      </c>
      <c r="C3503">
        <v>16</v>
      </c>
      <c r="D3503" t="s">
        <v>4564</v>
      </c>
      <c r="E3503" s="469">
        <v>369</v>
      </c>
      <c r="F3503" t="s">
        <v>4565</v>
      </c>
      <c r="G3503">
        <v>112</v>
      </c>
    </row>
    <row r="3504" spans="1:7">
      <c r="A3504">
        <v>3503</v>
      </c>
      <c r="B3504">
        <v>6519</v>
      </c>
      <c r="C3504">
        <v>16</v>
      </c>
      <c r="D3504" t="s">
        <v>4566</v>
      </c>
      <c r="E3504" s="469">
        <v>199</v>
      </c>
      <c r="F3504" t="s">
        <v>4551</v>
      </c>
      <c r="G3504">
        <v>229</v>
      </c>
    </row>
    <row r="3505" spans="1:7">
      <c r="A3505">
        <v>3504</v>
      </c>
      <c r="B3505">
        <v>7660</v>
      </c>
      <c r="C3505">
        <v>16</v>
      </c>
      <c r="D3505" t="s">
        <v>4567</v>
      </c>
      <c r="E3505" s="469">
        <v>349</v>
      </c>
      <c r="F3505" t="s">
        <v>4568</v>
      </c>
      <c r="G3505">
        <v>183</v>
      </c>
    </row>
    <row r="3506" spans="1:7">
      <c r="A3506">
        <v>3505</v>
      </c>
      <c r="B3506">
        <v>8690</v>
      </c>
      <c r="C3506">
        <v>16</v>
      </c>
      <c r="D3506" t="s">
        <v>4569</v>
      </c>
      <c r="E3506" s="469">
        <v>549</v>
      </c>
      <c r="F3506" t="s">
        <v>4431</v>
      </c>
      <c r="G3506">
        <v>140</v>
      </c>
    </row>
    <row r="3507" spans="1:7">
      <c r="A3507">
        <v>3506</v>
      </c>
      <c r="B3507">
        <v>6497</v>
      </c>
      <c r="C3507">
        <v>16</v>
      </c>
      <c r="D3507" t="s">
        <v>4570</v>
      </c>
      <c r="E3507" s="469">
        <v>29.99</v>
      </c>
      <c r="F3507" t="s">
        <v>4471</v>
      </c>
      <c r="G3507">
        <v>230</v>
      </c>
    </row>
    <row r="3508" spans="1:7">
      <c r="A3508">
        <v>3507</v>
      </c>
      <c r="B3508">
        <v>6779</v>
      </c>
      <c r="C3508">
        <v>16</v>
      </c>
      <c r="D3508" t="s">
        <v>4571</v>
      </c>
      <c r="E3508" s="469">
        <v>80.7</v>
      </c>
      <c r="F3508" t="s">
        <v>4471</v>
      </c>
      <c r="G3508">
        <v>219</v>
      </c>
    </row>
    <row r="3509" spans="1:7">
      <c r="A3509">
        <v>3508</v>
      </c>
      <c r="B3509">
        <v>7711</v>
      </c>
      <c r="C3509">
        <v>16</v>
      </c>
      <c r="D3509" t="s">
        <v>4572</v>
      </c>
      <c r="E3509" s="469">
        <v>105.95</v>
      </c>
      <c r="F3509" t="s">
        <v>4471</v>
      </c>
      <c r="G3509">
        <v>181</v>
      </c>
    </row>
    <row r="3510" spans="1:7">
      <c r="A3510">
        <v>3509</v>
      </c>
      <c r="B3510">
        <v>9291</v>
      </c>
      <c r="C3510">
        <v>16</v>
      </c>
      <c r="D3510" t="s">
        <v>4573</v>
      </c>
      <c r="E3510" s="469">
        <v>279</v>
      </c>
      <c r="F3510" t="s">
        <v>4392</v>
      </c>
      <c r="G3510">
        <v>116</v>
      </c>
    </row>
    <row r="3511" spans="1:7">
      <c r="A3511">
        <v>3510</v>
      </c>
      <c r="B3511">
        <v>7181</v>
      </c>
      <c r="C3511">
        <v>16</v>
      </c>
      <c r="D3511" t="s">
        <v>4574</v>
      </c>
      <c r="E3511" s="469">
        <v>114.99</v>
      </c>
      <c r="F3511" t="s">
        <v>4565</v>
      </c>
      <c r="G3511">
        <v>203</v>
      </c>
    </row>
    <row r="3512" spans="1:7">
      <c r="A3512">
        <v>3511</v>
      </c>
      <c r="B3512">
        <v>8736</v>
      </c>
      <c r="C3512">
        <v>16</v>
      </c>
      <c r="D3512" t="s">
        <v>4575</v>
      </c>
      <c r="E3512" s="469">
        <v>1999</v>
      </c>
      <c r="F3512" t="s">
        <v>4477</v>
      </c>
      <c r="G3512">
        <v>138</v>
      </c>
    </row>
    <row r="3513" spans="1:7">
      <c r="A3513">
        <v>3512</v>
      </c>
      <c r="B3513">
        <v>7529</v>
      </c>
      <c r="C3513">
        <v>16</v>
      </c>
      <c r="D3513" t="s">
        <v>4576</v>
      </c>
      <c r="E3513" s="469">
        <v>1199</v>
      </c>
      <c r="F3513" t="s">
        <v>4477</v>
      </c>
      <c r="G3513">
        <v>189</v>
      </c>
    </row>
    <row r="3514" spans="1:7">
      <c r="A3514">
        <v>3513</v>
      </c>
      <c r="B3514">
        <v>11709</v>
      </c>
      <c r="C3514">
        <v>16</v>
      </c>
      <c r="D3514" t="s">
        <v>4577</v>
      </c>
      <c r="E3514" s="469">
        <v>649</v>
      </c>
      <c r="F3514" t="s">
        <v>2182</v>
      </c>
      <c r="G3514">
        <v>12</v>
      </c>
    </row>
    <row r="3515" spans="1:7">
      <c r="A3515">
        <v>3514</v>
      </c>
      <c r="B3515">
        <v>10574</v>
      </c>
      <c r="C3515">
        <v>16</v>
      </c>
      <c r="D3515" t="s">
        <v>4578</v>
      </c>
      <c r="E3515" s="469">
        <v>299</v>
      </c>
      <c r="F3515" t="s">
        <v>4565</v>
      </c>
      <c r="G3515">
        <v>61</v>
      </c>
    </row>
    <row r="3516" spans="1:7">
      <c r="A3516">
        <v>3515</v>
      </c>
      <c r="B3516">
        <v>10686</v>
      </c>
      <c r="C3516">
        <v>16</v>
      </c>
      <c r="D3516" t="s">
        <v>4579</v>
      </c>
      <c r="E3516" s="469">
        <v>975</v>
      </c>
      <c r="F3516" t="s">
        <v>4477</v>
      </c>
      <c r="G3516">
        <v>56</v>
      </c>
    </row>
    <row r="3517" spans="1:7">
      <c r="A3517">
        <v>3516</v>
      </c>
      <c r="B3517">
        <v>7463</v>
      </c>
      <c r="C3517">
        <v>16</v>
      </c>
      <c r="D3517" t="s">
        <v>4580</v>
      </c>
      <c r="E3517" s="469">
        <v>78.989999999999995</v>
      </c>
      <c r="F3517" t="s">
        <v>4399</v>
      </c>
      <c r="G3517">
        <v>192</v>
      </c>
    </row>
    <row r="3518" spans="1:7">
      <c r="A3518">
        <v>3517</v>
      </c>
      <c r="B3518">
        <v>8484</v>
      </c>
      <c r="C3518">
        <v>16</v>
      </c>
      <c r="D3518" t="s">
        <v>4581</v>
      </c>
      <c r="E3518" s="469">
        <v>41.99</v>
      </c>
      <c r="F3518" t="s">
        <v>2186</v>
      </c>
      <c r="G3518">
        <v>148</v>
      </c>
    </row>
    <row r="3519" spans="1:7">
      <c r="A3519">
        <v>3518</v>
      </c>
      <c r="B3519">
        <v>6997</v>
      </c>
      <c r="C3519">
        <v>16</v>
      </c>
      <c r="D3519" t="s">
        <v>4582</v>
      </c>
      <c r="E3519" s="469">
        <v>599</v>
      </c>
      <c r="F3519" t="s">
        <v>4583</v>
      </c>
      <c r="G3519">
        <v>210</v>
      </c>
    </row>
    <row r="3520" spans="1:7">
      <c r="A3520">
        <v>3519</v>
      </c>
      <c r="B3520">
        <v>7338</v>
      </c>
      <c r="C3520">
        <v>16</v>
      </c>
      <c r="D3520" t="s">
        <v>4584</v>
      </c>
      <c r="E3520" s="469">
        <v>49.99</v>
      </c>
      <c r="F3520" t="s">
        <v>1079</v>
      </c>
      <c r="G3520">
        <v>197</v>
      </c>
    </row>
    <row r="3521" spans="1:7">
      <c r="A3521">
        <v>3520</v>
      </c>
      <c r="B3521">
        <v>8998</v>
      </c>
      <c r="C3521">
        <v>16</v>
      </c>
      <c r="D3521" t="s">
        <v>4585</v>
      </c>
      <c r="E3521" s="469">
        <v>44.95</v>
      </c>
      <c r="F3521" t="s">
        <v>1079</v>
      </c>
      <c r="G3521">
        <v>128</v>
      </c>
    </row>
    <row r="3522" spans="1:7">
      <c r="A3522">
        <v>3521</v>
      </c>
      <c r="B3522">
        <v>10864</v>
      </c>
      <c r="C3522">
        <v>16</v>
      </c>
      <c r="D3522" t="s">
        <v>4586</v>
      </c>
      <c r="E3522" s="469">
        <v>499</v>
      </c>
      <c r="F3522" t="s">
        <v>4587</v>
      </c>
      <c r="G3522">
        <v>48</v>
      </c>
    </row>
    <row r="3523" spans="1:7">
      <c r="A3523">
        <v>3522</v>
      </c>
      <c r="B3523">
        <v>11993</v>
      </c>
      <c r="C3523">
        <v>16</v>
      </c>
      <c r="D3523" t="s">
        <v>4588</v>
      </c>
      <c r="E3523" s="469">
        <v>2299</v>
      </c>
      <c r="F3523" t="s">
        <v>2191</v>
      </c>
      <c r="G3523">
        <v>0</v>
      </c>
    </row>
    <row r="3524" spans="1:7">
      <c r="A3524">
        <v>3523</v>
      </c>
      <c r="B3524">
        <v>10839</v>
      </c>
      <c r="C3524">
        <v>16</v>
      </c>
      <c r="D3524" t="s">
        <v>4589</v>
      </c>
      <c r="E3524" s="469">
        <v>168</v>
      </c>
      <c r="F3524" t="s">
        <v>4392</v>
      </c>
      <c r="G3524">
        <v>49</v>
      </c>
    </row>
    <row r="3525" spans="1:7">
      <c r="A3525">
        <v>3524</v>
      </c>
      <c r="B3525">
        <v>7831</v>
      </c>
      <c r="C3525">
        <v>16</v>
      </c>
      <c r="D3525" t="s">
        <v>4590</v>
      </c>
      <c r="E3525" s="469">
        <v>74.95</v>
      </c>
      <c r="F3525" t="s">
        <v>4401</v>
      </c>
      <c r="G3525">
        <v>175</v>
      </c>
    </row>
    <row r="3526" spans="1:7">
      <c r="A3526">
        <v>3525</v>
      </c>
      <c r="B3526">
        <v>11907</v>
      </c>
      <c r="C3526">
        <v>16</v>
      </c>
      <c r="D3526" t="s">
        <v>4591</v>
      </c>
      <c r="E3526" s="469">
        <v>335.75</v>
      </c>
      <c r="F3526" t="s">
        <v>4565</v>
      </c>
      <c r="G3526">
        <v>4</v>
      </c>
    </row>
    <row r="3527" spans="1:7">
      <c r="A3527">
        <v>3526</v>
      </c>
      <c r="B3527">
        <v>7584</v>
      </c>
      <c r="C3527">
        <v>16</v>
      </c>
      <c r="D3527" t="s">
        <v>4592</v>
      </c>
      <c r="E3527" s="469">
        <v>103.6</v>
      </c>
      <c r="F3527" t="s">
        <v>4565</v>
      </c>
      <c r="G3527">
        <v>187</v>
      </c>
    </row>
    <row r="3528" spans="1:7">
      <c r="A3528">
        <v>3527</v>
      </c>
      <c r="B3528">
        <v>9019</v>
      </c>
      <c r="C3528">
        <v>16</v>
      </c>
      <c r="D3528" t="s">
        <v>4593</v>
      </c>
      <c r="E3528" s="469">
        <v>1699</v>
      </c>
      <c r="F3528" t="s">
        <v>4399</v>
      </c>
      <c r="G3528">
        <v>127</v>
      </c>
    </row>
    <row r="3529" spans="1:7">
      <c r="A3529">
        <v>3528</v>
      </c>
      <c r="B3529">
        <v>8612</v>
      </c>
      <c r="C3529">
        <v>16</v>
      </c>
      <c r="D3529" t="s">
        <v>4594</v>
      </c>
      <c r="E3529" s="469">
        <v>149.99</v>
      </c>
      <c r="F3529" t="s">
        <v>4399</v>
      </c>
      <c r="G3529">
        <v>143</v>
      </c>
    </row>
    <row r="3530" spans="1:7">
      <c r="A3530">
        <v>3529</v>
      </c>
      <c r="B3530">
        <v>9465</v>
      </c>
      <c r="C3530">
        <v>16</v>
      </c>
      <c r="D3530" t="s">
        <v>4595</v>
      </c>
      <c r="E3530" s="469">
        <v>269</v>
      </c>
      <c r="F3530" t="s">
        <v>4596</v>
      </c>
      <c r="G3530">
        <v>108</v>
      </c>
    </row>
    <row r="3531" spans="1:7">
      <c r="A3531">
        <v>3530</v>
      </c>
      <c r="B3531">
        <v>11800</v>
      </c>
      <c r="C3531">
        <v>16</v>
      </c>
      <c r="D3531" t="s">
        <v>4597</v>
      </c>
      <c r="E3531" s="469">
        <v>699</v>
      </c>
      <c r="F3531" t="s">
        <v>4512</v>
      </c>
      <c r="G3531">
        <v>9</v>
      </c>
    </row>
    <row r="3532" spans="1:7">
      <c r="A3532">
        <v>3531</v>
      </c>
      <c r="B3532">
        <v>6286</v>
      </c>
      <c r="C3532">
        <v>16</v>
      </c>
      <c r="D3532" t="s">
        <v>4598</v>
      </c>
      <c r="E3532" s="469">
        <v>49.95</v>
      </c>
      <c r="F3532" t="s">
        <v>4471</v>
      </c>
      <c r="G3532">
        <v>238</v>
      </c>
    </row>
    <row r="3533" spans="1:7">
      <c r="A3533">
        <v>3532</v>
      </c>
      <c r="B3533">
        <v>6639</v>
      </c>
      <c r="C3533">
        <v>16</v>
      </c>
      <c r="D3533" t="s">
        <v>4599</v>
      </c>
      <c r="E3533" s="469">
        <v>109</v>
      </c>
      <c r="F3533" t="s">
        <v>1079</v>
      </c>
      <c r="G3533">
        <v>224</v>
      </c>
    </row>
    <row r="3534" spans="1:7">
      <c r="A3534">
        <v>3533</v>
      </c>
      <c r="B3534">
        <v>7021</v>
      </c>
      <c r="C3534">
        <v>16</v>
      </c>
      <c r="D3534" t="s">
        <v>4600</v>
      </c>
      <c r="E3534" s="469">
        <v>89</v>
      </c>
      <c r="F3534" t="s">
        <v>1079</v>
      </c>
      <c r="G3534">
        <v>209</v>
      </c>
    </row>
    <row r="3535" spans="1:7">
      <c r="A3535">
        <v>3534</v>
      </c>
      <c r="B3535">
        <v>8737</v>
      </c>
      <c r="C3535">
        <v>16</v>
      </c>
      <c r="D3535" t="s">
        <v>4601</v>
      </c>
      <c r="E3535" s="469">
        <v>549.99</v>
      </c>
      <c r="F3535" t="s">
        <v>1079</v>
      </c>
      <c r="G3535">
        <v>138</v>
      </c>
    </row>
    <row r="3536" spans="1:7">
      <c r="A3536">
        <v>3535</v>
      </c>
      <c r="B3536">
        <v>10906</v>
      </c>
      <c r="C3536">
        <v>16</v>
      </c>
      <c r="D3536" t="s">
        <v>4602</v>
      </c>
      <c r="E3536" s="469">
        <v>459</v>
      </c>
      <c r="F3536" t="s">
        <v>4587</v>
      </c>
      <c r="G3536">
        <v>46</v>
      </c>
    </row>
    <row r="3537" spans="1:7">
      <c r="A3537">
        <v>3536</v>
      </c>
      <c r="B3537">
        <v>7406</v>
      </c>
      <c r="C3537">
        <v>16</v>
      </c>
      <c r="D3537" t="s">
        <v>4603</v>
      </c>
      <c r="E3537" s="469">
        <v>41.99</v>
      </c>
      <c r="F3537" t="s">
        <v>4604</v>
      </c>
      <c r="G3537">
        <v>194</v>
      </c>
    </row>
    <row r="3538" spans="1:7">
      <c r="A3538">
        <v>3537</v>
      </c>
      <c r="B3538">
        <v>9570</v>
      </c>
      <c r="C3538">
        <v>16</v>
      </c>
      <c r="D3538" t="s">
        <v>4605</v>
      </c>
      <c r="E3538" s="469">
        <v>26.95</v>
      </c>
      <c r="F3538" t="s">
        <v>4508</v>
      </c>
      <c r="G3538">
        <v>103</v>
      </c>
    </row>
    <row r="3539" spans="1:7">
      <c r="A3539">
        <v>3538</v>
      </c>
      <c r="B3539">
        <v>6849</v>
      </c>
      <c r="C3539">
        <v>16</v>
      </c>
      <c r="D3539" t="s">
        <v>4606</v>
      </c>
      <c r="E3539" s="469">
        <v>449</v>
      </c>
      <c r="F3539" t="s">
        <v>4508</v>
      </c>
      <c r="G3539">
        <v>216</v>
      </c>
    </row>
    <row r="3540" spans="1:7">
      <c r="A3540">
        <v>3539</v>
      </c>
      <c r="B3540">
        <v>9530</v>
      </c>
      <c r="C3540">
        <v>16</v>
      </c>
      <c r="D3540" t="s">
        <v>4607</v>
      </c>
      <c r="E3540" s="469">
        <v>114</v>
      </c>
      <c r="F3540" t="s">
        <v>4401</v>
      </c>
      <c r="G3540">
        <v>105</v>
      </c>
    </row>
    <row r="3541" spans="1:7">
      <c r="A3541">
        <v>3540</v>
      </c>
      <c r="B3541">
        <v>8415</v>
      </c>
      <c r="C3541">
        <v>16</v>
      </c>
      <c r="D3541" t="s">
        <v>4608</v>
      </c>
      <c r="E3541" s="469">
        <v>379</v>
      </c>
      <c r="F3541" t="s">
        <v>4565</v>
      </c>
      <c r="G3541">
        <v>151</v>
      </c>
    </row>
    <row r="3542" spans="1:7">
      <c r="A3542">
        <v>3541</v>
      </c>
      <c r="B3542">
        <v>8999</v>
      </c>
      <c r="C3542">
        <v>16</v>
      </c>
      <c r="D3542" t="s">
        <v>4609</v>
      </c>
      <c r="E3542" s="469">
        <v>179</v>
      </c>
      <c r="F3542" t="s">
        <v>4437</v>
      </c>
      <c r="G3542">
        <v>128</v>
      </c>
    </row>
    <row r="3543" spans="1:7">
      <c r="A3543">
        <v>3542</v>
      </c>
      <c r="B3543">
        <v>7210</v>
      </c>
      <c r="C3543">
        <v>16</v>
      </c>
      <c r="D3543" t="s">
        <v>4610</v>
      </c>
      <c r="E3543" s="469">
        <v>499</v>
      </c>
      <c r="F3543" t="s">
        <v>4431</v>
      </c>
      <c r="G3543">
        <v>202</v>
      </c>
    </row>
    <row r="3544" spans="1:7">
      <c r="A3544">
        <v>3543</v>
      </c>
      <c r="B3544">
        <v>11100</v>
      </c>
      <c r="C3544">
        <v>16</v>
      </c>
      <c r="D3544" t="s">
        <v>4611</v>
      </c>
      <c r="E3544" s="469">
        <v>44.99</v>
      </c>
      <c r="F3544" t="s">
        <v>4401</v>
      </c>
      <c r="G3544">
        <v>39</v>
      </c>
    </row>
    <row r="3545" spans="1:7">
      <c r="A3545">
        <v>3544</v>
      </c>
      <c r="B3545">
        <v>9484</v>
      </c>
      <c r="C3545">
        <v>16</v>
      </c>
      <c r="D3545" t="s">
        <v>4612</v>
      </c>
      <c r="E3545" s="469">
        <v>329</v>
      </c>
      <c r="F3545" t="s">
        <v>4565</v>
      </c>
      <c r="G3545">
        <v>107</v>
      </c>
    </row>
    <row r="3546" spans="1:7">
      <c r="A3546">
        <v>3545</v>
      </c>
      <c r="B3546">
        <v>10384</v>
      </c>
      <c r="C3546">
        <v>16</v>
      </c>
      <c r="D3546" t="s">
        <v>4613</v>
      </c>
      <c r="E3546" s="469">
        <v>319</v>
      </c>
      <c r="F3546" t="s">
        <v>4565</v>
      </c>
      <c r="G3546">
        <v>69</v>
      </c>
    </row>
    <row r="3547" spans="1:7">
      <c r="A3547">
        <v>3546</v>
      </c>
      <c r="B3547">
        <v>7969</v>
      </c>
      <c r="C3547">
        <v>16</v>
      </c>
      <c r="D3547" t="s">
        <v>4614</v>
      </c>
      <c r="E3547" s="469">
        <v>80.099999999999994</v>
      </c>
      <c r="F3547" t="s">
        <v>4615</v>
      </c>
      <c r="G3547">
        <v>169</v>
      </c>
    </row>
    <row r="3548" spans="1:7">
      <c r="A3548">
        <v>3547</v>
      </c>
      <c r="B3548">
        <v>10148</v>
      </c>
      <c r="C3548">
        <v>16</v>
      </c>
      <c r="D3548" t="s">
        <v>4616</v>
      </c>
      <c r="E3548" s="469">
        <v>147.99</v>
      </c>
      <c r="F3548" t="s">
        <v>4525</v>
      </c>
      <c r="G3548">
        <v>79</v>
      </c>
    </row>
    <row r="3549" spans="1:7">
      <c r="A3549">
        <v>3548</v>
      </c>
      <c r="B3549">
        <v>8554</v>
      </c>
      <c r="C3549">
        <v>16</v>
      </c>
      <c r="D3549" t="s">
        <v>4617</v>
      </c>
      <c r="E3549" s="469">
        <v>29.95</v>
      </c>
      <c r="F3549" t="s">
        <v>2623</v>
      </c>
      <c r="G3549">
        <v>145</v>
      </c>
    </row>
    <row r="3550" spans="1:7">
      <c r="A3550">
        <v>3549</v>
      </c>
      <c r="B3550">
        <v>10930</v>
      </c>
      <c r="C3550">
        <v>16</v>
      </c>
      <c r="D3550" t="s">
        <v>4618</v>
      </c>
      <c r="E3550" s="469">
        <v>599</v>
      </c>
      <c r="F3550" t="s">
        <v>4583</v>
      </c>
      <c r="G3550">
        <v>45</v>
      </c>
    </row>
    <row r="3551" spans="1:7">
      <c r="A3551">
        <v>3550</v>
      </c>
      <c r="B3551">
        <v>8174</v>
      </c>
      <c r="C3551">
        <v>16</v>
      </c>
      <c r="D3551" t="s">
        <v>4619</v>
      </c>
      <c r="E3551" s="469">
        <v>749</v>
      </c>
      <c r="F3551" t="s">
        <v>4583</v>
      </c>
      <c r="G3551">
        <v>160</v>
      </c>
    </row>
    <row r="3552" spans="1:7">
      <c r="A3552">
        <v>3551</v>
      </c>
      <c r="B3552">
        <v>11596</v>
      </c>
      <c r="C3552">
        <v>16</v>
      </c>
      <c r="D3552" t="s">
        <v>4620</v>
      </c>
      <c r="E3552" s="469">
        <v>439</v>
      </c>
      <c r="F3552" t="s">
        <v>4401</v>
      </c>
      <c r="G3552">
        <v>17</v>
      </c>
    </row>
    <row r="3553" spans="1:7">
      <c r="A3553">
        <v>3552</v>
      </c>
      <c r="B3553">
        <v>10190</v>
      </c>
      <c r="C3553">
        <v>16</v>
      </c>
      <c r="D3553" t="s">
        <v>4621</v>
      </c>
      <c r="E3553" s="469">
        <v>118</v>
      </c>
      <c r="F3553" t="s">
        <v>4401</v>
      </c>
      <c r="G3553">
        <v>77</v>
      </c>
    </row>
    <row r="3554" spans="1:7">
      <c r="A3554">
        <v>3553</v>
      </c>
      <c r="B3554">
        <v>6826</v>
      </c>
      <c r="C3554">
        <v>16</v>
      </c>
      <c r="D3554" t="s">
        <v>4622</v>
      </c>
      <c r="E3554" s="469">
        <v>299</v>
      </c>
      <c r="F3554" t="s">
        <v>4565</v>
      </c>
      <c r="G3554">
        <v>217</v>
      </c>
    </row>
    <row r="3555" spans="1:7">
      <c r="A3555">
        <v>3554</v>
      </c>
      <c r="B3555">
        <v>11039</v>
      </c>
      <c r="C3555">
        <v>16</v>
      </c>
      <c r="D3555" t="s">
        <v>4623</v>
      </c>
      <c r="E3555" s="469">
        <v>171.8</v>
      </c>
      <c r="F3555" t="s">
        <v>4565</v>
      </c>
      <c r="G3555">
        <v>41</v>
      </c>
    </row>
    <row r="3556" spans="1:7">
      <c r="A3556">
        <v>3555</v>
      </c>
      <c r="B3556">
        <v>9903</v>
      </c>
      <c r="C3556">
        <v>16</v>
      </c>
      <c r="D3556" t="s">
        <v>4624</v>
      </c>
      <c r="E3556" s="469">
        <v>199</v>
      </c>
      <c r="F3556" t="s">
        <v>4565</v>
      </c>
      <c r="G3556">
        <v>90</v>
      </c>
    </row>
    <row r="3557" spans="1:7">
      <c r="A3557">
        <v>3556</v>
      </c>
      <c r="B3557">
        <v>9292</v>
      </c>
      <c r="C3557">
        <v>16</v>
      </c>
      <c r="D3557" t="s">
        <v>4625</v>
      </c>
      <c r="E3557" s="469">
        <v>1890</v>
      </c>
      <c r="F3557" t="s">
        <v>4477</v>
      </c>
      <c r="G3557">
        <v>116</v>
      </c>
    </row>
    <row r="3558" spans="1:7">
      <c r="A3558">
        <v>3557</v>
      </c>
      <c r="B3558">
        <v>7047</v>
      </c>
      <c r="C3558">
        <v>16</v>
      </c>
      <c r="D3558" t="s">
        <v>4626</v>
      </c>
      <c r="E3558" s="469">
        <v>1279</v>
      </c>
      <c r="F3558" t="s">
        <v>4477</v>
      </c>
      <c r="G3558">
        <v>208</v>
      </c>
    </row>
    <row r="3559" spans="1:7">
      <c r="A3559">
        <v>3558</v>
      </c>
      <c r="B3559">
        <v>9954</v>
      </c>
      <c r="C3559">
        <v>16</v>
      </c>
      <c r="D3559" t="s">
        <v>4627</v>
      </c>
      <c r="E3559" s="469">
        <v>399</v>
      </c>
      <c r="F3559" t="s">
        <v>4628</v>
      </c>
      <c r="G3559">
        <v>88</v>
      </c>
    </row>
    <row r="3560" spans="1:7">
      <c r="A3560">
        <v>3559</v>
      </c>
      <c r="B3560">
        <v>9812</v>
      </c>
      <c r="C3560">
        <v>16</v>
      </c>
      <c r="D3560" t="s">
        <v>4629</v>
      </c>
      <c r="E3560" s="469">
        <v>499</v>
      </c>
      <c r="F3560" t="s">
        <v>4525</v>
      </c>
      <c r="G3560">
        <v>94</v>
      </c>
    </row>
    <row r="3561" spans="1:7">
      <c r="A3561">
        <v>3560</v>
      </c>
      <c r="B3561">
        <v>7359</v>
      </c>
      <c r="C3561">
        <v>16</v>
      </c>
      <c r="D3561" t="s">
        <v>4630</v>
      </c>
      <c r="E3561" s="469">
        <v>150.35</v>
      </c>
      <c r="F3561" t="s">
        <v>4525</v>
      </c>
      <c r="G3561">
        <v>196</v>
      </c>
    </row>
    <row r="3562" spans="1:7">
      <c r="A3562">
        <v>3561</v>
      </c>
      <c r="B3562">
        <v>6877</v>
      </c>
      <c r="C3562">
        <v>16</v>
      </c>
      <c r="D3562" t="s">
        <v>4631</v>
      </c>
      <c r="E3562" s="469">
        <v>219</v>
      </c>
      <c r="F3562" t="s">
        <v>4525</v>
      </c>
      <c r="G3562">
        <v>215</v>
      </c>
    </row>
    <row r="3563" spans="1:7">
      <c r="A3563">
        <v>3562</v>
      </c>
      <c r="B3563">
        <v>11155</v>
      </c>
      <c r="C3563">
        <v>16</v>
      </c>
      <c r="D3563" t="s">
        <v>4632</v>
      </c>
      <c r="E3563" s="469">
        <v>166.49</v>
      </c>
      <c r="F3563" t="s">
        <v>4525</v>
      </c>
      <c r="G3563">
        <v>36</v>
      </c>
    </row>
    <row r="3564" spans="1:7">
      <c r="A3564">
        <v>3563</v>
      </c>
      <c r="B3564">
        <v>11348</v>
      </c>
      <c r="C3564">
        <v>16</v>
      </c>
      <c r="D3564" t="s">
        <v>4633</v>
      </c>
      <c r="E3564" s="469">
        <v>1499</v>
      </c>
      <c r="F3564" t="s">
        <v>4399</v>
      </c>
      <c r="G3564">
        <v>28</v>
      </c>
    </row>
    <row r="3565" spans="1:7">
      <c r="A3565">
        <v>3564</v>
      </c>
      <c r="B3565">
        <v>6368</v>
      </c>
      <c r="C3565">
        <v>16</v>
      </c>
      <c r="D3565" t="s">
        <v>4634</v>
      </c>
      <c r="E3565" s="469">
        <v>239.45</v>
      </c>
      <c r="F3565" t="s">
        <v>4596</v>
      </c>
      <c r="G3565">
        <v>235</v>
      </c>
    </row>
    <row r="3566" spans="1:7">
      <c r="A3566">
        <v>3565</v>
      </c>
      <c r="B3566">
        <v>10385</v>
      </c>
      <c r="C3566">
        <v>16</v>
      </c>
      <c r="D3566" t="s">
        <v>4635</v>
      </c>
      <c r="E3566" s="469">
        <v>349</v>
      </c>
      <c r="F3566" t="s">
        <v>4568</v>
      </c>
      <c r="G3566">
        <v>69</v>
      </c>
    </row>
    <row r="3567" spans="1:7">
      <c r="A3567">
        <v>3566</v>
      </c>
      <c r="B3567">
        <v>6224</v>
      </c>
      <c r="C3567">
        <v>16</v>
      </c>
      <c r="D3567" t="s">
        <v>4636</v>
      </c>
      <c r="E3567" s="469">
        <v>111</v>
      </c>
      <c r="F3567" t="s">
        <v>4392</v>
      </c>
      <c r="G3567">
        <v>241</v>
      </c>
    </row>
    <row r="3568" spans="1:7">
      <c r="A3568">
        <v>3567</v>
      </c>
      <c r="B3568">
        <v>6013</v>
      </c>
      <c r="C3568">
        <v>16</v>
      </c>
      <c r="D3568" t="s">
        <v>4637</v>
      </c>
      <c r="E3568" s="469">
        <v>459</v>
      </c>
      <c r="F3568" t="s">
        <v>4401</v>
      </c>
      <c r="G3568">
        <v>250</v>
      </c>
    </row>
    <row r="3569" spans="1:7">
      <c r="A3569">
        <v>3568</v>
      </c>
      <c r="B3569">
        <v>7464</v>
      </c>
      <c r="C3569">
        <v>16</v>
      </c>
      <c r="D3569" t="s">
        <v>4638</v>
      </c>
      <c r="E3569" s="469">
        <v>382</v>
      </c>
      <c r="F3569" t="s">
        <v>4565</v>
      </c>
      <c r="G3569">
        <v>192</v>
      </c>
    </row>
    <row r="3570" spans="1:7">
      <c r="A3570">
        <v>3569</v>
      </c>
      <c r="B3570">
        <v>6614</v>
      </c>
      <c r="C3570">
        <v>16</v>
      </c>
      <c r="D3570" t="s">
        <v>4639</v>
      </c>
      <c r="E3570" s="469">
        <v>156.99</v>
      </c>
      <c r="F3570" t="s">
        <v>4640</v>
      </c>
      <c r="G3570">
        <v>225</v>
      </c>
    </row>
    <row r="3571" spans="1:7">
      <c r="A3571">
        <v>3570</v>
      </c>
      <c r="B3571">
        <v>7505</v>
      </c>
      <c r="C3571">
        <v>16</v>
      </c>
      <c r="D3571" t="s">
        <v>4641</v>
      </c>
      <c r="E3571" s="469">
        <v>89.95</v>
      </c>
      <c r="F3571" t="s">
        <v>2180</v>
      </c>
      <c r="G3571">
        <v>190</v>
      </c>
    </row>
    <row r="3572" spans="1:7">
      <c r="A3572">
        <v>3571</v>
      </c>
      <c r="B3572">
        <v>9955</v>
      </c>
      <c r="C3572">
        <v>16</v>
      </c>
      <c r="D3572" t="s">
        <v>4642</v>
      </c>
      <c r="E3572" s="469">
        <v>138</v>
      </c>
      <c r="F3572" t="s">
        <v>4437</v>
      </c>
      <c r="G3572">
        <v>88</v>
      </c>
    </row>
    <row r="3573" spans="1:7">
      <c r="A3573">
        <v>3572</v>
      </c>
      <c r="B3573">
        <v>10233</v>
      </c>
      <c r="C3573">
        <v>16</v>
      </c>
      <c r="D3573" t="s">
        <v>4643</v>
      </c>
      <c r="E3573" s="469">
        <v>595</v>
      </c>
      <c r="F3573" t="s">
        <v>4512</v>
      </c>
      <c r="G3573">
        <v>75</v>
      </c>
    </row>
    <row r="3574" spans="1:7">
      <c r="A3574">
        <v>3573</v>
      </c>
      <c r="B3574">
        <v>10208</v>
      </c>
      <c r="C3574">
        <v>16</v>
      </c>
      <c r="D3574" t="s">
        <v>4644</v>
      </c>
      <c r="E3574" s="469">
        <v>59.95</v>
      </c>
      <c r="F3574" t="s">
        <v>1079</v>
      </c>
      <c r="G3574">
        <v>76</v>
      </c>
    </row>
    <row r="3575" spans="1:7">
      <c r="A3575">
        <v>3574</v>
      </c>
      <c r="B3575">
        <v>6560</v>
      </c>
      <c r="C3575">
        <v>16</v>
      </c>
      <c r="D3575" t="s">
        <v>4645</v>
      </c>
      <c r="E3575" s="469">
        <v>399</v>
      </c>
      <c r="F3575" t="s">
        <v>1079</v>
      </c>
      <c r="G3575">
        <v>227</v>
      </c>
    </row>
    <row r="3576" spans="1:7">
      <c r="A3576">
        <v>3575</v>
      </c>
      <c r="B3576">
        <v>9048</v>
      </c>
      <c r="C3576">
        <v>16</v>
      </c>
      <c r="D3576" t="s">
        <v>4646</v>
      </c>
      <c r="E3576" s="469">
        <v>1299</v>
      </c>
      <c r="F3576" t="s">
        <v>2191</v>
      </c>
      <c r="G3576">
        <v>126</v>
      </c>
    </row>
    <row r="3577" spans="1:7">
      <c r="A3577">
        <v>3576</v>
      </c>
      <c r="B3577">
        <v>9756</v>
      </c>
      <c r="C3577">
        <v>16</v>
      </c>
      <c r="D3577" t="s">
        <v>4647</v>
      </c>
      <c r="E3577" s="469">
        <v>935</v>
      </c>
      <c r="F3577" t="s">
        <v>2191</v>
      </c>
      <c r="G3577">
        <v>96</v>
      </c>
    </row>
    <row r="3578" spans="1:7">
      <c r="A3578">
        <v>3577</v>
      </c>
      <c r="B3578">
        <v>7288</v>
      </c>
      <c r="C3578">
        <v>16</v>
      </c>
      <c r="D3578" t="s">
        <v>4648</v>
      </c>
      <c r="E3578" s="469">
        <v>699</v>
      </c>
      <c r="F3578" t="s">
        <v>4508</v>
      </c>
      <c r="G3578">
        <v>199</v>
      </c>
    </row>
    <row r="3579" spans="1:7">
      <c r="A3579">
        <v>3578</v>
      </c>
      <c r="B3579">
        <v>8093</v>
      </c>
      <c r="C3579">
        <v>16</v>
      </c>
      <c r="D3579" t="s">
        <v>4649</v>
      </c>
      <c r="E3579" s="469">
        <v>147.99</v>
      </c>
      <c r="F3579" t="s">
        <v>4508</v>
      </c>
      <c r="G3579">
        <v>164</v>
      </c>
    </row>
    <row r="3580" spans="1:7">
      <c r="A3580">
        <v>3579</v>
      </c>
      <c r="B3580">
        <v>6287</v>
      </c>
      <c r="C3580">
        <v>16</v>
      </c>
      <c r="D3580" t="s">
        <v>4650</v>
      </c>
      <c r="E3580" s="469">
        <v>319</v>
      </c>
      <c r="F3580" t="s">
        <v>4401</v>
      </c>
      <c r="G3580">
        <v>238</v>
      </c>
    </row>
    <row r="3581" spans="1:7">
      <c r="A3581">
        <v>3580</v>
      </c>
      <c r="B3581">
        <v>6120</v>
      </c>
      <c r="C3581">
        <v>16</v>
      </c>
      <c r="D3581" t="s">
        <v>4651</v>
      </c>
      <c r="E3581" s="469">
        <v>155</v>
      </c>
      <c r="F3581" t="s">
        <v>4401</v>
      </c>
      <c r="G3581">
        <v>246</v>
      </c>
    </row>
    <row r="3582" spans="1:7">
      <c r="A3582">
        <v>3581</v>
      </c>
      <c r="B3582">
        <v>7094</v>
      </c>
      <c r="C3582">
        <v>16</v>
      </c>
      <c r="D3582" t="s">
        <v>4652</v>
      </c>
      <c r="E3582" s="469">
        <v>679</v>
      </c>
      <c r="F3582" t="s">
        <v>4477</v>
      </c>
      <c r="G3582">
        <v>206</v>
      </c>
    </row>
    <row r="3583" spans="1:7">
      <c r="A3583">
        <v>3582</v>
      </c>
      <c r="B3583">
        <v>7817</v>
      </c>
      <c r="C3583">
        <v>16</v>
      </c>
      <c r="D3583" t="s">
        <v>4653</v>
      </c>
      <c r="E3583" s="469">
        <v>24.99</v>
      </c>
      <c r="F3583" t="s">
        <v>2350</v>
      </c>
      <c r="G3583">
        <v>176</v>
      </c>
    </row>
    <row r="3584" spans="1:7">
      <c r="A3584">
        <v>3583</v>
      </c>
      <c r="B3584">
        <v>8450</v>
      </c>
      <c r="C3584">
        <v>16</v>
      </c>
      <c r="D3584" t="s">
        <v>4654</v>
      </c>
      <c r="E3584" s="469">
        <v>169.98</v>
      </c>
      <c r="F3584" t="s">
        <v>4640</v>
      </c>
      <c r="G3584">
        <v>150</v>
      </c>
    </row>
    <row r="3585" spans="1:7">
      <c r="A3585">
        <v>3584</v>
      </c>
      <c r="B3585">
        <v>10082</v>
      </c>
      <c r="C3585">
        <v>16</v>
      </c>
      <c r="D3585" t="s">
        <v>4655</v>
      </c>
      <c r="E3585" s="469">
        <v>44.99</v>
      </c>
      <c r="F3585" t="s">
        <v>4656</v>
      </c>
      <c r="G3585">
        <v>82</v>
      </c>
    </row>
    <row r="3586" spans="1:7">
      <c r="A3586">
        <v>3585</v>
      </c>
      <c r="B3586">
        <v>6780</v>
      </c>
      <c r="C3586">
        <v>16</v>
      </c>
      <c r="D3586" t="s">
        <v>4657</v>
      </c>
      <c r="E3586" s="469">
        <v>69.989999999999995</v>
      </c>
      <c r="F3586" t="s">
        <v>4536</v>
      </c>
      <c r="G3586">
        <v>219</v>
      </c>
    </row>
    <row r="3587" spans="1:7">
      <c r="A3587">
        <v>3586</v>
      </c>
      <c r="B3587">
        <v>9203</v>
      </c>
      <c r="C3587">
        <v>16</v>
      </c>
      <c r="D3587" t="s">
        <v>4658</v>
      </c>
      <c r="E3587" s="469">
        <v>59.95</v>
      </c>
      <c r="F3587" t="s">
        <v>4536</v>
      </c>
      <c r="G3587">
        <v>119</v>
      </c>
    </row>
    <row r="3588" spans="1:7">
      <c r="A3588">
        <v>3587</v>
      </c>
      <c r="B3588">
        <v>10762</v>
      </c>
      <c r="C3588">
        <v>16</v>
      </c>
      <c r="D3588" t="s">
        <v>4659</v>
      </c>
      <c r="E3588" s="469">
        <v>129</v>
      </c>
      <c r="F3588" t="s">
        <v>4536</v>
      </c>
      <c r="G3588">
        <v>53</v>
      </c>
    </row>
    <row r="3589" spans="1:7">
      <c r="A3589">
        <v>3588</v>
      </c>
      <c r="B3589">
        <v>10599</v>
      </c>
      <c r="C3589">
        <v>16</v>
      </c>
      <c r="D3589" t="s">
        <v>4660</v>
      </c>
      <c r="E3589" s="469">
        <v>172.5</v>
      </c>
      <c r="F3589" t="s">
        <v>4437</v>
      </c>
      <c r="G3589">
        <v>60</v>
      </c>
    </row>
    <row r="3590" spans="1:7">
      <c r="A3590">
        <v>3589</v>
      </c>
      <c r="B3590">
        <v>6757</v>
      </c>
      <c r="C3590">
        <v>16</v>
      </c>
      <c r="D3590" t="s">
        <v>4661</v>
      </c>
      <c r="E3590" s="469">
        <v>499</v>
      </c>
      <c r="F3590" t="s">
        <v>4662</v>
      </c>
      <c r="G3590">
        <v>220</v>
      </c>
    </row>
    <row r="3591" spans="1:7">
      <c r="A3591">
        <v>3590</v>
      </c>
      <c r="B3591">
        <v>6538</v>
      </c>
      <c r="C3591">
        <v>16</v>
      </c>
      <c r="D3591" t="s">
        <v>4663</v>
      </c>
      <c r="E3591" s="469">
        <v>349</v>
      </c>
      <c r="F3591" t="s">
        <v>4568</v>
      </c>
      <c r="G3591">
        <v>228</v>
      </c>
    </row>
    <row r="3592" spans="1:7">
      <c r="A3592">
        <v>3591</v>
      </c>
      <c r="B3592">
        <v>9370</v>
      </c>
      <c r="C3592">
        <v>16</v>
      </c>
      <c r="D3592" t="s">
        <v>4664</v>
      </c>
      <c r="E3592" s="469">
        <v>349</v>
      </c>
      <c r="F3592" t="s">
        <v>4568</v>
      </c>
      <c r="G3592">
        <v>112</v>
      </c>
    </row>
    <row r="3593" spans="1:7">
      <c r="A3593">
        <v>3592</v>
      </c>
      <c r="B3593">
        <v>6095</v>
      </c>
      <c r="C3593">
        <v>16</v>
      </c>
      <c r="D3593" t="s">
        <v>4665</v>
      </c>
      <c r="E3593" s="469">
        <v>944</v>
      </c>
      <c r="F3593" t="s">
        <v>2186</v>
      </c>
      <c r="G3593">
        <v>247</v>
      </c>
    </row>
    <row r="3594" spans="1:7">
      <c r="A3594">
        <v>3593</v>
      </c>
      <c r="B3594">
        <v>10660</v>
      </c>
      <c r="C3594">
        <v>16</v>
      </c>
      <c r="D3594" t="s">
        <v>4666</v>
      </c>
      <c r="E3594" s="469">
        <v>949</v>
      </c>
      <c r="F3594" t="s">
        <v>2186</v>
      </c>
      <c r="G3594">
        <v>57</v>
      </c>
    </row>
    <row r="3595" spans="1:7">
      <c r="A3595">
        <v>3594</v>
      </c>
      <c r="B3595">
        <v>6878</v>
      </c>
      <c r="C3595">
        <v>16</v>
      </c>
      <c r="D3595" t="s">
        <v>4667</v>
      </c>
      <c r="E3595" s="469">
        <v>32.04</v>
      </c>
      <c r="F3595" t="s">
        <v>2623</v>
      </c>
      <c r="G3595">
        <v>215</v>
      </c>
    </row>
    <row r="3596" spans="1:7">
      <c r="A3596">
        <v>3595</v>
      </c>
      <c r="B3596">
        <v>6317</v>
      </c>
      <c r="C3596">
        <v>17</v>
      </c>
      <c r="D3596" t="s">
        <v>4668</v>
      </c>
      <c r="E3596" s="469">
        <v>13.05</v>
      </c>
      <c r="F3596" t="s">
        <v>4669</v>
      </c>
      <c r="G3596">
        <v>237</v>
      </c>
    </row>
    <row r="3597" spans="1:7">
      <c r="A3597">
        <v>3596</v>
      </c>
      <c r="B3597">
        <v>6850</v>
      </c>
      <c r="C3597">
        <v>17</v>
      </c>
      <c r="D3597" t="s">
        <v>4670</v>
      </c>
      <c r="E3597" s="469">
        <v>6.99</v>
      </c>
      <c r="F3597" t="s">
        <v>4671</v>
      </c>
      <c r="G3597">
        <v>216</v>
      </c>
    </row>
    <row r="3598" spans="1:7">
      <c r="A3598">
        <v>3597</v>
      </c>
      <c r="B3598">
        <v>10430</v>
      </c>
      <c r="C3598">
        <v>17</v>
      </c>
      <c r="D3598" t="s">
        <v>4672</v>
      </c>
      <c r="E3598" s="469">
        <v>20</v>
      </c>
      <c r="F3598" t="s">
        <v>4673</v>
      </c>
      <c r="G3598">
        <v>67</v>
      </c>
    </row>
    <row r="3599" spans="1:7">
      <c r="A3599">
        <v>3598</v>
      </c>
      <c r="B3599">
        <v>7289</v>
      </c>
      <c r="C3599">
        <v>17</v>
      </c>
      <c r="D3599" t="s">
        <v>4674</v>
      </c>
      <c r="E3599" s="469">
        <v>29.95</v>
      </c>
      <c r="F3599" t="s">
        <v>4675</v>
      </c>
      <c r="G3599">
        <v>199</v>
      </c>
    </row>
    <row r="3600" spans="1:7">
      <c r="A3600">
        <v>3599</v>
      </c>
      <c r="B3600">
        <v>6720</v>
      </c>
      <c r="C3600">
        <v>17</v>
      </c>
      <c r="D3600" t="s">
        <v>4676</v>
      </c>
      <c r="E3600" s="469">
        <v>19.95</v>
      </c>
      <c r="F3600" t="s">
        <v>4677</v>
      </c>
      <c r="G3600">
        <v>221</v>
      </c>
    </row>
    <row r="3601" spans="1:7">
      <c r="A3601">
        <v>3600</v>
      </c>
      <c r="B3601">
        <v>6998</v>
      </c>
      <c r="C3601">
        <v>17</v>
      </c>
      <c r="D3601" t="s">
        <v>4678</v>
      </c>
      <c r="E3601" s="469">
        <v>45</v>
      </c>
      <c r="F3601" t="s">
        <v>4679</v>
      </c>
      <c r="G3601">
        <v>210</v>
      </c>
    </row>
    <row r="3602" spans="1:7">
      <c r="A3602">
        <v>3601</v>
      </c>
      <c r="B3602">
        <v>9724</v>
      </c>
      <c r="C3602">
        <v>17</v>
      </c>
      <c r="D3602" t="s">
        <v>4680</v>
      </c>
      <c r="E3602" s="469">
        <v>29.99</v>
      </c>
      <c r="F3602" t="s">
        <v>4681</v>
      </c>
      <c r="G3602">
        <v>97</v>
      </c>
    </row>
    <row r="3603" spans="1:7">
      <c r="A3603">
        <v>3602</v>
      </c>
      <c r="B3603">
        <v>6539</v>
      </c>
      <c r="C3603">
        <v>17</v>
      </c>
      <c r="D3603" t="s">
        <v>4682</v>
      </c>
      <c r="E3603" s="469">
        <v>14.99</v>
      </c>
      <c r="F3603" t="s">
        <v>4683</v>
      </c>
      <c r="G3603">
        <v>228</v>
      </c>
    </row>
    <row r="3604" spans="1:7">
      <c r="A3604">
        <v>3603</v>
      </c>
      <c r="B3604">
        <v>8822</v>
      </c>
      <c r="C3604">
        <v>17</v>
      </c>
      <c r="D3604" t="s">
        <v>4684</v>
      </c>
      <c r="E3604" s="469">
        <v>10.42</v>
      </c>
      <c r="F3604" t="s">
        <v>4685</v>
      </c>
      <c r="G3604">
        <v>135</v>
      </c>
    </row>
    <row r="3605" spans="1:7">
      <c r="A3605">
        <v>3604</v>
      </c>
      <c r="B3605">
        <v>7465</v>
      </c>
      <c r="C3605">
        <v>17</v>
      </c>
      <c r="D3605" t="s">
        <v>4686</v>
      </c>
      <c r="E3605" s="469">
        <v>29.99</v>
      </c>
      <c r="F3605" t="s">
        <v>4687</v>
      </c>
      <c r="G3605">
        <v>192</v>
      </c>
    </row>
    <row r="3606" spans="1:7">
      <c r="A3606">
        <v>3605</v>
      </c>
      <c r="B3606">
        <v>6561</v>
      </c>
      <c r="C3606">
        <v>17</v>
      </c>
      <c r="D3606" t="s">
        <v>4688</v>
      </c>
      <c r="E3606" s="469">
        <v>29.99</v>
      </c>
      <c r="F3606" t="s">
        <v>4681</v>
      </c>
      <c r="G3606">
        <v>227</v>
      </c>
    </row>
    <row r="3607" spans="1:7">
      <c r="A3607">
        <v>3606</v>
      </c>
      <c r="B3607">
        <v>6562</v>
      </c>
      <c r="C3607">
        <v>17</v>
      </c>
      <c r="D3607" t="s">
        <v>4689</v>
      </c>
      <c r="E3607" s="469">
        <v>24.95</v>
      </c>
      <c r="F3607" t="s">
        <v>4690</v>
      </c>
      <c r="G3607">
        <v>227</v>
      </c>
    </row>
    <row r="3608" spans="1:7">
      <c r="A3608">
        <v>3607</v>
      </c>
      <c r="B3608">
        <v>8586</v>
      </c>
      <c r="C3608">
        <v>17</v>
      </c>
      <c r="D3608" t="s">
        <v>4691</v>
      </c>
      <c r="E3608" s="469">
        <v>19.989999999999998</v>
      </c>
      <c r="F3608" t="s">
        <v>4679</v>
      </c>
      <c r="G3608">
        <v>144</v>
      </c>
    </row>
    <row r="3609" spans="1:7">
      <c r="A3609">
        <v>3608</v>
      </c>
      <c r="B3609">
        <v>9757</v>
      </c>
      <c r="C3609">
        <v>17</v>
      </c>
      <c r="D3609" t="s">
        <v>4692</v>
      </c>
      <c r="E3609" s="469">
        <v>34.950000000000003</v>
      </c>
      <c r="F3609" t="s">
        <v>4693</v>
      </c>
      <c r="G3609">
        <v>96</v>
      </c>
    </row>
    <row r="3610" spans="1:7">
      <c r="A3610">
        <v>3609</v>
      </c>
      <c r="B3610">
        <v>9020</v>
      </c>
      <c r="C3610">
        <v>17</v>
      </c>
      <c r="D3610" t="s">
        <v>4694</v>
      </c>
      <c r="E3610" s="469">
        <v>24.99</v>
      </c>
      <c r="F3610" t="s">
        <v>4677</v>
      </c>
      <c r="G3610">
        <v>127</v>
      </c>
    </row>
    <row r="3611" spans="1:7">
      <c r="A3611">
        <v>3610</v>
      </c>
      <c r="B3611">
        <v>6346</v>
      </c>
      <c r="C3611">
        <v>17</v>
      </c>
      <c r="D3611" t="s">
        <v>4695</v>
      </c>
      <c r="E3611" s="469">
        <v>15.68</v>
      </c>
      <c r="F3611" t="s">
        <v>4696</v>
      </c>
      <c r="G3611">
        <v>236</v>
      </c>
    </row>
    <row r="3612" spans="1:7">
      <c r="A3612">
        <v>3611</v>
      </c>
      <c r="B3612">
        <v>10386</v>
      </c>
      <c r="C3612">
        <v>17</v>
      </c>
      <c r="D3612" t="s">
        <v>4697</v>
      </c>
      <c r="E3612" s="469">
        <v>17.04</v>
      </c>
      <c r="F3612" t="s">
        <v>4698</v>
      </c>
      <c r="G3612">
        <v>69</v>
      </c>
    </row>
    <row r="3613" spans="1:7">
      <c r="A3613">
        <v>3612</v>
      </c>
      <c r="B3613">
        <v>6248</v>
      </c>
      <c r="C3613">
        <v>17</v>
      </c>
      <c r="D3613" t="s">
        <v>4699</v>
      </c>
      <c r="E3613" s="469">
        <v>17.04</v>
      </c>
      <c r="F3613" t="s">
        <v>4677</v>
      </c>
      <c r="G3613">
        <v>240</v>
      </c>
    </row>
    <row r="3614" spans="1:7">
      <c r="A3614">
        <v>3613</v>
      </c>
      <c r="B3614">
        <v>9466</v>
      </c>
      <c r="C3614">
        <v>17</v>
      </c>
      <c r="D3614" t="s">
        <v>4700</v>
      </c>
      <c r="E3614" s="469">
        <v>17.5</v>
      </c>
      <c r="F3614" t="s">
        <v>4677</v>
      </c>
      <c r="G3614">
        <v>108</v>
      </c>
    </row>
    <row r="3615" spans="1:7">
      <c r="A3615">
        <v>3614</v>
      </c>
      <c r="B3615">
        <v>10417</v>
      </c>
      <c r="C3615">
        <v>17</v>
      </c>
      <c r="D3615" t="s">
        <v>4701</v>
      </c>
      <c r="E3615" s="469">
        <v>17.5</v>
      </c>
      <c r="F3615" t="s">
        <v>4702</v>
      </c>
      <c r="G3615">
        <v>68</v>
      </c>
    </row>
    <row r="3616" spans="1:7">
      <c r="A3616">
        <v>3615</v>
      </c>
      <c r="B3616">
        <v>7382</v>
      </c>
      <c r="C3616">
        <v>17</v>
      </c>
      <c r="D3616" t="s">
        <v>4703</v>
      </c>
      <c r="E3616" s="469">
        <v>17.5</v>
      </c>
      <c r="F3616" t="s">
        <v>4704</v>
      </c>
      <c r="G3616">
        <v>195</v>
      </c>
    </row>
    <row r="3617" spans="1:7">
      <c r="A3617">
        <v>3616</v>
      </c>
      <c r="B3617">
        <v>10387</v>
      </c>
      <c r="C3617">
        <v>17</v>
      </c>
      <c r="D3617" t="s">
        <v>4705</v>
      </c>
      <c r="E3617" s="469">
        <v>19.989999999999998</v>
      </c>
      <c r="F3617" t="s">
        <v>4679</v>
      </c>
      <c r="G3617">
        <v>69</v>
      </c>
    </row>
    <row r="3618" spans="1:7">
      <c r="A3618">
        <v>3617</v>
      </c>
      <c r="B3618">
        <v>8877</v>
      </c>
      <c r="C3618">
        <v>17</v>
      </c>
      <c r="D3618" t="s">
        <v>4706</v>
      </c>
      <c r="E3618" s="469">
        <v>24.99</v>
      </c>
      <c r="F3618" t="s">
        <v>4707</v>
      </c>
      <c r="G3618">
        <v>133</v>
      </c>
    </row>
    <row r="3619" spans="1:7">
      <c r="A3619">
        <v>3618</v>
      </c>
      <c r="B3619">
        <v>8769</v>
      </c>
      <c r="C3619">
        <v>17</v>
      </c>
      <c r="D3619" t="s">
        <v>4708</v>
      </c>
      <c r="E3619" s="469">
        <v>29.95</v>
      </c>
      <c r="F3619" t="s">
        <v>4709</v>
      </c>
      <c r="G3619">
        <v>137</v>
      </c>
    </row>
    <row r="3620" spans="1:7">
      <c r="A3620">
        <v>3619</v>
      </c>
      <c r="B3620">
        <v>9701</v>
      </c>
      <c r="C3620">
        <v>17</v>
      </c>
      <c r="D3620" t="s">
        <v>4710</v>
      </c>
      <c r="E3620" s="469">
        <v>34.950000000000003</v>
      </c>
      <c r="F3620" t="s">
        <v>4711</v>
      </c>
      <c r="G3620">
        <v>98</v>
      </c>
    </row>
    <row r="3621" spans="1:7">
      <c r="A3621">
        <v>3620</v>
      </c>
      <c r="B3621">
        <v>7629</v>
      </c>
      <c r="C3621">
        <v>17</v>
      </c>
      <c r="D3621" t="s">
        <v>4712</v>
      </c>
      <c r="E3621" s="469">
        <v>29.95</v>
      </c>
      <c r="F3621" t="s">
        <v>4713</v>
      </c>
      <c r="G3621">
        <v>185</v>
      </c>
    </row>
    <row r="3622" spans="1:7">
      <c r="A3622">
        <v>3621</v>
      </c>
      <c r="B3622">
        <v>9813</v>
      </c>
      <c r="C3622">
        <v>17</v>
      </c>
      <c r="D3622" t="s">
        <v>4714</v>
      </c>
      <c r="E3622" s="469">
        <v>14.99</v>
      </c>
      <c r="F3622" t="s">
        <v>4715</v>
      </c>
      <c r="G3622">
        <v>94</v>
      </c>
    </row>
    <row r="3623" spans="1:7">
      <c r="A3623">
        <v>3622</v>
      </c>
      <c r="B3623">
        <v>7506</v>
      </c>
      <c r="C3623">
        <v>17</v>
      </c>
      <c r="D3623" t="s">
        <v>4716</v>
      </c>
      <c r="E3623" s="469">
        <v>24.99</v>
      </c>
      <c r="F3623" t="s">
        <v>4717</v>
      </c>
      <c r="G3623">
        <v>190</v>
      </c>
    </row>
    <row r="3624" spans="1:7">
      <c r="A3624">
        <v>3623</v>
      </c>
      <c r="B3624">
        <v>7048</v>
      </c>
      <c r="C3624">
        <v>17</v>
      </c>
      <c r="D3624" t="s">
        <v>4718</v>
      </c>
      <c r="E3624" s="469">
        <v>10.42</v>
      </c>
      <c r="F3624" t="s">
        <v>4719</v>
      </c>
      <c r="G3624">
        <v>208</v>
      </c>
    </row>
    <row r="3625" spans="1:7">
      <c r="A3625">
        <v>3624</v>
      </c>
      <c r="B3625">
        <v>8665</v>
      </c>
      <c r="C3625">
        <v>17</v>
      </c>
      <c r="D3625" t="s">
        <v>4720</v>
      </c>
      <c r="E3625" s="469">
        <v>13.05</v>
      </c>
      <c r="F3625" t="s">
        <v>4669</v>
      </c>
      <c r="G3625">
        <v>141</v>
      </c>
    </row>
    <row r="3626" spans="1:7">
      <c r="A3626">
        <v>3625</v>
      </c>
      <c r="B3626">
        <v>6563</v>
      </c>
      <c r="C3626">
        <v>17</v>
      </c>
      <c r="D3626" t="s">
        <v>4721</v>
      </c>
      <c r="E3626" s="469">
        <v>19.22</v>
      </c>
      <c r="F3626" t="s">
        <v>4722</v>
      </c>
      <c r="G3626">
        <v>227</v>
      </c>
    </row>
    <row r="3627" spans="1:7">
      <c r="A3627">
        <v>3626</v>
      </c>
      <c r="B3627">
        <v>7970</v>
      </c>
      <c r="C3627">
        <v>17</v>
      </c>
      <c r="D3627" t="s">
        <v>4723</v>
      </c>
      <c r="E3627" s="469">
        <v>19.989999999999998</v>
      </c>
      <c r="F3627" t="s">
        <v>4722</v>
      </c>
      <c r="G3627">
        <v>169</v>
      </c>
    </row>
    <row r="3628" spans="1:7">
      <c r="A3628">
        <v>3627</v>
      </c>
      <c r="B3628">
        <v>8878</v>
      </c>
      <c r="C3628">
        <v>17</v>
      </c>
      <c r="D3628" t="s">
        <v>4724</v>
      </c>
      <c r="E3628" s="469">
        <v>29.99</v>
      </c>
      <c r="F3628" t="s">
        <v>4725</v>
      </c>
      <c r="G3628">
        <v>133</v>
      </c>
    </row>
    <row r="3629" spans="1:7">
      <c r="A3629">
        <v>3628</v>
      </c>
      <c r="B3629">
        <v>10449</v>
      </c>
      <c r="C3629">
        <v>17</v>
      </c>
      <c r="D3629" t="s">
        <v>4726</v>
      </c>
      <c r="E3629" s="469">
        <v>22.95</v>
      </c>
      <c r="F3629" t="s">
        <v>4727</v>
      </c>
      <c r="G3629">
        <v>66</v>
      </c>
    </row>
    <row r="3630" spans="1:7">
      <c r="A3630">
        <v>3629</v>
      </c>
      <c r="B3630">
        <v>7407</v>
      </c>
      <c r="C3630">
        <v>17</v>
      </c>
      <c r="D3630" t="s">
        <v>4728</v>
      </c>
      <c r="E3630" s="469">
        <v>19.190000000000001</v>
      </c>
      <c r="F3630" t="s">
        <v>4729</v>
      </c>
      <c r="G3630">
        <v>194</v>
      </c>
    </row>
    <row r="3631" spans="1:7">
      <c r="A3631">
        <v>3630</v>
      </c>
      <c r="B3631">
        <v>8301</v>
      </c>
      <c r="C3631">
        <v>17</v>
      </c>
      <c r="D3631" t="s">
        <v>4730</v>
      </c>
      <c r="E3631" s="469">
        <v>19.22</v>
      </c>
      <c r="F3631" t="s">
        <v>4731</v>
      </c>
      <c r="G3631">
        <v>155</v>
      </c>
    </row>
    <row r="3632" spans="1:7">
      <c r="A3632">
        <v>3631</v>
      </c>
      <c r="B3632">
        <v>11597</v>
      </c>
      <c r="C3632">
        <v>17</v>
      </c>
      <c r="D3632" t="s">
        <v>4732</v>
      </c>
      <c r="E3632" s="469">
        <v>29.95</v>
      </c>
      <c r="F3632" t="s">
        <v>4731</v>
      </c>
      <c r="G3632">
        <v>17</v>
      </c>
    </row>
    <row r="3633" spans="1:7">
      <c r="A3633">
        <v>3632</v>
      </c>
      <c r="B3633">
        <v>11435</v>
      </c>
      <c r="C3633">
        <v>17</v>
      </c>
      <c r="D3633" t="s">
        <v>4733</v>
      </c>
      <c r="E3633" s="469">
        <v>29.99</v>
      </c>
      <c r="F3633" t="s">
        <v>4734</v>
      </c>
      <c r="G3633">
        <v>24</v>
      </c>
    </row>
    <row r="3634" spans="1:7">
      <c r="A3634">
        <v>3633</v>
      </c>
      <c r="B3634">
        <v>6288</v>
      </c>
      <c r="C3634">
        <v>17</v>
      </c>
      <c r="D3634" t="s">
        <v>4735</v>
      </c>
      <c r="E3634" s="469">
        <v>34.99</v>
      </c>
      <c r="F3634" t="s">
        <v>4736</v>
      </c>
      <c r="G3634">
        <v>238</v>
      </c>
    </row>
    <row r="3635" spans="1:7">
      <c r="A3635">
        <v>3634</v>
      </c>
      <c r="B3635">
        <v>9049</v>
      </c>
      <c r="C3635">
        <v>17</v>
      </c>
      <c r="D3635" t="s">
        <v>4737</v>
      </c>
      <c r="E3635" s="469">
        <v>19.95</v>
      </c>
      <c r="F3635" t="s">
        <v>4711</v>
      </c>
      <c r="G3635">
        <v>126</v>
      </c>
    </row>
    <row r="3636" spans="1:7">
      <c r="A3636">
        <v>3635</v>
      </c>
      <c r="B3636">
        <v>10303</v>
      </c>
      <c r="C3636">
        <v>17</v>
      </c>
      <c r="D3636" t="s">
        <v>4738</v>
      </c>
      <c r="E3636" s="469">
        <v>19.989999999999998</v>
      </c>
      <c r="F3636" t="s">
        <v>4709</v>
      </c>
      <c r="G3636">
        <v>72</v>
      </c>
    </row>
    <row r="3637" spans="1:7">
      <c r="A3637">
        <v>3636</v>
      </c>
      <c r="B3637">
        <v>6471</v>
      </c>
      <c r="C3637">
        <v>17</v>
      </c>
      <c r="D3637" t="s">
        <v>4739</v>
      </c>
      <c r="E3637" s="469">
        <v>29.99</v>
      </c>
      <c r="F3637" t="s">
        <v>4740</v>
      </c>
      <c r="G3637">
        <v>231</v>
      </c>
    </row>
    <row r="3638" spans="1:7">
      <c r="A3638">
        <v>3637</v>
      </c>
      <c r="B3638">
        <v>11257</v>
      </c>
      <c r="C3638">
        <v>17</v>
      </c>
      <c r="D3638" t="s">
        <v>4741</v>
      </c>
      <c r="E3638" s="469">
        <v>19.989999999999998</v>
      </c>
      <c r="F3638" t="s">
        <v>4742</v>
      </c>
      <c r="G3638">
        <v>32</v>
      </c>
    </row>
    <row r="3639" spans="1:7">
      <c r="A3639">
        <v>3638</v>
      </c>
      <c r="B3639">
        <v>11205</v>
      </c>
      <c r="C3639">
        <v>17</v>
      </c>
      <c r="D3639" t="s">
        <v>4743</v>
      </c>
      <c r="E3639" s="469">
        <v>19.22</v>
      </c>
      <c r="F3639" t="s">
        <v>4742</v>
      </c>
      <c r="G3639">
        <v>34</v>
      </c>
    </row>
    <row r="3640" spans="1:7">
      <c r="A3640">
        <v>3639</v>
      </c>
      <c r="B3640">
        <v>9131</v>
      </c>
      <c r="C3640">
        <v>17</v>
      </c>
      <c r="D3640" t="s">
        <v>4744</v>
      </c>
      <c r="E3640" s="469">
        <v>29.95</v>
      </c>
      <c r="F3640" t="s">
        <v>4713</v>
      </c>
      <c r="G3640">
        <v>122</v>
      </c>
    </row>
    <row r="3641" spans="1:7">
      <c r="A3641">
        <v>3640</v>
      </c>
      <c r="B3641">
        <v>10008</v>
      </c>
      <c r="C3641">
        <v>17</v>
      </c>
      <c r="D3641" t="s">
        <v>4745</v>
      </c>
      <c r="E3641" s="469">
        <v>14.85</v>
      </c>
      <c r="F3641" t="s">
        <v>4696</v>
      </c>
      <c r="G3641">
        <v>85</v>
      </c>
    </row>
    <row r="3642" spans="1:7">
      <c r="A3642">
        <v>3641</v>
      </c>
      <c r="B3642">
        <v>7383</v>
      </c>
      <c r="C3642">
        <v>17</v>
      </c>
      <c r="D3642" t="s">
        <v>4746</v>
      </c>
      <c r="E3642" s="469">
        <v>29.99</v>
      </c>
      <c r="F3642" t="s">
        <v>4747</v>
      </c>
      <c r="G3642">
        <v>195</v>
      </c>
    </row>
    <row r="3643" spans="1:7">
      <c r="A3643">
        <v>3642</v>
      </c>
      <c r="B3643">
        <v>9782</v>
      </c>
      <c r="C3643">
        <v>17</v>
      </c>
      <c r="D3643" t="s">
        <v>4748</v>
      </c>
      <c r="E3643" s="469">
        <v>34.950000000000003</v>
      </c>
      <c r="F3643" t="s">
        <v>4749</v>
      </c>
      <c r="G3643">
        <v>95</v>
      </c>
    </row>
    <row r="3644" spans="1:7">
      <c r="A3644">
        <v>3643</v>
      </c>
      <c r="B3644">
        <v>10980</v>
      </c>
      <c r="C3644">
        <v>17</v>
      </c>
      <c r="D3644" t="s">
        <v>4750</v>
      </c>
      <c r="E3644" s="469">
        <v>13.05</v>
      </c>
      <c r="F3644" t="s">
        <v>4751</v>
      </c>
      <c r="G3644">
        <v>43</v>
      </c>
    </row>
    <row r="3645" spans="1:7">
      <c r="A3645">
        <v>3644</v>
      </c>
      <c r="B3645">
        <v>11553</v>
      </c>
      <c r="C3645">
        <v>17</v>
      </c>
      <c r="D3645" t="s">
        <v>4752</v>
      </c>
      <c r="E3645" s="469">
        <v>45</v>
      </c>
      <c r="F3645" t="s">
        <v>4753</v>
      </c>
      <c r="G3645">
        <v>19</v>
      </c>
    </row>
    <row r="3646" spans="1:7">
      <c r="A3646">
        <v>3645</v>
      </c>
      <c r="B3646">
        <v>9112</v>
      </c>
      <c r="C3646">
        <v>17</v>
      </c>
      <c r="D3646" t="s">
        <v>4754</v>
      </c>
      <c r="E3646" s="469">
        <v>7.95</v>
      </c>
      <c r="F3646" t="s">
        <v>4755</v>
      </c>
      <c r="G3646">
        <v>123</v>
      </c>
    </row>
    <row r="3647" spans="1:7">
      <c r="A3647">
        <v>3646</v>
      </c>
      <c r="B3647">
        <v>9571</v>
      </c>
      <c r="C3647">
        <v>17</v>
      </c>
      <c r="D3647" t="s">
        <v>4756</v>
      </c>
      <c r="E3647" s="469">
        <v>29.99</v>
      </c>
      <c r="F3647" t="s">
        <v>4757</v>
      </c>
      <c r="G3647">
        <v>103</v>
      </c>
    </row>
    <row r="3648" spans="1:7">
      <c r="A3648">
        <v>3647</v>
      </c>
      <c r="B3648">
        <v>9113</v>
      </c>
      <c r="C3648">
        <v>17</v>
      </c>
      <c r="D3648" t="s">
        <v>4758</v>
      </c>
      <c r="E3648" s="469">
        <v>20</v>
      </c>
      <c r="F3648" t="s">
        <v>4719</v>
      </c>
      <c r="G3648">
        <v>123</v>
      </c>
    </row>
    <row r="3649" spans="1:7">
      <c r="A3649">
        <v>3648</v>
      </c>
      <c r="B3649">
        <v>9933</v>
      </c>
      <c r="C3649">
        <v>17</v>
      </c>
      <c r="D3649" t="s">
        <v>4759</v>
      </c>
      <c r="E3649" s="469">
        <v>20</v>
      </c>
      <c r="F3649" t="s">
        <v>4760</v>
      </c>
      <c r="G3649">
        <v>89</v>
      </c>
    </row>
    <row r="3650" spans="1:7">
      <c r="A3650">
        <v>3649</v>
      </c>
      <c r="B3650">
        <v>10953</v>
      </c>
      <c r="C3650">
        <v>17</v>
      </c>
      <c r="D3650" t="s">
        <v>4761</v>
      </c>
      <c r="E3650" s="469">
        <v>34.950000000000003</v>
      </c>
      <c r="F3650" t="s">
        <v>4762</v>
      </c>
      <c r="G3650">
        <v>44</v>
      </c>
    </row>
    <row r="3651" spans="1:7">
      <c r="A3651">
        <v>3650</v>
      </c>
      <c r="B3651">
        <v>11772</v>
      </c>
      <c r="C3651">
        <v>17</v>
      </c>
      <c r="D3651" t="s">
        <v>4763</v>
      </c>
      <c r="E3651" s="469">
        <v>29.95</v>
      </c>
      <c r="F3651" t="s">
        <v>4675</v>
      </c>
      <c r="G3651">
        <v>10</v>
      </c>
    </row>
    <row r="3652" spans="1:7">
      <c r="A3652">
        <v>3651</v>
      </c>
      <c r="B3652">
        <v>6043</v>
      </c>
      <c r="C3652">
        <v>17</v>
      </c>
      <c r="D3652" t="s">
        <v>4764</v>
      </c>
      <c r="E3652" s="469">
        <v>19.989999999999998</v>
      </c>
      <c r="F3652" t="s">
        <v>4685</v>
      </c>
      <c r="G3652">
        <v>249</v>
      </c>
    </row>
    <row r="3653" spans="1:7">
      <c r="A3653">
        <v>3652</v>
      </c>
      <c r="B3653">
        <v>10276</v>
      </c>
      <c r="C3653">
        <v>17</v>
      </c>
      <c r="D3653" t="s">
        <v>4765</v>
      </c>
      <c r="E3653" s="469">
        <v>19.22</v>
      </c>
      <c r="F3653" t="s">
        <v>4766</v>
      </c>
      <c r="G3653">
        <v>73</v>
      </c>
    </row>
    <row r="3654" spans="1:7">
      <c r="A3654">
        <v>3653</v>
      </c>
      <c r="B3654">
        <v>8158</v>
      </c>
      <c r="C3654">
        <v>17</v>
      </c>
      <c r="D3654" t="s">
        <v>4767</v>
      </c>
      <c r="E3654" s="469">
        <v>19.22</v>
      </c>
      <c r="F3654" t="s">
        <v>4677</v>
      </c>
      <c r="G3654">
        <v>161</v>
      </c>
    </row>
    <row r="3655" spans="1:7">
      <c r="A3655">
        <v>3654</v>
      </c>
      <c r="B3655">
        <v>10661</v>
      </c>
      <c r="C3655">
        <v>17</v>
      </c>
      <c r="D3655" t="s">
        <v>4768</v>
      </c>
      <c r="E3655" s="469">
        <v>19.22</v>
      </c>
      <c r="F3655" t="s">
        <v>4677</v>
      </c>
      <c r="G3655">
        <v>57</v>
      </c>
    </row>
    <row r="3656" spans="1:7">
      <c r="A3656">
        <v>3655</v>
      </c>
      <c r="B3656">
        <v>11410</v>
      </c>
      <c r="C3656">
        <v>17</v>
      </c>
      <c r="D3656" t="s">
        <v>4769</v>
      </c>
      <c r="E3656" s="469">
        <v>17.510000000000002</v>
      </c>
      <c r="F3656" t="s">
        <v>4770</v>
      </c>
      <c r="G3656">
        <v>25</v>
      </c>
    </row>
    <row r="3657" spans="1:7">
      <c r="A3657">
        <v>3656</v>
      </c>
      <c r="B3657">
        <v>10169</v>
      </c>
      <c r="C3657">
        <v>17</v>
      </c>
      <c r="D3657" t="s">
        <v>4771</v>
      </c>
      <c r="E3657" s="469">
        <v>25</v>
      </c>
      <c r="F3657" t="s">
        <v>4772</v>
      </c>
      <c r="G3657">
        <v>78</v>
      </c>
    </row>
    <row r="3658" spans="1:7">
      <c r="A3658">
        <v>3657</v>
      </c>
      <c r="B3658">
        <v>8587</v>
      </c>
      <c r="C3658">
        <v>17</v>
      </c>
      <c r="D3658" t="s">
        <v>4773</v>
      </c>
      <c r="E3658" s="469">
        <v>19.989999999999998</v>
      </c>
      <c r="F3658" t="s">
        <v>4772</v>
      </c>
      <c r="G3658">
        <v>144</v>
      </c>
    </row>
    <row r="3659" spans="1:7">
      <c r="A3659">
        <v>3658</v>
      </c>
      <c r="B3659">
        <v>7609</v>
      </c>
      <c r="C3659">
        <v>17</v>
      </c>
      <c r="D3659" t="s">
        <v>4774</v>
      </c>
      <c r="E3659" s="469">
        <v>22.77</v>
      </c>
      <c r="F3659" t="s">
        <v>4775</v>
      </c>
      <c r="G3659">
        <v>186</v>
      </c>
    </row>
    <row r="3660" spans="1:7">
      <c r="A3660">
        <v>3659</v>
      </c>
      <c r="B3660">
        <v>9641</v>
      </c>
      <c r="C3660">
        <v>17</v>
      </c>
      <c r="D3660" t="s">
        <v>4776</v>
      </c>
      <c r="E3660" s="469">
        <v>29.9</v>
      </c>
      <c r="F3660" t="s">
        <v>4777</v>
      </c>
      <c r="G3660">
        <v>100</v>
      </c>
    </row>
    <row r="3661" spans="1:7">
      <c r="A3661">
        <v>3660</v>
      </c>
      <c r="B3661">
        <v>7095</v>
      </c>
      <c r="C3661">
        <v>17</v>
      </c>
      <c r="D3661" t="s">
        <v>4778</v>
      </c>
      <c r="E3661" s="469">
        <v>12.5</v>
      </c>
      <c r="F3661" t="s">
        <v>4779</v>
      </c>
      <c r="G3661">
        <v>206</v>
      </c>
    </row>
    <row r="3662" spans="1:7">
      <c r="A3662">
        <v>3661</v>
      </c>
      <c r="B3662">
        <v>7775</v>
      </c>
      <c r="C3662">
        <v>17</v>
      </c>
      <c r="D3662" t="s">
        <v>4780</v>
      </c>
      <c r="E3662" s="469">
        <v>17.510000000000002</v>
      </c>
      <c r="F3662" t="s">
        <v>4781</v>
      </c>
      <c r="G3662">
        <v>178</v>
      </c>
    </row>
    <row r="3663" spans="1:7">
      <c r="A3663">
        <v>3662</v>
      </c>
      <c r="B3663">
        <v>11370</v>
      </c>
      <c r="C3663">
        <v>17</v>
      </c>
      <c r="D3663" t="s">
        <v>4782</v>
      </c>
      <c r="E3663" s="469">
        <v>24.99</v>
      </c>
      <c r="F3663" t="s">
        <v>4783</v>
      </c>
      <c r="G3663">
        <v>27</v>
      </c>
    </row>
    <row r="3664" spans="1:7">
      <c r="A3664">
        <v>3663</v>
      </c>
      <c r="B3664">
        <v>9814</v>
      </c>
      <c r="C3664">
        <v>17</v>
      </c>
      <c r="D3664" t="s">
        <v>4784</v>
      </c>
      <c r="E3664" s="469">
        <v>24.99</v>
      </c>
      <c r="F3664" t="s">
        <v>4785</v>
      </c>
      <c r="G3664">
        <v>94</v>
      </c>
    </row>
    <row r="3665" spans="1:7">
      <c r="A3665">
        <v>3664</v>
      </c>
      <c r="B3665">
        <v>7408</v>
      </c>
      <c r="C3665">
        <v>17</v>
      </c>
      <c r="D3665" t="s">
        <v>4786</v>
      </c>
      <c r="E3665" s="469">
        <v>29.99</v>
      </c>
      <c r="F3665" t="s">
        <v>4787</v>
      </c>
      <c r="G3665">
        <v>194</v>
      </c>
    </row>
    <row r="3666" spans="1:7">
      <c r="A3666">
        <v>3665</v>
      </c>
      <c r="B3666">
        <v>10687</v>
      </c>
      <c r="C3666">
        <v>17</v>
      </c>
      <c r="D3666" t="s">
        <v>4788</v>
      </c>
      <c r="E3666" s="469">
        <v>22.5</v>
      </c>
      <c r="F3666" t="s">
        <v>4789</v>
      </c>
      <c r="G3666">
        <v>56</v>
      </c>
    </row>
    <row r="3667" spans="1:7">
      <c r="A3667">
        <v>3666</v>
      </c>
      <c r="B3667">
        <v>11930</v>
      </c>
      <c r="C3667">
        <v>17</v>
      </c>
      <c r="D3667" t="s">
        <v>4790</v>
      </c>
      <c r="E3667" s="469">
        <v>17.04</v>
      </c>
      <c r="F3667" t="s">
        <v>4791</v>
      </c>
      <c r="G3667">
        <v>3</v>
      </c>
    </row>
    <row r="3668" spans="1:7">
      <c r="A3668">
        <v>3667</v>
      </c>
      <c r="B3668">
        <v>6927</v>
      </c>
      <c r="C3668">
        <v>17</v>
      </c>
      <c r="D3668" t="s">
        <v>4792</v>
      </c>
      <c r="E3668" s="469">
        <v>14.8</v>
      </c>
      <c r="F3668" t="s">
        <v>4793</v>
      </c>
      <c r="G3668">
        <v>213</v>
      </c>
    </row>
    <row r="3669" spans="1:7">
      <c r="A3669">
        <v>3668</v>
      </c>
      <c r="B3669">
        <v>9268</v>
      </c>
      <c r="C3669">
        <v>17</v>
      </c>
      <c r="D3669" t="s">
        <v>4794</v>
      </c>
      <c r="E3669" s="469">
        <v>11.95</v>
      </c>
      <c r="F3669" t="s">
        <v>4795</v>
      </c>
      <c r="G3669">
        <v>117</v>
      </c>
    </row>
    <row r="3670" spans="1:7">
      <c r="A3670">
        <v>3669</v>
      </c>
      <c r="B3670">
        <v>8175</v>
      </c>
      <c r="C3670">
        <v>17</v>
      </c>
      <c r="D3670" t="s">
        <v>4796</v>
      </c>
      <c r="E3670" s="469">
        <v>14.85</v>
      </c>
      <c r="F3670" t="s">
        <v>4797</v>
      </c>
      <c r="G3670">
        <v>160</v>
      </c>
    </row>
    <row r="3671" spans="1:7">
      <c r="A3671">
        <v>3670</v>
      </c>
      <c r="B3671">
        <v>9860</v>
      </c>
      <c r="C3671">
        <v>17</v>
      </c>
      <c r="D3671" t="s">
        <v>4798</v>
      </c>
      <c r="E3671" s="469">
        <v>13.05</v>
      </c>
      <c r="F3671" t="s">
        <v>4669</v>
      </c>
      <c r="G3671">
        <v>92</v>
      </c>
    </row>
    <row r="3672" spans="1:7">
      <c r="A3672">
        <v>3671</v>
      </c>
      <c r="B3672">
        <v>8902</v>
      </c>
      <c r="C3672">
        <v>17</v>
      </c>
      <c r="D3672" t="s">
        <v>4799</v>
      </c>
      <c r="E3672" s="469">
        <v>29.95</v>
      </c>
      <c r="F3672" t="s">
        <v>4669</v>
      </c>
      <c r="G3672">
        <v>132</v>
      </c>
    </row>
    <row r="3673" spans="1:7">
      <c r="A3673">
        <v>3672</v>
      </c>
      <c r="B3673">
        <v>9956</v>
      </c>
      <c r="C3673">
        <v>17</v>
      </c>
      <c r="D3673" t="s">
        <v>4800</v>
      </c>
      <c r="E3673" s="469">
        <v>24.09</v>
      </c>
      <c r="F3673" t="s">
        <v>4679</v>
      </c>
      <c r="G3673">
        <v>88</v>
      </c>
    </row>
    <row r="3674" spans="1:7">
      <c r="A3674">
        <v>3673</v>
      </c>
      <c r="B3674">
        <v>11484</v>
      </c>
      <c r="C3674">
        <v>17</v>
      </c>
      <c r="D3674" t="s">
        <v>4801</v>
      </c>
      <c r="E3674" s="469">
        <v>25</v>
      </c>
      <c r="F3674" t="s">
        <v>4679</v>
      </c>
      <c r="G3674">
        <v>22</v>
      </c>
    </row>
    <row r="3675" spans="1:7">
      <c r="A3675">
        <v>3674</v>
      </c>
      <c r="B3675">
        <v>11658</v>
      </c>
      <c r="C3675">
        <v>17</v>
      </c>
      <c r="D3675" t="s">
        <v>4802</v>
      </c>
      <c r="E3675" s="469">
        <v>15.68</v>
      </c>
      <c r="F3675" t="s">
        <v>4679</v>
      </c>
      <c r="G3675">
        <v>14</v>
      </c>
    </row>
    <row r="3676" spans="1:7">
      <c r="A3676">
        <v>3675</v>
      </c>
      <c r="B3676">
        <v>6640</v>
      </c>
      <c r="C3676">
        <v>17</v>
      </c>
      <c r="D3676" t="s">
        <v>4803</v>
      </c>
      <c r="E3676" s="469">
        <v>24.99</v>
      </c>
      <c r="F3676" t="s">
        <v>4679</v>
      </c>
      <c r="G3676">
        <v>224</v>
      </c>
    </row>
    <row r="3677" spans="1:7">
      <c r="A3677">
        <v>3676</v>
      </c>
      <c r="B3677">
        <v>9934</v>
      </c>
      <c r="C3677">
        <v>17</v>
      </c>
      <c r="D3677" t="s">
        <v>4804</v>
      </c>
      <c r="E3677" s="469">
        <v>19.190000000000001</v>
      </c>
      <c r="F3677" t="s">
        <v>4679</v>
      </c>
      <c r="G3677">
        <v>89</v>
      </c>
    </row>
    <row r="3678" spans="1:7">
      <c r="A3678">
        <v>3677</v>
      </c>
      <c r="B3678">
        <v>9238</v>
      </c>
      <c r="C3678">
        <v>17</v>
      </c>
      <c r="D3678" t="s">
        <v>4805</v>
      </c>
      <c r="E3678" s="469">
        <v>24.99</v>
      </c>
      <c r="F3678" t="s">
        <v>4679</v>
      </c>
      <c r="G3678">
        <v>118</v>
      </c>
    </row>
    <row r="3679" spans="1:7">
      <c r="A3679">
        <v>3678</v>
      </c>
      <c r="B3679">
        <v>6181</v>
      </c>
      <c r="C3679">
        <v>17</v>
      </c>
      <c r="D3679" t="s">
        <v>4806</v>
      </c>
      <c r="E3679" s="469">
        <v>21</v>
      </c>
      <c r="F3679" t="s">
        <v>4807</v>
      </c>
      <c r="G3679">
        <v>243</v>
      </c>
    </row>
    <row r="3680" spans="1:7">
      <c r="A3680">
        <v>3679</v>
      </c>
      <c r="B3680">
        <v>10450</v>
      </c>
      <c r="C3680">
        <v>17</v>
      </c>
      <c r="D3680" t="s">
        <v>4808</v>
      </c>
      <c r="E3680" s="469">
        <v>20</v>
      </c>
      <c r="F3680" t="s">
        <v>4809</v>
      </c>
      <c r="G3680">
        <v>66</v>
      </c>
    </row>
    <row r="3681" spans="1:7">
      <c r="A3681">
        <v>3680</v>
      </c>
      <c r="B3681">
        <v>9815</v>
      </c>
      <c r="C3681">
        <v>17</v>
      </c>
      <c r="D3681" t="s">
        <v>4810</v>
      </c>
      <c r="E3681" s="469">
        <v>19.22</v>
      </c>
      <c r="F3681" s="757">
        <v>1</v>
      </c>
      <c r="G3681">
        <v>94</v>
      </c>
    </row>
    <row r="3682" spans="1:7">
      <c r="A3682">
        <v>3681</v>
      </c>
      <c r="B3682">
        <v>6407</v>
      </c>
      <c r="C3682">
        <v>18</v>
      </c>
      <c r="D3682" t="s">
        <v>4811</v>
      </c>
      <c r="E3682" s="469">
        <v>72.989999999999995</v>
      </c>
      <c r="F3682" t="s">
        <v>1079</v>
      </c>
      <c r="G3682">
        <v>233</v>
      </c>
    </row>
    <row r="3683" spans="1:7">
      <c r="A3683">
        <v>3682</v>
      </c>
      <c r="B3683">
        <v>6966</v>
      </c>
      <c r="C3683">
        <v>18</v>
      </c>
      <c r="D3683" t="s">
        <v>4812</v>
      </c>
      <c r="E3683" s="469">
        <v>169</v>
      </c>
      <c r="F3683" t="s">
        <v>1079</v>
      </c>
      <c r="G3683">
        <v>211</v>
      </c>
    </row>
    <row r="3684" spans="1:7">
      <c r="A3684">
        <v>3683</v>
      </c>
      <c r="B3684">
        <v>9269</v>
      </c>
      <c r="C3684">
        <v>18</v>
      </c>
      <c r="D3684" t="s">
        <v>4813</v>
      </c>
      <c r="E3684" s="469">
        <v>99</v>
      </c>
      <c r="F3684" t="s">
        <v>2182</v>
      </c>
      <c r="G3684">
        <v>117</v>
      </c>
    </row>
    <row r="3685" spans="1:7">
      <c r="A3685">
        <v>3684</v>
      </c>
      <c r="B3685">
        <v>11571</v>
      </c>
      <c r="C3685">
        <v>18</v>
      </c>
      <c r="D3685" t="s">
        <v>4814</v>
      </c>
      <c r="E3685" s="469">
        <v>91.95</v>
      </c>
      <c r="F3685" t="s">
        <v>1079</v>
      </c>
      <c r="G3685">
        <v>18</v>
      </c>
    </row>
    <row r="3686" spans="1:7">
      <c r="A3686">
        <v>3685</v>
      </c>
      <c r="B3686">
        <v>8533</v>
      </c>
      <c r="C3686">
        <v>18</v>
      </c>
      <c r="D3686" t="s">
        <v>4815</v>
      </c>
      <c r="E3686" s="469">
        <v>49</v>
      </c>
      <c r="F3686" t="s">
        <v>1079</v>
      </c>
      <c r="G3686">
        <v>146</v>
      </c>
    </row>
    <row r="3687" spans="1:7">
      <c r="A3687">
        <v>3686</v>
      </c>
      <c r="B3687">
        <v>7264</v>
      </c>
      <c r="C3687">
        <v>18</v>
      </c>
      <c r="D3687" t="s">
        <v>4816</v>
      </c>
      <c r="E3687" s="469">
        <v>169</v>
      </c>
      <c r="F3687" t="s">
        <v>2182</v>
      </c>
      <c r="G3687">
        <v>200</v>
      </c>
    </row>
    <row r="3688" spans="1:7">
      <c r="A3688">
        <v>3687</v>
      </c>
      <c r="B3688">
        <v>10802</v>
      </c>
      <c r="C3688">
        <v>18</v>
      </c>
      <c r="D3688" t="s">
        <v>4817</v>
      </c>
      <c r="E3688" s="469">
        <v>499</v>
      </c>
      <c r="F3688" t="s">
        <v>4565</v>
      </c>
      <c r="G3688">
        <v>51</v>
      </c>
    </row>
    <row r="3689" spans="1:7">
      <c r="A3689">
        <v>3688</v>
      </c>
      <c r="B3689">
        <v>10931</v>
      </c>
      <c r="C3689">
        <v>18</v>
      </c>
      <c r="D3689" t="s">
        <v>4818</v>
      </c>
      <c r="E3689" s="469">
        <v>99.95</v>
      </c>
      <c r="F3689" t="s">
        <v>2182</v>
      </c>
      <c r="G3689">
        <v>45</v>
      </c>
    </row>
    <row r="3690" spans="1:7">
      <c r="A3690">
        <v>3689</v>
      </c>
      <c r="B3690">
        <v>8691</v>
      </c>
      <c r="C3690">
        <v>18</v>
      </c>
      <c r="D3690" t="s">
        <v>4819</v>
      </c>
      <c r="E3690" s="469">
        <v>149</v>
      </c>
      <c r="F3690" t="s">
        <v>4615</v>
      </c>
      <c r="G3690">
        <v>140</v>
      </c>
    </row>
    <row r="3691" spans="1:7">
      <c r="A3691">
        <v>3690</v>
      </c>
      <c r="B3691">
        <v>8451</v>
      </c>
      <c r="C3691">
        <v>18</v>
      </c>
      <c r="D3691" t="s">
        <v>4820</v>
      </c>
      <c r="E3691" s="469">
        <v>299</v>
      </c>
      <c r="F3691" t="s">
        <v>4615</v>
      </c>
      <c r="G3691">
        <v>150</v>
      </c>
    </row>
    <row r="3692" spans="1:7">
      <c r="A3692">
        <v>3691</v>
      </c>
      <c r="B3692">
        <v>11598</v>
      </c>
      <c r="C3692">
        <v>18</v>
      </c>
      <c r="D3692" t="s">
        <v>4821</v>
      </c>
      <c r="E3692" s="469">
        <v>109.95</v>
      </c>
      <c r="F3692" t="s">
        <v>4615</v>
      </c>
      <c r="G3692">
        <v>17</v>
      </c>
    </row>
    <row r="3693" spans="1:7">
      <c r="A3693">
        <v>3692</v>
      </c>
      <c r="B3693">
        <v>7776</v>
      </c>
      <c r="C3693">
        <v>18</v>
      </c>
      <c r="D3693" t="s">
        <v>4822</v>
      </c>
      <c r="E3693" s="469">
        <v>73</v>
      </c>
      <c r="F3693" t="s">
        <v>4615</v>
      </c>
      <c r="G3693">
        <v>178</v>
      </c>
    </row>
    <row r="3694" spans="1:7">
      <c r="A3694">
        <v>3693</v>
      </c>
      <c r="B3694">
        <v>6721</v>
      </c>
      <c r="C3694">
        <v>18</v>
      </c>
      <c r="D3694" t="s">
        <v>4823</v>
      </c>
      <c r="E3694" s="469">
        <v>239</v>
      </c>
      <c r="F3694" t="s">
        <v>4615</v>
      </c>
      <c r="G3694">
        <v>221</v>
      </c>
    </row>
    <row r="3695" spans="1:7">
      <c r="A3695">
        <v>3694</v>
      </c>
      <c r="B3695">
        <v>9446</v>
      </c>
      <c r="C3695">
        <v>18</v>
      </c>
      <c r="D3695" t="s">
        <v>4824</v>
      </c>
      <c r="E3695" s="469">
        <v>277</v>
      </c>
      <c r="F3695" t="s">
        <v>4392</v>
      </c>
      <c r="G3695">
        <v>109</v>
      </c>
    </row>
    <row r="3696" spans="1:7">
      <c r="A3696">
        <v>3695</v>
      </c>
      <c r="B3696">
        <v>11156</v>
      </c>
      <c r="C3696">
        <v>18</v>
      </c>
      <c r="D3696" t="s">
        <v>4825</v>
      </c>
      <c r="E3696" s="469">
        <v>149</v>
      </c>
      <c r="F3696" t="s">
        <v>4565</v>
      </c>
      <c r="G3696">
        <v>36</v>
      </c>
    </row>
    <row r="3697" spans="1:7">
      <c r="A3697">
        <v>3696</v>
      </c>
      <c r="B3697">
        <v>7796</v>
      </c>
      <c r="C3697">
        <v>18</v>
      </c>
      <c r="D3697" t="s">
        <v>4826</v>
      </c>
      <c r="E3697" s="469">
        <v>569</v>
      </c>
      <c r="F3697" t="s">
        <v>4565</v>
      </c>
      <c r="G3697">
        <v>177</v>
      </c>
    </row>
    <row r="3698" spans="1:7">
      <c r="A3698">
        <v>3697</v>
      </c>
      <c r="B3698">
        <v>10575</v>
      </c>
      <c r="C3698">
        <v>18</v>
      </c>
      <c r="D3698" t="s">
        <v>4827</v>
      </c>
      <c r="E3698" s="469">
        <v>299</v>
      </c>
      <c r="F3698" t="s">
        <v>2182</v>
      </c>
      <c r="G3698">
        <v>61</v>
      </c>
    </row>
    <row r="3699" spans="1:7">
      <c r="A3699">
        <v>3698</v>
      </c>
      <c r="B3699">
        <v>11436</v>
      </c>
      <c r="C3699">
        <v>18</v>
      </c>
      <c r="D3699" t="s">
        <v>4828</v>
      </c>
      <c r="E3699" s="469">
        <v>89.95</v>
      </c>
      <c r="F3699" t="s">
        <v>2182</v>
      </c>
      <c r="G3699">
        <v>24</v>
      </c>
    </row>
    <row r="3700" spans="1:7">
      <c r="A3700">
        <v>3699</v>
      </c>
      <c r="B3700">
        <v>6585</v>
      </c>
      <c r="C3700">
        <v>18</v>
      </c>
      <c r="D3700" t="s">
        <v>4829</v>
      </c>
      <c r="E3700" s="469">
        <v>269</v>
      </c>
      <c r="F3700" t="s">
        <v>2182</v>
      </c>
      <c r="G3700">
        <v>226</v>
      </c>
    </row>
    <row r="3701" spans="1:7">
      <c r="A3701">
        <v>3700</v>
      </c>
      <c r="B3701">
        <v>10865</v>
      </c>
      <c r="C3701">
        <v>18</v>
      </c>
      <c r="D3701" t="s">
        <v>4830</v>
      </c>
      <c r="E3701" s="469">
        <v>144</v>
      </c>
      <c r="F3701" t="s">
        <v>2182</v>
      </c>
      <c r="G3701">
        <v>48</v>
      </c>
    </row>
    <row r="3702" spans="1:7">
      <c r="A3702">
        <v>3701</v>
      </c>
      <c r="B3702">
        <v>8853</v>
      </c>
      <c r="C3702">
        <v>18</v>
      </c>
      <c r="D3702" t="s">
        <v>4831</v>
      </c>
      <c r="E3702" s="469">
        <v>93.99</v>
      </c>
      <c r="F3702" t="s">
        <v>2862</v>
      </c>
      <c r="G3702">
        <v>134</v>
      </c>
    </row>
    <row r="3703" spans="1:7">
      <c r="A3703">
        <v>3702</v>
      </c>
      <c r="B3703">
        <v>9310</v>
      </c>
      <c r="C3703">
        <v>18</v>
      </c>
      <c r="D3703" t="s">
        <v>4832</v>
      </c>
      <c r="E3703" s="469">
        <v>569</v>
      </c>
      <c r="F3703" t="s">
        <v>4565</v>
      </c>
      <c r="G3703">
        <v>115</v>
      </c>
    </row>
    <row r="3704" spans="1:7">
      <c r="A3704">
        <v>3703</v>
      </c>
      <c r="B3704">
        <v>11931</v>
      </c>
      <c r="C3704">
        <v>18</v>
      </c>
      <c r="D3704" t="s">
        <v>4833</v>
      </c>
      <c r="E3704" s="469">
        <v>129</v>
      </c>
      <c r="F3704" t="s">
        <v>4615</v>
      </c>
      <c r="G3704">
        <v>3</v>
      </c>
    </row>
    <row r="3705" spans="1:7">
      <c r="A3705">
        <v>3704</v>
      </c>
      <c r="B3705">
        <v>7610</v>
      </c>
      <c r="C3705">
        <v>18</v>
      </c>
      <c r="D3705" t="s">
        <v>4834</v>
      </c>
      <c r="E3705" s="469">
        <v>249</v>
      </c>
      <c r="F3705" t="s">
        <v>4615</v>
      </c>
      <c r="G3705">
        <v>186</v>
      </c>
    </row>
    <row r="3706" spans="1:7">
      <c r="A3706">
        <v>3705</v>
      </c>
      <c r="B3706">
        <v>8613</v>
      </c>
      <c r="C3706">
        <v>18</v>
      </c>
      <c r="D3706" t="s">
        <v>4835</v>
      </c>
      <c r="E3706" s="469">
        <v>179</v>
      </c>
      <c r="F3706" t="s">
        <v>4615</v>
      </c>
      <c r="G3706">
        <v>143</v>
      </c>
    </row>
    <row r="3707" spans="1:7">
      <c r="A3707">
        <v>3706</v>
      </c>
      <c r="B3707">
        <v>11908</v>
      </c>
      <c r="C3707">
        <v>18</v>
      </c>
      <c r="D3707" t="s">
        <v>4836</v>
      </c>
      <c r="E3707" s="469">
        <v>399</v>
      </c>
      <c r="F3707" t="s">
        <v>2182</v>
      </c>
      <c r="G3707">
        <v>4</v>
      </c>
    </row>
    <row r="3708" spans="1:7">
      <c r="A3708">
        <v>3707</v>
      </c>
      <c r="B3708">
        <v>10330</v>
      </c>
      <c r="C3708">
        <v>18</v>
      </c>
      <c r="D3708" t="s">
        <v>4837</v>
      </c>
      <c r="E3708" s="469">
        <v>76.989999999999995</v>
      </c>
      <c r="F3708" t="s">
        <v>2182</v>
      </c>
      <c r="G3708">
        <v>71</v>
      </c>
    </row>
    <row r="3709" spans="1:7">
      <c r="A3709">
        <v>3708</v>
      </c>
      <c r="B3709">
        <v>6289</v>
      </c>
      <c r="C3709">
        <v>18</v>
      </c>
      <c r="D3709" t="s">
        <v>4838</v>
      </c>
      <c r="E3709" s="469">
        <v>79.989999999999995</v>
      </c>
      <c r="F3709" t="s">
        <v>2862</v>
      </c>
      <c r="G3709">
        <v>238</v>
      </c>
    </row>
    <row r="3710" spans="1:7">
      <c r="A3710">
        <v>3709</v>
      </c>
      <c r="B3710">
        <v>10046</v>
      </c>
      <c r="C3710">
        <v>18</v>
      </c>
      <c r="D3710" t="s">
        <v>4839</v>
      </c>
      <c r="E3710" s="469">
        <v>179</v>
      </c>
      <c r="F3710" t="s">
        <v>2182</v>
      </c>
      <c r="G3710">
        <v>83</v>
      </c>
    </row>
    <row r="3711" spans="1:7">
      <c r="A3711">
        <v>3710</v>
      </c>
      <c r="B3711">
        <v>11773</v>
      </c>
      <c r="C3711">
        <v>18</v>
      </c>
      <c r="D3711" t="s">
        <v>4840</v>
      </c>
      <c r="E3711" s="469">
        <v>165</v>
      </c>
      <c r="F3711" t="s">
        <v>4615</v>
      </c>
      <c r="G3711">
        <v>10</v>
      </c>
    </row>
    <row r="3712" spans="1:7">
      <c r="A3712">
        <v>3711</v>
      </c>
      <c r="B3712">
        <v>7971</v>
      </c>
      <c r="C3712">
        <v>18</v>
      </c>
      <c r="D3712" t="s">
        <v>4841</v>
      </c>
      <c r="E3712" s="469">
        <v>569</v>
      </c>
      <c r="F3712" t="s">
        <v>4565</v>
      </c>
      <c r="G3712">
        <v>169</v>
      </c>
    </row>
    <row r="3713" spans="1:7">
      <c r="A3713">
        <v>3712</v>
      </c>
      <c r="B3713">
        <v>7360</v>
      </c>
      <c r="C3713">
        <v>18</v>
      </c>
      <c r="D3713" t="s">
        <v>4842</v>
      </c>
      <c r="E3713" s="469">
        <v>229</v>
      </c>
      <c r="F3713" t="s">
        <v>4488</v>
      </c>
      <c r="G3713">
        <v>196</v>
      </c>
    </row>
    <row r="3714" spans="1:7">
      <c r="A3714">
        <v>3713</v>
      </c>
      <c r="B3714">
        <v>9132</v>
      </c>
      <c r="C3714">
        <v>18</v>
      </c>
      <c r="D3714" t="s">
        <v>4843</v>
      </c>
      <c r="E3714" s="469">
        <v>175.99</v>
      </c>
      <c r="F3714" t="s">
        <v>4439</v>
      </c>
      <c r="G3714">
        <v>122</v>
      </c>
    </row>
    <row r="3715" spans="1:7">
      <c r="A3715">
        <v>3714</v>
      </c>
      <c r="B3715">
        <v>10600</v>
      </c>
      <c r="C3715">
        <v>18</v>
      </c>
      <c r="D3715" t="s">
        <v>4844</v>
      </c>
      <c r="E3715" s="469">
        <v>359</v>
      </c>
      <c r="F3715" t="s">
        <v>4392</v>
      </c>
      <c r="G3715">
        <v>60</v>
      </c>
    </row>
    <row r="3716" spans="1:7">
      <c r="A3716">
        <v>3715</v>
      </c>
      <c r="B3716">
        <v>11437</v>
      </c>
      <c r="C3716">
        <v>18</v>
      </c>
      <c r="D3716" t="s">
        <v>4845</v>
      </c>
      <c r="E3716" s="469">
        <v>279</v>
      </c>
      <c r="F3716" t="s">
        <v>4392</v>
      </c>
      <c r="G3716">
        <v>24</v>
      </c>
    </row>
    <row r="3717" spans="1:7">
      <c r="A3717">
        <v>3716</v>
      </c>
      <c r="B3717">
        <v>8634</v>
      </c>
      <c r="C3717">
        <v>18</v>
      </c>
      <c r="D3717" t="s">
        <v>4846</v>
      </c>
      <c r="E3717" s="469">
        <v>279</v>
      </c>
      <c r="F3717" t="s">
        <v>4615</v>
      </c>
      <c r="G3717">
        <v>142</v>
      </c>
    </row>
    <row r="3718" spans="1:7">
      <c r="A3718">
        <v>3717</v>
      </c>
      <c r="B3718">
        <v>6143</v>
      </c>
      <c r="C3718">
        <v>18</v>
      </c>
      <c r="D3718" t="s">
        <v>4847</v>
      </c>
      <c r="E3718" s="469">
        <v>34.99</v>
      </c>
      <c r="F3718" t="s">
        <v>1079</v>
      </c>
      <c r="G3718">
        <v>245</v>
      </c>
    </row>
    <row r="3719" spans="1:7">
      <c r="A3719">
        <v>3718</v>
      </c>
      <c r="B3719">
        <v>10840</v>
      </c>
      <c r="C3719">
        <v>18</v>
      </c>
      <c r="D3719" t="s">
        <v>4848</v>
      </c>
      <c r="E3719" s="469">
        <v>159</v>
      </c>
      <c r="F3719" t="s">
        <v>4392</v>
      </c>
      <c r="G3719">
        <v>49</v>
      </c>
    </row>
    <row r="3720" spans="1:7">
      <c r="A3720">
        <v>3719</v>
      </c>
      <c r="B3720">
        <v>8379</v>
      </c>
      <c r="C3720">
        <v>18</v>
      </c>
      <c r="D3720" t="s">
        <v>4849</v>
      </c>
      <c r="E3720" s="469">
        <v>179</v>
      </c>
      <c r="F3720" t="s">
        <v>4488</v>
      </c>
      <c r="G3720">
        <v>152</v>
      </c>
    </row>
    <row r="3721" spans="1:7">
      <c r="A3721">
        <v>3720</v>
      </c>
      <c r="B3721">
        <v>10277</v>
      </c>
      <c r="C3721">
        <v>18</v>
      </c>
      <c r="D3721" t="s">
        <v>4850</v>
      </c>
      <c r="E3721" s="469">
        <v>103.99</v>
      </c>
      <c r="F3721" t="s">
        <v>4851</v>
      </c>
      <c r="G3721">
        <v>73</v>
      </c>
    </row>
    <row r="3722" spans="1:7">
      <c r="A3722">
        <v>3721</v>
      </c>
      <c r="B3722">
        <v>8738</v>
      </c>
      <c r="C3722">
        <v>18</v>
      </c>
      <c r="D3722" t="s">
        <v>4852</v>
      </c>
      <c r="E3722" s="469">
        <v>74.95</v>
      </c>
      <c r="F3722" t="s">
        <v>4439</v>
      </c>
      <c r="G3722">
        <v>138</v>
      </c>
    </row>
    <row r="3723" spans="1:7">
      <c r="A3723">
        <v>3722</v>
      </c>
      <c r="B3723">
        <v>11966</v>
      </c>
      <c r="C3723">
        <v>18</v>
      </c>
      <c r="D3723" t="s">
        <v>4853</v>
      </c>
      <c r="E3723" s="469">
        <v>659</v>
      </c>
      <c r="F3723" t="s">
        <v>4615</v>
      </c>
      <c r="G3723">
        <v>1</v>
      </c>
    </row>
    <row r="3724" spans="1:7">
      <c r="A3724">
        <v>3723</v>
      </c>
      <c r="B3724">
        <v>8001</v>
      </c>
      <c r="C3724">
        <v>18</v>
      </c>
      <c r="D3724" t="s">
        <v>4854</v>
      </c>
      <c r="E3724" s="469">
        <v>279</v>
      </c>
      <c r="F3724" t="s">
        <v>2182</v>
      </c>
      <c r="G3724">
        <v>168</v>
      </c>
    </row>
    <row r="3725" spans="1:7">
      <c r="A3725">
        <v>3724</v>
      </c>
      <c r="B3725">
        <v>9671</v>
      </c>
      <c r="C3725">
        <v>18</v>
      </c>
      <c r="D3725" t="s">
        <v>4855</v>
      </c>
      <c r="E3725" s="469">
        <v>139</v>
      </c>
      <c r="F3725" t="s">
        <v>2182</v>
      </c>
      <c r="G3725">
        <v>99</v>
      </c>
    </row>
    <row r="3726" spans="1:7">
      <c r="A3726">
        <v>3725</v>
      </c>
      <c r="B3726">
        <v>10209</v>
      </c>
      <c r="C3726">
        <v>18</v>
      </c>
      <c r="D3726" t="s">
        <v>4856</v>
      </c>
      <c r="E3726" s="469">
        <v>129</v>
      </c>
      <c r="F3726" t="s">
        <v>1079</v>
      </c>
      <c r="G3726">
        <v>76</v>
      </c>
    </row>
    <row r="3727" spans="1:7">
      <c r="A3727">
        <v>3726</v>
      </c>
      <c r="B3727">
        <v>9702</v>
      </c>
      <c r="C3727">
        <v>18</v>
      </c>
      <c r="D3727" t="s">
        <v>4857</v>
      </c>
      <c r="E3727" s="469">
        <v>159</v>
      </c>
      <c r="F3727" t="s">
        <v>4392</v>
      </c>
      <c r="G3727">
        <v>98</v>
      </c>
    </row>
    <row r="3728" spans="1:7">
      <c r="A3728">
        <v>3727</v>
      </c>
      <c r="B3728">
        <v>6225</v>
      </c>
      <c r="C3728">
        <v>18</v>
      </c>
      <c r="D3728" t="s">
        <v>4858</v>
      </c>
      <c r="E3728" s="469">
        <v>1099</v>
      </c>
      <c r="F3728" t="s">
        <v>4615</v>
      </c>
      <c r="G3728">
        <v>241</v>
      </c>
    </row>
    <row r="3729" spans="1:7">
      <c r="A3729">
        <v>3728</v>
      </c>
      <c r="B3729">
        <v>8666</v>
      </c>
      <c r="C3729">
        <v>18</v>
      </c>
      <c r="D3729" t="s">
        <v>4859</v>
      </c>
      <c r="E3729" s="469">
        <v>58.99</v>
      </c>
      <c r="F3729" t="s">
        <v>4615</v>
      </c>
      <c r="G3729">
        <v>141</v>
      </c>
    </row>
    <row r="3730" spans="1:7">
      <c r="A3730">
        <v>3729</v>
      </c>
      <c r="B3730">
        <v>9725</v>
      </c>
      <c r="C3730">
        <v>18</v>
      </c>
      <c r="D3730" t="s">
        <v>4860</v>
      </c>
      <c r="E3730" s="469">
        <v>429</v>
      </c>
      <c r="F3730" t="s">
        <v>2182</v>
      </c>
      <c r="G3730">
        <v>97</v>
      </c>
    </row>
    <row r="3731" spans="1:7">
      <c r="A3731">
        <v>3730</v>
      </c>
      <c r="B3731">
        <v>11801</v>
      </c>
      <c r="C3731">
        <v>18</v>
      </c>
      <c r="D3731" t="s">
        <v>4861</v>
      </c>
      <c r="E3731" s="469">
        <v>104.99</v>
      </c>
      <c r="F3731" t="s">
        <v>2862</v>
      </c>
      <c r="G3731">
        <v>9</v>
      </c>
    </row>
    <row r="3732" spans="1:7">
      <c r="A3732">
        <v>3731</v>
      </c>
      <c r="B3732">
        <v>9171</v>
      </c>
      <c r="C3732">
        <v>18</v>
      </c>
      <c r="D3732" t="s">
        <v>4862</v>
      </c>
      <c r="E3732" s="469">
        <v>219</v>
      </c>
      <c r="F3732" t="s">
        <v>3034</v>
      </c>
      <c r="G3732">
        <v>120</v>
      </c>
    </row>
    <row r="3733" spans="1:7">
      <c r="A3733">
        <v>3732</v>
      </c>
      <c r="B3733">
        <v>9703</v>
      </c>
      <c r="C3733">
        <v>18</v>
      </c>
      <c r="D3733" t="s">
        <v>4863</v>
      </c>
      <c r="E3733" s="469">
        <v>199</v>
      </c>
      <c r="F3733" t="s">
        <v>4471</v>
      </c>
      <c r="G3733">
        <v>98</v>
      </c>
    </row>
    <row r="3734" spans="1:7">
      <c r="A3734">
        <v>3733</v>
      </c>
      <c r="B3734">
        <v>11633</v>
      </c>
      <c r="C3734">
        <v>18</v>
      </c>
      <c r="D3734" t="s">
        <v>4864</v>
      </c>
      <c r="E3734" s="469">
        <v>209</v>
      </c>
      <c r="F3734" t="s">
        <v>4471</v>
      </c>
      <c r="G3734">
        <v>15</v>
      </c>
    </row>
    <row r="3735" spans="1:7">
      <c r="A3735">
        <v>3734</v>
      </c>
      <c r="B3735">
        <v>7361</v>
      </c>
      <c r="C3735">
        <v>18</v>
      </c>
      <c r="D3735" t="s">
        <v>4865</v>
      </c>
      <c r="E3735" s="469">
        <v>449</v>
      </c>
      <c r="F3735" t="s">
        <v>4392</v>
      </c>
      <c r="G3735">
        <v>196</v>
      </c>
    </row>
    <row r="3736" spans="1:7">
      <c r="A3736">
        <v>3735</v>
      </c>
      <c r="B3736">
        <v>8635</v>
      </c>
      <c r="C3736">
        <v>18</v>
      </c>
      <c r="D3736" t="s">
        <v>4866</v>
      </c>
      <c r="E3736" s="469">
        <v>569</v>
      </c>
      <c r="F3736" t="s">
        <v>4565</v>
      </c>
      <c r="G3736">
        <v>142</v>
      </c>
    </row>
    <row r="3737" spans="1:7">
      <c r="A3737">
        <v>3736</v>
      </c>
      <c r="B3737">
        <v>9904</v>
      </c>
      <c r="C3737">
        <v>18</v>
      </c>
      <c r="D3737" t="s">
        <v>4867</v>
      </c>
      <c r="E3737" s="469">
        <v>152.99</v>
      </c>
      <c r="F3737" t="s">
        <v>2862</v>
      </c>
      <c r="G3737">
        <v>90</v>
      </c>
    </row>
    <row r="3738" spans="1:7">
      <c r="A3738">
        <v>3737</v>
      </c>
      <c r="B3738">
        <v>6851</v>
      </c>
      <c r="C3738">
        <v>18</v>
      </c>
      <c r="D3738" t="s">
        <v>4868</v>
      </c>
      <c r="E3738" s="469">
        <v>165.99</v>
      </c>
      <c r="F3738" t="s">
        <v>1079</v>
      </c>
      <c r="G3738">
        <v>216</v>
      </c>
    </row>
    <row r="3739" spans="1:7">
      <c r="A3739">
        <v>3738</v>
      </c>
      <c r="B3739">
        <v>9994</v>
      </c>
      <c r="C3739">
        <v>18</v>
      </c>
      <c r="D3739" t="s">
        <v>4869</v>
      </c>
      <c r="E3739" s="469">
        <v>499</v>
      </c>
      <c r="F3739" t="s">
        <v>4392</v>
      </c>
      <c r="G3739">
        <v>86</v>
      </c>
    </row>
    <row r="3740" spans="1:7">
      <c r="A3740">
        <v>3739</v>
      </c>
      <c r="B3740">
        <v>10009</v>
      </c>
      <c r="C3740">
        <v>18</v>
      </c>
      <c r="D3740" t="s">
        <v>4870</v>
      </c>
      <c r="E3740" s="469">
        <v>199</v>
      </c>
      <c r="F3740" t="s">
        <v>4615</v>
      </c>
      <c r="G3740">
        <v>85</v>
      </c>
    </row>
    <row r="3741" spans="1:7">
      <c r="A3741">
        <v>3740</v>
      </c>
      <c r="B3741">
        <v>10601</v>
      </c>
      <c r="C3741">
        <v>18</v>
      </c>
      <c r="D3741" t="s">
        <v>4871</v>
      </c>
      <c r="E3741" s="469">
        <v>123.99</v>
      </c>
      <c r="F3741" t="s">
        <v>2862</v>
      </c>
      <c r="G3741">
        <v>60</v>
      </c>
    </row>
    <row r="3742" spans="1:7">
      <c r="A3742">
        <v>3741</v>
      </c>
      <c r="B3742">
        <v>8072</v>
      </c>
      <c r="C3742">
        <v>18</v>
      </c>
      <c r="D3742" t="s">
        <v>4872</v>
      </c>
      <c r="E3742" s="469">
        <v>369</v>
      </c>
      <c r="F3742" t="s">
        <v>4512</v>
      </c>
      <c r="G3742">
        <v>165</v>
      </c>
    </row>
    <row r="3743" spans="1:7">
      <c r="A3743">
        <v>3742</v>
      </c>
      <c r="B3743">
        <v>7290</v>
      </c>
      <c r="C3743">
        <v>18</v>
      </c>
      <c r="D3743" t="s">
        <v>4873</v>
      </c>
      <c r="E3743" s="469">
        <v>160.6</v>
      </c>
      <c r="F3743" t="s">
        <v>4392</v>
      </c>
      <c r="G3743">
        <v>199</v>
      </c>
    </row>
    <row r="3744" spans="1:7">
      <c r="A3744">
        <v>3743</v>
      </c>
      <c r="B3744">
        <v>11599</v>
      </c>
      <c r="C3744">
        <v>18</v>
      </c>
      <c r="D3744" t="s">
        <v>4874</v>
      </c>
      <c r="E3744" s="469">
        <v>159</v>
      </c>
      <c r="F3744" t="s">
        <v>4392</v>
      </c>
      <c r="G3744">
        <v>17</v>
      </c>
    </row>
    <row r="3745" spans="1:7">
      <c r="A3745">
        <v>3744</v>
      </c>
      <c r="B3745">
        <v>9068</v>
      </c>
      <c r="C3745">
        <v>18</v>
      </c>
      <c r="D3745" t="s">
        <v>4875</v>
      </c>
      <c r="E3745" s="469">
        <v>499</v>
      </c>
      <c r="F3745" t="s">
        <v>4565</v>
      </c>
      <c r="G3745">
        <v>125</v>
      </c>
    </row>
    <row r="3746" spans="1:7">
      <c r="A3746">
        <v>3745</v>
      </c>
      <c r="B3746">
        <v>9878</v>
      </c>
      <c r="C3746">
        <v>18</v>
      </c>
      <c r="D3746" t="s">
        <v>4876</v>
      </c>
      <c r="E3746" s="469">
        <v>359</v>
      </c>
      <c r="F3746" t="s">
        <v>4615</v>
      </c>
      <c r="G3746">
        <v>91</v>
      </c>
    </row>
    <row r="3747" spans="1:7">
      <c r="A3747">
        <v>3746</v>
      </c>
      <c r="B3747">
        <v>6408</v>
      </c>
      <c r="C3747">
        <v>18</v>
      </c>
      <c r="D3747" t="s">
        <v>4877</v>
      </c>
      <c r="E3747" s="469">
        <v>199</v>
      </c>
      <c r="F3747" t="s">
        <v>2182</v>
      </c>
      <c r="G3747">
        <v>233</v>
      </c>
    </row>
    <row r="3748" spans="1:7">
      <c r="A3748">
        <v>3747</v>
      </c>
      <c r="B3748">
        <v>6249</v>
      </c>
      <c r="C3748">
        <v>18</v>
      </c>
      <c r="D3748" t="s">
        <v>4878</v>
      </c>
      <c r="E3748" s="469">
        <v>299</v>
      </c>
      <c r="F3748" t="s">
        <v>4488</v>
      </c>
      <c r="G3748">
        <v>240</v>
      </c>
    </row>
    <row r="3749" spans="1:7">
      <c r="A3749">
        <v>3748</v>
      </c>
      <c r="B3749">
        <v>7362</v>
      </c>
      <c r="C3749">
        <v>18</v>
      </c>
      <c r="D3749" t="s">
        <v>4879</v>
      </c>
      <c r="E3749" s="469">
        <v>572.99</v>
      </c>
      <c r="F3749" t="s">
        <v>4488</v>
      </c>
      <c r="G3749">
        <v>196</v>
      </c>
    </row>
    <row r="3750" spans="1:7">
      <c r="A3750">
        <v>3749</v>
      </c>
      <c r="B3750">
        <v>8278</v>
      </c>
      <c r="C3750">
        <v>18</v>
      </c>
      <c r="D3750" t="s">
        <v>4880</v>
      </c>
      <c r="E3750" s="469">
        <v>83.99</v>
      </c>
      <c r="F3750" t="s">
        <v>4604</v>
      </c>
      <c r="G3750">
        <v>156</v>
      </c>
    </row>
    <row r="3751" spans="1:7">
      <c r="A3751">
        <v>3750</v>
      </c>
      <c r="B3751">
        <v>8416</v>
      </c>
      <c r="C3751">
        <v>18</v>
      </c>
      <c r="D3751" t="s">
        <v>4881</v>
      </c>
      <c r="E3751" s="469">
        <v>54.99</v>
      </c>
      <c r="F3751" t="s">
        <v>4604</v>
      </c>
      <c r="G3751">
        <v>151</v>
      </c>
    </row>
    <row r="3752" spans="1:7">
      <c r="A3752">
        <v>3751</v>
      </c>
      <c r="B3752">
        <v>8335</v>
      </c>
      <c r="C3752">
        <v>18</v>
      </c>
      <c r="D3752" t="s">
        <v>4882</v>
      </c>
      <c r="E3752" s="469">
        <v>379</v>
      </c>
      <c r="F3752" t="s">
        <v>4392</v>
      </c>
      <c r="G3752">
        <v>154</v>
      </c>
    </row>
    <row r="3753" spans="1:7">
      <c r="A3753">
        <v>3752</v>
      </c>
      <c r="B3753">
        <v>8947</v>
      </c>
      <c r="C3753">
        <v>18</v>
      </c>
      <c r="D3753" t="s">
        <v>4883</v>
      </c>
      <c r="E3753" s="469">
        <v>349</v>
      </c>
      <c r="F3753" t="s">
        <v>4392</v>
      </c>
      <c r="G3753">
        <v>130</v>
      </c>
    </row>
    <row r="3754" spans="1:7">
      <c r="A3754">
        <v>3753</v>
      </c>
      <c r="B3754">
        <v>9114</v>
      </c>
      <c r="C3754">
        <v>18</v>
      </c>
      <c r="D3754" t="s">
        <v>4884</v>
      </c>
      <c r="E3754" s="469">
        <v>166</v>
      </c>
      <c r="F3754" t="s">
        <v>4565</v>
      </c>
      <c r="G3754">
        <v>123</v>
      </c>
    </row>
    <row r="3755" spans="1:7">
      <c r="A3755">
        <v>3754</v>
      </c>
      <c r="B3755">
        <v>11710</v>
      </c>
      <c r="C3755">
        <v>18</v>
      </c>
      <c r="D3755" t="s">
        <v>4885</v>
      </c>
      <c r="E3755" s="469">
        <v>599</v>
      </c>
      <c r="F3755" t="s">
        <v>4565</v>
      </c>
      <c r="G3755">
        <v>12</v>
      </c>
    </row>
    <row r="3756" spans="1:7">
      <c r="A3756">
        <v>3755</v>
      </c>
      <c r="B3756">
        <v>11389</v>
      </c>
      <c r="C3756">
        <v>18</v>
      </c>
      <c r="D3756" t="s">
        <v>4886</v>
      </c>
      <c r="E3756" s="469">
        <v>569</v>
      </c>
      <c r="F3756" t="s">
        <v>4565</v>
      </c>
      <c r="G3756">
        <v>26</v>
      </c>
    </row>
    <row r="3757" spans="1:7">
      <c r="A3757">
        <v>3756</v>
      </c>
      <c r="B3757">
        <v>9371</v>
      </c>
      <c r="C3757">
        <v>18</v>
      </c>
      <c r="D3757" t="s">
        <v>4887</v>
      </c>
      <c r="E3757" s="469">
        <v>569</v>
      </c>
      <c r="F3757" t="s">
        <v>4565</v>
      </c>
      <c r="G3757">
        <v>112</v>
      </c>
    </row>
    <row r="3758" spans="1:7">
      <c r="A3758">
        <v>3757</v>
      </c>
      <c r="B3758">
        <v>8555</v>
      </c>
      <c r="C3758">
        <v>18</v>
      </c>
      <c r="D3758" t="s">
        <v>4888</v>
      </c>
      <c r="E3758" s="469">
        <v>499</v>
      </c>
      <c r="F3758" t="s">
        <v>4565</v>
      </c>
      <c r="G3758">
        <v>145</v>
      </c>
    </row>
    <row r="3759" spans="1:7">
      <c r="A3759">
        <v>3758</v>
      </c>
      <c r="B3759">
        <v>6069</v>
      </c>
      <c r="C3759">
        <v>18</v>
      </c>
      <c r="D3759" t="s">
        <v>4889</v>
      </c>
      <c r="E3759" s="469">
        <v>59.95</v>
      </c>
      <c r="F3759" t="s">
        <v>4615</v>
      </c>
      <c r="G3759">
        <v>248</v>
      </c>
    </row>
    <row r="3760" spans="1:7">
      <c r="A3760">
        <v>3759</v>
      </c>
      <c r="B3760">
        <v>8969</v>
      </c>
      <c r="C3760">
        <v>18</v>
      </c>
      <c r="D3760" t="s">
        <v>4890</v>
      </c>
      <c r="E3760" s="469">
        <v>329</v>
      </c>
      <c r="F3760" t="s">
        <v>4615</v>
      </c>
      <c r="G3760">
        <v>129</v>
      </c>
    </row>
    <row r="3761" spans="1:7">
      <c r="A3761">
        <v>3760</v>
      </c>
      <c r="B3761">
        <v>7409</v>
      </c>
      <c r="C3761">
        <v>18</v>
      </c>
      <c r="D3761" t="s">
        <v>4891</v>
      </c>
      <c r="E3761" s="469">
        <v>89.99</v>
      </c>
      <c r="F3761" t="s">
        <v>4421</v>
      </c>
      <c r="G3761">
        <v>194</v>
      </c>
    </row>
    <row r="3762" spans="1:7">
      <c r="A3762">
        <v>3761</v>
      </c>
      <c r="B3762">
        <v>11634</v>
      </c>
      <c r="C3762">
        <v>18</v>
      </c>
      <c r="D3762" t="s">
        <v>4892</v>
      </c>
      <c r="E3762" s="469">
        <v>219</v>
      </c>
      <c r="F3762" t="s">
        <v>3034</v>
      </c>
      <c r="G3762">
        <v>15</v>
      </c>
    </row>
    <row r="3763" spans="1:7">
      <c r="A3763">
        <v>3762</v>
      </c>
      <c r="B3763">
        <v>11711</v>
      </c>
      <c r="C3763">
        <v>18</v>
      </c>
      <c r="D3763" t="s">
        <v>4893</v>
      </c>
      <c r="E3763" s="469">
        <v>68.95</v>
      </c>
      <c r="F3763" t="s">
        <v>4894</v>
      </c>
      <c r="G3763">
        <v>12</v>
      </c>
    </row>
    <row r="3764" spans="1:7">
      <c r="A3764">
        <v>3763</v>
      </c>
      <c r="B3764">
        <v>8176</v>
      </c>
      <c r="C3764">
        <v>18</v>
      </c>
      <c r="D3764" t="s">
        <v>4895</v>
      </c>
      <c r="E3764" s="469">
        <v>439</v>
      </c>
      <c r="F3764" t="s">
        <v>2180</v>
      </c>
      <c r="G3764">
        <v>160</v>
      </c>
    </row>
    <row r="3765" spans="1:7">
      <c r="A3765">
        <v>3764</v>
      </c>
      <c r="B3765">
        <v>6758</v>
      </c>
      <c r="C3765">
        <v>18</v>
      </c>
      <c r="D3765" t="s">
        <v>4896</v>
      </c>
      <c r="E3765" s="469">
        <v>68</v>
      </c>
      <c r="F3765" t="s">
        <v>1079</v>
      </c>
      <c r="G3765">
        <v>220</v>
      </c>
    </row>
    <row r="3766" spans="1:7">
      <c r="A3766">
        <v>3765</v>
      </c>
      <c r="B3766">
        <v>6318</v>
      </c>
      <c r="C3766">
        <v>18</v>
      </c>
      <c r="D3766" t="s">
        <v>4897</v>
      </c>
      <c r="E3766" s="469">
        <v>569</v>
      </c>
      <c r="F3766" t="s">
        <v>4565</v>
      </c>
      <c r="G3766">
        <v>237</v>
      </c>
    </row>
    <row r="3767" spans="1:7">
      <c r="A3767">
        <v>3766</v>
      </c>
      <c r="B3767">
        <v>10331</v>
      </c>
      <c r="C3767">
        <v>18</v>
      </c>
      <c r="D3767" t="s">
        <v>4898</v>
      </c>
      <c r="E3767" s="469">
        <v>499</v>
      </c>
      <c r="F3767" t="s">
        <v>4565</v>
      </c>
      <c r="G3767">
        <v>71</v>
      </c>
    </row>
    <row r="3768" spans="1:7">
      <c r="A3768">
        <v>3767</v>
      </c>
      <c r="B3768">
        <v>8227</v>
      </c>
      <c r="C3768">
        <v>18</v>
      </c>
      <c r="D3768" t="s">
        <v>4899</v>
      </c>
      <c r="E3768" s="469">
        <v>69.95</v>
      </c>
      <c r="F3768" t="s">
        <v>4421</v>
      </c>
      <c r="G3768">
        <v>158</v>
      </c>
    </row>
    <row r="3769" spans="1:7">
      <c r="A3769">
        <v>3768</v>
      </c>
      <c r="B3769">
        <v>11600</v>
      </c>
      <c r="C3769">
        <v>18</v>
      </c>
      <c r="D3769" t="s">
        <v>4900</v>
      </c>
      <c r="E3769" s="469">
        <v>456</v>
      </c>
      <c r="F3769" t="s">
        <v>2182</v>
      </c>
      <c r="G3769">
        <v>17</v>
      </c>
    </row>
    <row r="3770" spans="1:7">
      <c r="A3770">
        <v>3769</v>
      </c>
      <c r="B3770">
        <v>10866</v>
      </c>
      <c r="C3770">
        <v>18</v>
      </c>
      <c r="D3770" t="s">
        <v>4901</v>
      </c>
      <c r="E3770" s="469">
        <v>269</v>
      </c>
      <c r="F3770" t="s">
        <v>2182</v>
      </c>
      <c r="G3770">
        <v>48</v>
      </c>
    </row>
    <row r="3771" spans="1:7">
      <c r="A3771">
        <v>3770</v>
      </c>
      <c r="B3771">
        <v>9311</v>
      </c>
      <c r="C3771">
        <v>18</v>
      </c>
      <c r="D3771" t="s">
        <v>4902</v>
      </c>
      <c r="E3771" s="469">
        <v>45.04</v>
      </c>
      <c r="F3771" t="s">
        <v>2862</v>
      </c>
      <c r="G3771">
        <v>115</v>
      </c>
    </row>
    <row r="3772" spans="1:7">
      <c r="A3772">
        <v>3771</v>
      </c>
      <c r="B3772">
        <v>6615</v>
      </c>
      <c r="C3772">
        <v>18</v>
      </c>
      <c r="D3772" t="s">
        <v>4903</v>
      </c>
      <c r="E3772" s="469">
        <v>449</v>
      </c>
      <c r="F3772" t="s">
        <v>2448</v>
      </c>
      <c r="G3772">
        <v>225</v>
      </c>
    </row>
    <row r="3773" spans="1:7">
      <c r="A3773">
        <v>3772</v>
      </c>
      <c r="B3773">
        <v>7438</v>
      </c>
      <c r="C3773">
        <v>18</v>
      </c>
      <c r="D3773" t="s">
        <v>4904</v>
      </c>
      <c r="E3773" s="469">
        <v>449</v>
      </c>
      <c r="F3773" t="s">
        <v>2448</v>
      </c>
      <c r="G3773">
        <v>193</v>
      </c>
    </row>
    <row r="3774" spans="1:7">
      <c r="A3774">
        <v>3773</v>
      </c>
      <c r="B3774">
        <v>8380</v>
      </c>
      <c r="C3774">
        <v>18</v>
      </c>
      <c r="D3774" t="s">
        <v>4905</v>
      </c>
      <c r="E3774" s="469">
        <v>103.99</v>
      </c>
      <c r="F3774" t="s">
        <v>4851</v>
      </c>
      <c r="G3774">
        <v>152</v>
      </c>
    </row>
    <row r="3775" spans="1:7">
      <c r="A3775">
        <v>3774</v>
      </c>
      <c r="B3775">
        <v>11438</v>
      </c>
      <c r="C3775">
        <v>18</v>
      </c>
      <c r="D3775" t="s">
        <v>4906</v>
      </c>
      <c r="E3775" s="469">
        <v>107</v>
      </c>
      <c r="F3775" t="s">
        <v>4851</v>
      </c>
      <c r="G3775">
        <v>24</v>
      </c>
    </row>
    <row r="3776" spans="1:7">
      <c r="A3776">
        <v>3775</v>
      </c>
      <c r="B3776">
        <v>6165</v>
      </c>
      <c r="C3776">
        <v>18</v>
      </c>
      <c r="D3776" t="s">
        <v>4907</v>
      </c>
      <c r="E3776" s="469">
        <v>73.349999999999994</v>
      </c>
      <c r="F3776" t="s">
        <v>4471</v>
      </c>
      <c r="G3776">
        <v>244</v>
      </c>
    </row>
    <row r="3777" spans="1:7">
      <c r="A3777">
        <v>3776</v>
      </c>
      <c r="B3777">
        <v>9511</v>
      </c>
      <c r="C3777">
        <v>18</v>
      </c>
      <c r="D3777" t="s">
        <v>4908</v>
      </c>
      <c r="E3777" s="469">
        <v>159</v>
      </c>
      <c r="F3777" t="s">
        <v>4392</v>
      </c>
      <c r="G3777">
        <v>106</v>
      </c>
    </row>
    <row r="3778" spans="1:7">
      <c r="A3778">
        <v>3777</v>
      </c>
      <c r="B3778">
        <v>10304</v>
      </c>
      <c r="C3778">
        <v>18</v>
      </c>
      <c r="D3778" t="s">
        <v>4909</v>
      </c>
      <c r="E3778" s="469">
        <v>1199</v>
      </c>
      <c r="F3778" t="s">
        <v>4392</v>
      </c>
      <c r="G3778">
        <v>72</v>
      </c>
    </row>
    <row r="3779" spans="1:7">
      <c r="A3779">
        <v>3778</v>
      </c>
      <c r="B3779">
        <v>10602</v>
      </c>
      <c r="C3779">
        <v>18</v>
      </c>
      <c r="D3779" t="s">
        <v>4910</v>
      </c>
      <c r="E3779" s="469">
        <v>277</v>
      </c>
      <c r="F3779" t="s">
        <v>4392</v>
      </c>
      <c r="G3779">
        <v>60</v>
      </c>
    </row>
    <row r="3780" spans="1:7">
      <c r="A3780">
        <v>3779</v>
      </c>
      <c r="B3780">
        <v>9151</v>
      </c>
      <c r="C3780">
        <v>18</v>
      </c>
      <c r="D3780" t="s">
        <v>4911</v>
      </c>
      <c r="E3780" s="469">
        <v>549</v>
      </c>
      <c r="F3780" t="s">
        <v>4565</v>
      </c>
      <c r="G3780">
        <v>121</v>
      </c>
    </row>
    <row r="3781" spans="1:7">
      <c r="A3781">
        <v>3780</v>
      </c>
      <c r="B3781">
        <v>6699</v>
      </c>
      <c r="C3781">
        <v>18</v>
      </c>
      <c r="D3781" t="s">
        <v>4912</v>
      </c>
      <c r="E3781" s="469">
        <v>247.4</v>
      </c>
      <c r="F3781" t="s">
        <v>4565</v>
      </c>
      <c r="G3781">
        <v>222</v>
      </c>
    </row>
    <row r="3782" spans="1:7">
      <c r="A3782">
        <v>3781</v>
      </c>
      <c r="B3782">
        <v>7712</v>
      </c>
      <c r="C3782">
        <v>18</v>
      </c>
      <c r="D3782" t="s">
        <v>4913</v>
      </c>
      <c r="E3782" s="469">
        <v>819</v>
      </c>
      <c r="F3782" t="s">
        <v>4565</v>
      </c>
      <c r="G3782">
        <v>181</v>
      </c>
    </row>
    <row r="3783" spans="1:7">
      <c r="A3783">
        <v>3782</v>
      </c>
      <c r="B3783">
        <v>8466</v>
      </c>
      <c r="C3783">
        <v>18</v>
      </c>
      <c r="D3783" t="s">
        <v>4914</v>
      </c>
      <c r="E3783" s="469">
        <v>569</v>
      </c>
      <c r="F3783" t="s">
        <v>4565</v>
      </c>
      <c r="G3783">
        <v>149</v>
      </c>
    </row>
    <row r="3784" spans="1:7">
      <c r="A3784">
        <v>3783</v>
      </c>
      <c r="B3784">
        <v>8228</v>
      </c>
      <c r="C3784">
        <v>18</v>
      </c>
      <c r="D3784" t="s">
        <v>4915</v>
      </c>
      <c r="E3784" s="469">
        <v>499</v>
      </c>
      <c r="F3784" t="s">
        <v>4565</v>
      </c>
      <c r="G3784">
        <v>158</v>
      </c>
    </row>
    <row r="3785" spans="1:7">
      <c r="A3785">
        <v>3784</v>
      </c>
      <c r="B3785">
        <v>8823</v>
      </c>
      <c r="C3785">
        <v>18</v>
      </c>
      <c r="D3785" t="s">
        <v>4916</v>
      </c>
      <c r="E3785" s="469">
        <v>769</v>
      </c>
      <c r="F3785" t="s">
        <v>4565</v>
      </c>
      <c r="G3785">
        <v>135</v>
      </c>
    </row>
    <row r="3786" spans="1:7">
      <c r="A3786">
        <v>3785</v>
      </c>
      <c r="B3786">
        <v>10576</v>
      </c>
      <c r="C3786">
        <v>18</v>
      </c>
      <c r="D3786" t="s">
        <v>4917</v>
      </c>
      <c r="E3786" s="469">
        <v>229</v>
      </c>
      <c r="F3786" t="s">
        <v>4615</v>
      </c>
      <c r="G3786">
        <v>61</v>
      </c>
    </row>
    <row r="3787" spans="1:7">
      <c r="A3787">
        <v>3786</v>
      </c>
      <c r="B3787">
        <v>6498</v>
      </c>
      <c r="C3787">
        <v>18</v>
      </c>
      <c r="D3787" t="s">
        <v>4918</v>
      </c>
      <c r="E3787" s="469">
        <v>151.99</v>
      </c>
      <c r="F3787" t="s">
        <v>2182</v>
      </c>
      <c r="G3787">
        <v>230</v>
      </c>
    </row>
    <row r="3788" spans="1:7">
      <c r="A3788">
        <v>3787</v>
      </c>
      <c r="B3788">
        <v>8854</v>
      </c>
      <c r="C3788">
        <v>18</v>
      </c>
      <c r="D3788" t="s">
        <v>4919</v>
      </c>
      <c r="E3788" s="469">
        <v>369</v>
      </c>
      <c r="F3788" t="s">
        <v>4512</v>
      </c>
      <c r="G3788">
        <v>134</v>
      </c>
    </row>
    <row r="3789" spans="1:7">
      <c r="A3789">
        <v>3788</v>
      </c>
      <c r="B3789">
        <v>9592</v>
      </c>
      <c r="C3789">
        <v>18</v>
      </c>
      <c r="D3789" t="s">
        <v>4920</v>
      </c>
      <c r="E3789" s="469">
        <v>59.99</v>
      </c>
      <c r="F3789" t="s">
        <v>4471</v>
      </c>
      <c r="G3789">
        <v>102</v>
      </c>
    </row>
    <row r="3790" spans="1:7">
      <c r="A3790">
        <v>3789</v>
      </c>
      <c r="B3790">
        <v>7880</v>
      </c>
      <c r="C3790">
        <v>18</v>
      </c>
      <c r="D3790" t="s">
        <v>4921</v>
      </c>
      <c r="E3790" s="469">
        <v>93.99</v>
      </c>
      <c r="F3790" t="s">
        <v>4922</v>
      </c>
      <c r="G3790">
        <v>173</v>
      </c>
    </row>
    <row r="3791" spans="1:7">
      <c r="A3791">
        <v>3790</v>
      </c>
      <c r="B3791">
        <v>10484</v>
      </c>
      <c r="C3791">
        <v>18</v>
      </c>
      <c r="D3791" t="s">
        <v>4923</v>
      </c>
      <c r="E3791" s="469">
        <v>279</v>
      </c>
      <c r="F3791" t="s">
        <v>1079</v>
      </c>
      <c r="G3791">
        <v>65</v>
      </c>
    </row>
    <row r="3792" spans="1:7">
      <c r="A3792">
        <v>3791</v>
      </c>
      <c r="B3792">
        <v>9783</v>
      </c>
      <c r="C3792">
        <v>18</v>
      </c>
      <c r="D3792" t="s">
        <v>4924</v>
      </c>
      <c r="E3792" s="469">
        <v>149</v>
      </c>
      <c r="F3792" t="s">
        <v>4392</v>
      </c>
      <c r="G3792">
        <v>95</v>
      </c>
    </row>
    <row r="3793" spans="1:7">
      <c r="A3793">
        <v>3792</v>
      </c>
      <c r="B3793">
        <v>11071</v>
      </c>
      <c r="C3793">
        <v>18</v>
      </c>
      <c r="D3793" t="s">
        <v>4925</v>
      </c>
      <c r="E3793" s="469">
        <v>459</v>
      </c>
      <c r="F3793" t="s">
        <v>4392</v>
      </c>
      <c r="G3793">
        <v>40</v>
      </c>
    </row>
    <row r="3794" spans="1:7">
      <c r="A3794">
        <v>3793</v>
      </c>
      <c r="B3794">
        <v>6250</v>
      </c>
      <c r="C3794">
        <v>18</v>
      </c>
      <c r="D3794" t="s">
        <v>4926</v>
      </c>
      <c r="E3794" s="469">
        <v>166</v>
      </c>
      <c r="F3794" t="s">
        <v>4565</v>
      </c>
      <c r="G3794">
        <v>240</v>
      </c>
    </row>
    <row r="3795" spans="1:7">
      <c r="A3795">
        <v>3794</v>
      </c>
      <c r="B3795">
        <v>10746</v>
      </c>
      <c r="C3795">
        <v>18</v>
      </c>
      <c r="D3795" t="s">
        <v>4927</v>
      </c>
      <c r="E3795" s="469">
        <v>499</v>
      </c>
      <c r="F3795" t="s">
        <v>4565</v>
      </c>
      <c r="G3795">
        <v>54</v>
      </c>
    </row>
    <row r="3796" spans="1:7">
      <c r="A3796">
        <v>3795</v>
      </c>
      <c r="B3796">
        <v>11531</v>
      </c>
      <c r="C3796">
        <v>18</v>
      </c>
      <c r="D3796" t="s">
        <v>4928</v>
      </c>
      <c r="E3796" s="469">
        <v>449</v>
      </c>
      <c r="F3796" t="s">
        <v>4615</v>
      </c>
      <c r="G3796">
        <v>20</v>
      </c>
    </row>
    <row r="3797" spans="1:7">
      <c r="A3797">
        <v>3796</v>
      </c>
      <c r="B3797">
        <v>10509</v>
      </c>
      <c r="C3797">
        <v>18</v>
      </c>
      <c r="D3797" t="s">
        <v>4929</v>
      </c>
      <c r="E3797" s="469">
        <v>68</v>
      </c>
      <c r="F3797" t="s">
        <v>4421</v>
      </c>
      <c r="G3797">
        <v>64</v>
      </c>
    </row>
    <row r="3798" spans="1:7">
      <c r="A3798">
        <v>3797</v>
      </c>
      <c r="B3798">
        <v>8636</v>
      </c>
      <c r="C3798">
        <v>18</v>
      </c>
      <c r="D3798" t="s">
        <v>4930</v>
      </c>
      <c r="E3798" s="469">
        <v>74</v>
      </c>
      <c r="F3798" t="s">
        <v>2182</v>
      </c>
      <c r="G3798">
        <v>142</v>
      </c>
    </row>
    <row r="3799" spans="1:7">
      <c r="A3799">
        <v>3798</v>
      </c>
      <c r="B3799">
        <v>6441</v>
      </c>
      <c r="C3799">
        <v>18</v>
      </c>
      <c r="D3799" t="s">
        <v>4931</v>
      </c>
      <c r="E3799" s="469">
        <v>409</v>
      </c>
      <c r="F3799" t="s">
        <v>4536</v>
      </c>
      <c r="G3799">
        <v>232</v>
      </c>
    </row>
    <row r="3800" spans="1:7">
      <c r="A3800">
        <v>3799</v>
      </c>
      <c r="B3800">
        <v>8116</v>
      </c>
      <c r="C3800">
        <v>18</v>
      </c>
      <c r="D3800" t="s">
        <v>4932</v>
      </c>
      <c r="E3800" s="469">
        <v>419</v>
      </c>
      <c r="F3800" t="s">
        <v>4536</v>
      </c>
      <c r="G3800">
        <v>163</v>
      </c>
    </row>
    <row r="3801" spans="1:7">
      <c r="A3801">
        <v>3800</v>
      </c>
      <c r="B3801">
        <v>6121</v>
      </c>
      <c r="C3801">
        <v>18</v>
      </c>
      <c r="D3801" t="s">
        <v>4933</v>
      </c>
      <c r="E3801" s="469">
        <v>116.5</v>
      </c>
      <c r="F3801" t="s">
        <v>4536</v>
      </c>
      <c r="G3801">
        <v>246</v>
      </c>
    </row>
    <row r="3802" spans="1:7">
      <c r="A3802">
        <v>3801</v>
      </c>
      <c r="B3802">
        <v>10867</v>
      </c>
      <c r="C3802">
        <v>18</v>
      </c>
      <c r="D3802" t="s">
        <v>4934</v>
      </c>
      <c r="E3802" s="469">
        <v>38.39</v>
      </c>
      <c r="F3802" t="s">
        <v>2862</v>
      </c>
      <c r="G3802">
        <v>48</v>
      </c>
    </row>
    <row r="3803" spans="1:7">
      <c r="A3803">
        <v>3802</v>
      </c>
      <c r="B3803">
        <v>9400</v>
      </c>
      <c r="C3803">
        <v>18</v>
      </c>
      <c r="D3803" t="s">
        <v>4935</v>
      </c>
      <c r="E3803" s="469">
        <v>79.989999999999995</v>
      </c>
      <c r="F3803" t="s">
        <v>2862</v>
      </c>
      <c r="G3803">
        <v>111</v>
      </c>
    </row>
    <row r="3804" spans="1:7">
      <c r="A3804">
        <v>3803</v>
      </c>
      <c r="B3804">
        <v>11712</v>
      </c>
      <c r="C3804">
        <v>18</v>
      </c>
      <c r="D3804" t="s">
        <v>4936</v>
      </c>
      <c r="E3804" s="469">
        <v>449</v>
      </c>
      <c r="F3804" t="s">
        <v>2448</v>
      </c>
      <c r="G3804">
        <v>12</v>
      </c>
    </row>
    <row r="3805" spans="1:7">
      <c r="A3805">
        <v>3804</v>
      </c>
      <c r="B3805">
        <v>6586</v>
      </c>
      <c r="C3805">
        <v>18</v>
      </c>
      <c r="D3805" t="s">
        <v>4937</v>
      </c>
      <c r="E3805" s="469">
        <v>449</v>
      </c>
      <c r="F3805" t="s">
        <v>2448</v>
      </c>
      <c r="G3805">
        <v>226</v>
      </c>
    </row>
    <row r="3806" spans="1:7">
      <c r="A3806">
        <v>3805</v>
      </c>
      <c r="B3806">
        <v>10627</v>
      </c>
      <c r="C3806">
        <v>18</v>
      </c>
      <c r="D3806" t="s">
        <v>4938</v>
      </c>
      <c r="E3806" s="469">
        <v>449</v>
      </c>
      <c r="F3806" t="s">
        <v>2448</v>
      </c>
      <c r="G3806">
        <v>59</v>
      </c>
    </row>
    <row r="3807" spans="1:7">
      <c r="A3807">
        <v>3806</v>
      </c>
      <c r="B3807">
        <v>6999</v>
      </c>
      <c r="C3807">
        <v>18</v>
      </c>
      <c r="D3807" t="s">
        <v>4939</v>
      </c>
      <c r="E3807" s="469">
        <v>107.99</v>
      </c>
      <c r="F3807" t="s">
        <v>4851</v>
      </c>
      <c r="G3807">
        <v>210</v>
      </c>
    </row>
    <row r="3808" spans="1:7">
      <c r="A3808">
        <v>3807</v>
      </c>
      <c r="B3808">
        <v>9672</v>
      </c>
      <c r="C3808">
        <v>18</v>
      </c>
      <c r="D3808" t="s">
        <v>4940</v>
      </c>
      <c r="E3808" s="469">
        <v>129</v>
      </c>
      <c r="F3808" t="s">
        <v>4471</v>
      </c>
      <c r="G3808">
        <v>99</v>
      </c>
    </row>
    <row r="3809" spans="1:7">
      <c r="A3809">
        <v>3808</v>
      </c>
      <c r="B3809">
        <v>9593</v>
      </c>
      <c r="C3809">
        <v>18</v>
      </c>
      <c r="D3809" t="s">
        <v>4941</v>
      </c>
      <c r="E3809" s="469">
        <v>249</v>
      </c>
      <c r="F3809" t="s">
        <v>4922</v>
      </c>
      <c r="G3809">
        <v>102</v>
      </c>
    </row>
    <row r="3810" spans="1:7">
      <c r="A3810">
        <v>3809</v>
      </c>
      <c r="B3810">
        <v>6907</v>
      </c>
      <c r="C3810">
        <v>18</v>
      </c>
      <c r="D3810" t="s">
        <v>4942</v>
      </c>
      <c r="E3810" s="469">
        <v>759</v>
      </c>
      <c r="F3810" t="s">
        <v>4392</v>
      </c>
      <c r="G3810">
        <v>214</v>
      </c>
    </row>
    <row r="3811" spans="1:7">
      <c r="A3811">
        <v>3810</v>
      </c>
      <c r="B3811">
        <v>7953</v>
      </c>
      <c r="C3811">
        <v>18</v>
      </c>
      <c r="D3811" t="s">
        <v>4943</v>
      </c>
      <c r="E3811" s="469">
        <v>699</v>
      </c>
      <c r="F3811" t="s">
        <v>4392</v>
      </c>
      <c r="G3811">
        <v>170</v>
      </c>
    </row>
    <row r="3812" spans="1:7">
      <c r="A3812">
        <v>3811</v>
      </c>
      <c r="B3812">
        <v>9239</v>
      </c>
      <c r="C3812">
        <v>18</v>
      </c>
      <c r="D3812" t="s">
        <v>4944</v>
      </c>
      <c r="E3812" s="469">
        <v>799</v>
      </c>
      <c r="F3812" t="s">
        <v>4392</v>
      </c>
      <c r="G3812">
        <v>118</v>
      </c>
    </row>
    <row r="3813" spans="1:7">
      <c r="A3813">
        <v>3812</v>
      </c>
      <c r="B3813">
        <v>11295</v>
      </c>
      <c r="C3813">
        <v>18</v>
      </c>
      <c r="D3813" t="s">
        <v>4945</v>
      </c>
      <c r="E3813" s="469">
        <v>159</v>
      </c>
      <c r="F3813" t="s">
        <v>4392</v>
      </c>
      <c r="G3813">
        <v>30</v>
      </c>
    </row>
    <row r="3814" spans="1:7">
      <c r="A3814">
        <v>3813</v>
      </c>
      <c r="B3814">
        <v>6759</v>
      </c>
      <c r="C3814">
        <v>18</v>
      </c>
      <c r="D3814" t="s">
        <v>4946</v>
      </c>
      <c r="E3814" s="469">
        <v>152.99</v>
      </c>
      <c r="F3814" t="s">
        <v>4392</v>
      </c>
      <c r="G3814">
        <v>220</v>
      </c>
    </row>
    <row r="3815" spans="1:7">
      <c r="A3815">
        <v>3814</v>
      </c>
      <c r="B3815">
        <v>10027</v>
      </c>
      <c r="C3815">
        <v>18</v>
      </c>
      <c r="D3815" t="s">
        <v>4947</v>
      </c>
      <c r="E3815" s="469">
        <v>153.99</v>
      </c>
      <c r="F3815" t="s">
        <v>4392</v>
      </c>
      <c r="G3815">
        <v>84</v>
      </c>
    </row>
    <row r="3816" spans="1:7">
      <c r="A3816">
        <v>3815</v>
      </c>
      <c r="B3816">
        <v>11886</v>
      </c>
      <c r="C3816">
        <v>18</v>
      </c>
      <c r="D3816" t="s">
        <v>4948</v>
      </c>
      <c r="E3816" s="469">
        <v>159</v>
      </c>
      <c r="F3816" t="s">
        <v>4392</v>
      </c>
      <c r="G3816">
        <v>5</v>
      </c>
    </row>
    <row r="3817" spans="1:7">
      <c r="A3817">
        <v>3816</v>
      </c>
      <c r="B3817">
        <v>10889</v>
      </c>
      <c r="C3817">
        <v>18</v>
      </c>
      <c r="D3817" t="s">
        <v>4949</v>
      </c>
      <c r="E3817" s="469">
        <v>153.99</v>
      </c>
      <c r="F3817" t="s">
        <v>4392</v>
      </c>
      <c r="G3817">
        <v>47</v>
      </c>
    </row>
    <row r="3818" spans="1:7">
      <c r="A3818">
        <v>3817</v>
      </c>
      <c r="B3818">
        <v>11742</v>
      </c>
      <c r="C3818">
        <v>18</v>
      </c>
      <c r="D3818" t="s">
        <v>4950</v>
      </c>
      <c r="E3818" s="469">
        <v>549</v>
      </c>
      <c r="F3818" t="s">
        <v>4392</v>
      </c>
      <c r="G3818">
        <v>11</v>
      </c>
    </row>
    <row r="3819" spans="1:7">
      <c r="A3819">
        <v>3818</v>
      </c>
      <c r="B3819">
        <v>7363</v>
      </c>
      <c r="C3819">
        <v>18</v>
      </c>
      <c r="D3819" t="s">
        <v>4951</v>
      </c>
      <c r="E3819" s="469">
        <v>549</v>
      </c>
      <c r="F3819" t="s">
        <v>4392</v>
      </c>
      <c r="G3819">
        <v>196</v>
      </c>
    </row>
    <row r="3820" spans="1:7">
      <c r="A3820">
        <v>3819</v>
      </c>
      <c r="B3820">
        <v>11278</v>
      </c>
      <c r="C3820">
        <v>18</v>
      </c>
      <c r="D3820" t="s">
        <v>4952</v>
      </c>
      <c r="E3820" s="469">
        <v>1199</v>
      </c>
      <c r="F3820" t="s">
        <v>4392</v>
      </c>
      <c r="G3820">
        <v>31</v>
      </c>
    </row>
    <row r="3821" spans="1:7">
      <c r="A3821">
        <v>3820</v>
      </c>
      <c r="B3821">
        <v>6587</v>
      </c>
      <c r="C3821">
        <v>18</v>
      </c>
      <c r="D3821" t="s">
        <v>4953</v>
      </c>
      <c r="E3821" s="469">
        <v>1199</v>
      </c>
      <c r="F3821" t="s">
        <v>4392</v>
      </c>
      <c r="G3821">
        <v>226</v>
      </c>
    </row>
    <row r="3822" spans="1:7">
      <c r="A3822">
        <v>3821</v>
      </c>
      <c r="B3822">
        <v>10191</v>
      </c>
      <c r="C3822">
        <v>18</v>
      </c>
      <c r="D3822" t="s">
        <v>4954</v>
      </c>
      <c r="E3822" s="469">
        <v>299</v>
      </c>
      <c r="F3822" t="s">
        <v>4392</v>
      </c>
      <c r="G3822">
        <v>77</v>
      </c>
    </row>
    <row r="3823" spans="1:7">
      <c r="A3823">
        <v>3822</v>
      </c>
      <c r="B3823">
        <v>8713</v>
      </c>
      <c r="C3823">
        <v>18</v>
      </c>
      <c r="D3823" t="s">
        <v>4955</v>
      </c>
      <c r="E3823" s="469">
        <v>220.05</v>
      </c>
      <c r="F3823" t="s">
        <v>4565</v>
      </c>
      <c r="G3823">
        <v>139</v>
      </c>
    </row>
    <row r="3824" spans="1:7">
      <c r="A3824">
        <v>3823</v>
      </c>
      <c r="B3824">
        <v>6807</v>
      </c>
      <c r="C3824">
        <v>18</v>
      </c>
      <c r="D3824" t="s">
        <v>4956</v>
      </c>
      <c r="E3824" s="469">
        <v>247.5</v>
      </c>
      <c r="F3824" t="s">
        <v>4565</v>
      </c>
      <c r="G3824">
        <v>218</v>
      </c>
    </row>
    <row r="3825" spans="1:7">
      <c r="A3825">
        <v>3824</v>
      </c>
      <c r="B3825">
        <v>11635</v>
      </c>
      <c r="C3825">
        <v>18</v>
      </c>
      <c r="D3825" t="s">
        <v>4957</v>
      </c>
      <c r="E3825" s="469">
        <v>155</v>
      </c>
      <c r="F3825" t="s">
        <v>4565</v>
      </c>
      <c r="G3825">
        <v>15</v>
      </c>
    </row>
    <row r="3826" spans="1:7">
      <c r="A3826">
        <v>3825</v>
      </c>
      <c r="B3826">
        <v>11952</v>
      </c>
      <c r="C3826">
        <v>18</v>
      </c>
      <c r="D3826" t="s">
        <v>4958</v>
      </c>
      <c r="E3826" s="469">
        <v>252.95</v>
      </c>
      <c r="F3826" t="s">
        <v>4565</v>
      </c>
      <c r="G3826">
        <v>2</v>
      </c>
    </row>
    <row r="3827" spans="1:7">
      <c r="A3827">
        <v>3826</v>
      </c>
      <c r="B3827">
        <v>11231</v>
      </c>
      <c r="C3827">
        <v>18</v>
      </c>
      <c r="D3827" t="s">
        <v>4959</v>
      </c>
      <c r="E3827" s="469">
        <v>729</v>
      </c>
      <c r="F3827" t="s">
        <v>4565</v>
      </c>
      <c r="G3827">
        <v>33</v>
      </c>
    </row>
    <row r="3828" spans="1:7">
      <c r="A3828">
        <v>3827</v>
      </c>
      <c r="B3828">
        <v>10510</v>
      </c>
      <c r="C3828">
        <v>18</v>
      </c>
      <c r="D3828" t="s">
        <v>4960</v>
      </c>
      <c r="E3828" s="469">
        <v>559</v>
      </c>
      <c r="F3828" t="s">
        <v>4565</v>
      </c>
      <c r="G3828">
        <v>64</v>
      </c>
    </row>
    <row r="3829" spans="1:7">
      <c r="A3829">
        <v>3828</v>
      </c>
      <c r="B3829">
        <v>8739</v>
      </c>
      <c r="C3829">
        <v>18</v>
      </c>
      <c r="D3829" t="s">
        <v>4961</v>
      </c>
      <c r="E3829" s="469">
        <v>599</v>
      </c>
      <c r="F3829" t="s">
        <v>4565</v>
      </c>
      <c r="G3829">
        <v>138</v>
      </c>
    </row>
    <row r="3830" spans="1:7">
      <c r="A3830">
        <v>3829</v>
      </c>
      <c r="B3830">
        <v>6096</v>
      </c>
      <c r="C3830">
        <v>18</v>
      </c>
      <c r="D3830" t="s">
        <v>4962</v>
      </c>
      <c r="E3830" s="469">
        <v>599</v>
      </c>
      <c r="F3830" t="s">
        <v>4565</v>
      </c>
      <c r="G3830">
        <v>247</v>
      </c>
    </row>
    <row r="3831" spans="1:7">
      <c r="A3831">
        <v>3830</v>
      </c>
      <c r="B3831">
        <v>11040</v>
      </c>
      <c r="C3831">
        <v>18</v>
      </c>
      <c r="D3831" t="s">
        <v>4963</v>
      </c>
      <c r="E3831" s="469">
        <v>809</v>
      </c>
      <c r="F3831" t="s">
        <v>4565</v>
      </c>
      <c r="G3831">
        <v>41</v>
      </c>
    </row>
    <row r="3832" spans="1:7">
      <c r="A3832">
        <v>3831</v>
      </c>
      <c r="B3832">
        <v>8795</v>
      </c>
      <c r="C3832">
        <v>18</v>
      </c>
      <c r="D3832" t="s">
        <v>4964</v>
      </c>
      <c r="E3832" s="469">
        <v>569</v>
      </c>
      <c r="F3832" t="s">
        <v>4565</v>
      </c>
      <c r="G3832">
        <v>136</v>
      </c>
    </row>
    <row r="3833" spans="1:7">
      <c r="A3833">
        <v>3832</v>
      </c>
      <c r="B3833">
        <v>9976</v>
      </c>
      <c r="C3833">
        <v>18</v>
      </c>
      <c r="D3833" t="s">
        <v>4965</v>
      </c>
      <c r="E3833" s="469">
        <v>569</v>
      </c>
      <c r="F3833" t="s">
        <v>4565</v>
      </c>
      <c r="G3833">
        <v>87</v>
      </c>
    </row>
    <row r="3834" spans="1:7">
      <c r="A3834">
        <v>3833</v>
      </c>
      <c r="B3834">
        <v>11554</v>
      </c>
      <c r="C3834">
        <v>18</v>
      </c>
      <c r="D3834" t="s">
        <v>4966</v>
      </c>
      <c r="E3834" s="469">
        <v>499</v>
      </c>
      <c r="F3834" t="s">
        <v>4565</v>
      </c>
      <c r="G3834">
        <v>19</v>
      </c>
    </row>
    <row r="3835" spans="1:7">
      <c r="A3835">
        <v>3834</v>
      </c>
      <c r="B3835">
        <v>10803</v>
      </c>
      <c r="C3835">
        <v>18</v>
      </c>
      <c r="D3835" t="s">
        <v>4967</v>
      </c>
      <c r="E3835" s="469">
        <v>499</v>
      </c>
      <c r="F3835" t="s">
        <v>4565</v>
      </c>
      <c r="G3835">
        <v>51</v>
      </c>
    </row>
    <row r="3836" spans="1:7">
      <c r="A3836">
        <v>3835</v>
      </c>
      <c r="B3836">
        <v>10047</v>
      </c>
      <c r="C3836">
        <v>18</v>
      </c>
      <c r="D3836" t="s">
        <v>4968</v>
      </c>
      <c r="E3836" s="469">
        <v>499</v>
      </c>
      <c r="F3836" t="s">
        <v>4565</v>
      </c>
      <c r="G3836">
        <v>83</v>
      </c>
    </row>
    <row r="3837" spans="1:7">
      <c r="A3837">
        <v>3836</v>
      </c>
      <c r="B3837">
        <v>9572</v>
      </c>
      <c r="C3837">
        <v>18</v>
      </c>
      <c r="D3837" t="s">
        <v>4969</v>
      </c>
      <c r="E3837" s="469">
        <v>499</v>
      </c>
      <c r="F3837" t="s">
        <v>4565</v>
      </c>
      <c r="G3837">
        <v>103</v>
      </c>
    </row>
    <row r="3838" spans="1:7">
      <c r="A3838">
        <v>3837</v>
      </c>
      <c r="B3838">
        <v>8948</v>
      </c>
      <c r="C3838">
        <v>18</v>
      </c>
      <c r="D3838" t="s">
        <v>4970</v>
      </c>
      <c r="E3838" s="469">
        <v>499</v>
      </c>
      <c r="F3838" t="s">
        <v>4565</v>
      </c>
      <c r="G3838">
        <v>130</v>
      </c>
    </row>
    <row r="3839" spans="1:7">
      <c r="A3839">
        <v>3838</v>
      </c>
      <c r="B3839">
        <v>6472</v>
      </c>
      <c r="C3839">
        <v>18</v>
      </c>
      <c r="D3839" t="s">
        <v>4971</v>
      </c>
      <c r="E3839" s="469">
        <v>499</v>
      </c>
      <c r="F3839" t="s">
        <v>4565</v>
      </c>
      <c r="G3839">
        <v>231</v>
      </c>
    </row>
    <row r="3840" spans="1:7">
      <c r="A3840">
        <v>3839</v>
      </c>
      <c r="B3840">
        <v>6442</v>
      </c>
      <c r="C3840">
        <v>18</v>
      </c>
      <c r="D3840" t="s">
        <v>4972</v>
      </c>
      <c r="E3840" s="469">
        <v>461.95</v>
      </c>
      <c r="F3840" t="s">
        <v>4565</v>
      </c>
      <c r="G3840">
        <v>232</v>
      </c>
    </row>
    <row r="3841" spans="1:7">
      <c r="A3841">
        <v>3840</v>
      </c>
      <c r="B3841">
        <v>9879</v>
      </c>
      <c r="C3841">
        <v>18</v>
      </c>
      <c r="D3841" t="s">
        <v>4973</v>
      </c>
      <c r="E3841" s="469">
        <v>799</v>
      </c>
      <c r="F3841" t="s">
        <v>4565</v>
      </c>
      <c r="G3841">
        <v>91</v>
      </c>
    </row>
    <row r="3842" spans="1:7">
      <c r="A3842">
        <v>3841</v>
      </c>
      <c r="B3842">
        <v>8855</v>
      </c>
      <c r="C3842">
        <v>18</v>
      </c>
      <c r="D3842" t="s">
        <v>4974</v>
      </c>
      <c r="E3842" s="469">
        <v>899</v>
      </c>
      <c r="F3842" t="s">
        <v>4565</v>
      </c>
      <c r="G3842">
        <v>134</v>
      </c>
    </row>
    <row r="3843" spans="1:7">
      <c r="A3843">
        <v>3842</v>
      </c>
      <c r="B3843">
        <v>8667</v>
      </c>
      <c r="C3843">
        <v>18</v>
      </c>
      <c r="D3843" t="s">
        <v>4975</v>
      </c>
      <c r="E3843" s="469">
        <v>789</v>
      </c>
      <c r="F3843" t="s">
        <v>4565</v>
      </c>
      <c r="G3843">
        <v>141</v>
      </c>
    </row>
    <row r="3844" spans="1:7">
      <c r="A3844">
        <v>3843</v>
      </c>
      <c r="B3844">
        <v>10511</v>
      </c>
      <c r="C3844">
        <v>18</v>
      </c>
      <c r="D3844" t="s">
        <v>4976</v>
      </c>
      <c r="E3844" s="469">
        <v>769</v>
      </c>
      <c r="F3844" t="s">
        <v>4565</v>
      </c>
      <c r="G3844">
        <v>64</v>
      </c>
    </row>
    <row r="3845" spans="1:7">
      <c r="A3845">
        <v>3844</v>
      </c>
      <c r="B3845">
        <v>7661</v>
      </c>
      <c r="C3845">
        <v>18</v>
      </c>
      <c r="D3845" t="s">
        <v>4977</v>
      </c>
      <c r="E3845" s="469">
        <v>289</v>
      </c>
      <c r="F3845" t="s">
        <v>4615</v>
      </c>
      <c r="G3845">
        <v>183</v>
      </c>
    </row>
    <row r="3846" spans="1:7">
      <c r="A3846">
        <v>3845</v>
      </c>
      <c r="B3846">
        <v>7291</v>
      </c>
      <c r="C3846">
        <v>18</v>
      </c>
      <c r="D3846" t="s">
        <v>4978</v>
      </c>
      <c r="E3846" s="469">
        <v>299</v>
      </c>
      <c r="F3846" t="s">
        <v>4615</v>
      </c>
      <c r="G3846">
        <v>199</v>
      </c>
    </row>
    <row r="3847" spans="1:7">
      <c r="A3847">
        <v>3846</v>
      </c>
      <c r="B3847">
        <v>7933</v>
      </c>
      <c r="C3847">
        <v>18</v>
      </c>
      <c r="D3847" t="s">
        <v>4979</v>
      </c>
      <c r="E3847" s="469">
        <v>279</v>
      </c>
      <c r="F3847" t="s">
        <v>4615</v>
      </c>
      <c r="G3847">
        <v>171</v>
      </c>
    </row>
    <row r="3848" spans="1:7">
      <c r="A3848">
        <v>3847</v>
      </c>
      <c r="B3848">
        <v>7832</v>
      </c>
      <c r="C3848">
        <v>18</v>
      </c>
      <c r="D3848" t="s">
        <v>4980</v>
      </c>
      <c r="E3848" s="469">
        <v>209</v>
      </c>
      <c r="F3848" t="s">
        <v>4615</v>
      </c>
      <c r="G3848">
        <v>175</v>
      </c>
    </row>
    <row r="3849" spans="1:7">
      <c r="A3849">
        <v>3848</v>
      </c>
      <c r="B3849">
        <v>9550</v>
      </c>
      <c r="C3849">
        <v>18</v>
      </c>
      <c r="D3849" t="s">
        <v>4981</v>
      </c>
      <c r="E3849" s="469">
        <v>249</v>
      </c>
      <c r="F3849" t="s">
        <v>4615</v>
      </c>
      <c r="G3849">
        <v>104</v>
      </c>
    </row>
    <row r="3850" spans="1:7">
      <c r="A3850">
        <v>3849</v>
      </c>
      <c r="B3850">
        <v>11279</v>
      </c>
      <c r="C3850">
        <v>18</v>
      </c>
      <c r="D3850" t="s">
        <v>4982</v>
      </c>
      <c r="E3850" s="469">
        <v>135</v>
      </c>
      <c r="F3850" t="s">
        <v>3034</v>
      </c>
      <c r="G3850">
        <v>31</v>
      </c>
    </row>
    <row r="3851" spans="1:7">
      <c r="A3851">
        <v>3850</v>
      </c>
      <c r="B3851">
        <v>10192</v>
      </c>
      <c r="C3851">
        <v>18</v>
      </c>
      <c r="D3851" t="s">
        <v>4983</v>
      </c>
      <c r="E3851" s="469">
        <v>126.99</v>
      </c>
      <c r="F3851" t="s">
        <v>3034</v>
      </c>
      <c r="G3851">
        <v>77</v>
      </c>
    </row>
    <row r="3852" spans="1:7">
      <c r="A3852">
        <v>3851</v>
      </c>
      <c r="B3852">
        <v>11967</v>
      </c>
      <c r="C3852">
        <v>18</v>
      </c>
      <c r="D3852" t="s">
        <v>4984</v>
      </c>
      <c r="E3852" s="469">
        <v>199</v>
      </c>
      <c r="F3852" t="s">
        <v>3034</v>
      </c>
      <c r="G3852">
        <v>1</v>
      </c>
    </row>
    <row r="3853" spans="1:7">
      <c r="A3853">
        <v>3852</v>
      </c>
      <c r="B3853">
        <v>10841</v>
      </c>
      <c r="C3853">
        <v>18</v>
      </c>
      <c r="D3853" t="s">
        <v>4985</v>
      </c>
      <c r="E3853" s="469">
        <v>179</v>
      </c>
      <c r="F3853" t="s">
        <v>3034</v>
      </c>
      <c r="G3853">
        <v>49</v>
      </c>
    </row>
    <row r="3854" spans="1:7">
      <c r="A3854">
        <v>3853</v>
      </c>
      <c r="B3854">
        <v>11507</v>
      </c>
      <c r="C3854">
        <v>18</v>
      </c>
      <c r="D3854" t="s">
        <v>4986</v>
      </c>
      <c r="E3854" s="469">
        <v>159</v>
      </c>
      <c r="F3854" t="s">
        <v>4987</v>
      </c>
      <c r="G3854">
        <v>21</v>
      </c>
    </row>
    <row r="3855" spans="1:7">
      <c r="A3855">
        <v>3854</v>
      </c>
      <c r="B3855">
        <v>7934</v>
      </c>
      <c r="C3855">
        <v>18</v>
      </c>
      <c r="D3855" t="s">
        <v>4988</v>
      </c>
      <c r="E3855" s="469">
        <v>139</v>
      </c>
      <c r="F3855" t="s">
        <v>4989</v>
      </c>
      <c r="G3855">
        <v>171</v>
      </c>
    </row>
    <row r="3856" spans="1:7">
      <c r="A3856">
        <v>3855</v>
      </c>
      <c r="B3856">
        <v>7559</v>
      </c>
      <c r="C3856">
        <v>18</v>
      </c>
      <c r="D3856" t="s">
        <v>4990</v>
      </c>
      <c r="E3856" s="469">
        <v>499</v>
      </c>
      <c r="F3856" t="s">
        <v>2182</v>
      </c>
      <c r="G3856">
        <v>188</v>
      </c>
    </row>
    <row r="3857" spans="1:7">
      <c r="A3857">
        <v>3856</v>
      </c>
      <c r="B3857">
        <v>11371</v>
      </c>
      <c r="C3857">
        <v>18</v>
      </c>
      <c r="D3857" t="s">
        <v>4991</v>
      </c>
      <c r="E3857" s="469">
        <v>279</v>
      </c>
      <c r="F3857" t="s">
        <v>2182</v>
      </c>
      <c r="G3857">
        <v>27</v>
      </c>
    </row>
    <row r="3858" spans="1:7">
      <c r="A3858">
        <v>3857</v>
      </c>
      <c r="B3858">
        <v>6852</v>
      </c>
      <c r="C3858">
        <v>18</v>
      </c>
      <c r="D3858" t="s">
        <v>4992</v>
      </c>
      <c r="E3858" s="469">
        <v>84.99</v>
      </c>
      <c r="F3858" t="s">
        <v>2938</v>
      </c>
      <c r="G3858">
        <v>216</v>
      </c>
    </row>
    <row r="3859" spans="1:7">
      <c r="A3859">
        <v>3858</v>
      </c>
      <c r="B3859">
        <v>8614</v>
      </c>
      <c r="C3859">
        <v>18</v>
      </c>
      <c r="D3859" t="s">
        <v>4993</v>
      </c>
      <c r="E3859" s="469">
        <v>349</v>
      </c>
      <c r="F3859" t="s">
        <v>2180</v>
      </c>
      <c r="G3859">
        <v>143</v>
      </c>
    </row>
    <row r="3860" spans="1:7">
      <c r="A3860">
        <v>3859</v>
      </c>
      <c r="B3860">
        <v>11181</v>
      </c>
      <c r="C3860">
        <v>19</v>
      </c>
      <c r="D3860" t="s">
        <v>4994</v>
      </c>
      <c r="E3860" s="469">
        <v>355</v>
      </c>
      <c r="F3860" t="s">
        <v>3828</v>
      </c>
      <c r="G3860">
        <v>35</v>
      </c>
    </row>
    <row r="3861" spans="1:7">
      <c r="A3861">
        <v>3860</v>
      </c>
      <c r="B3861">
        <v>7049</v>
      </c>
      <c r="C3861">
        <v>19</v>
      </c>
      <c r="D3861" t="s">
        <v>4995</v>
      </c>
      <c r="E3861" s="469">
        <v>426</v>
      </c>
      <c r="F3861" t="s">
        <v>3828</v>
      </c>
      <c r="G3861">
        <v>208</v>
      </c>
    </row>
    <row r="3862" spans="1:7">
      <c r="A3862">
        <v>3861</v>
      </c>
      <c r="B3862">
        <v>11932</v>
      </c>
      <c r="C3862">
        <v>19</v>
      </c>
      <c r="D3862" t="s">
        <v>4996</v>
      </c>
      <c r="E3862" s="469">
        <v>399</v>
      </c>
      <c r="F3862" t="s">
        <v>4997</v>
      </c>
      <c r="G3862">
        <v>3</v>
      </c>
    </row>
    <row r="3863" spans="1:7">
      <c r="A3863">
        <v>3862</v>
      </c>
      <c r="B3863">
        <v>9758</v>
      </c>
      <c r="C3863">
        <v>19</v>
      </c>
      <c r="D3863" t="s">
        <v>4998</v>
      </c>
      <c r="E3863" s="469">
        <v>454</v>
      </c>
      <c r="F3863" t="s">
        <v>4997</v>
      </c>
      <c r="G3863">
        <v>96</v>
      </c>
    </row>
    <row r="3864" spans="1:7">
      <c r="A3864">
        <v>3863</v>
      </c>
      <c r="B3864">
        <v>11532</v>
      </c>
      <c r="C3864">
        <v>19</v>
      </c>
      <c r="D3864" t="s">
        <v>4999</v>
      </c>
      <c r="E3864" s="469">
        <v>323</v>
      </c>
      <c r="F3864" t="s">
        <v>3828</v>
      </c>
      <c r="G3864">
        <v>20</v>
      </c>
    </row>
    <row r="3865" spans="1:7">
      <c r="A3865">
        <v>3864</v>
      </c>
      <c r="B3865">
        <v>9372</v>
      </c>
      <c r="C3865">
        <v>19</v>
      </c>
      <c r="D3865" t="s">
        <v>5000</v>
      </c>
      <c r="E3865" s="469">
        <v>1019</v>
      </c>
      <c r="F3865" t="s">
        <v>3828</v>
      </c>
      <c r="G3865">
        <v>112</v>
      </c>
    </row>
    <row r="3866" spans="1:7">
      <c r="A3866">
        <v>3865</v>
      </c>
      <c r="B3866">
        <v>11887</v>
      </c>
      <c r="C3866">
        <v>19</v>
      </c>
      <c r="D3866" t="s">
        <v>5001</v>
      </c>
      <c r="E3866" s="469">
        <v>535</v>
      </c>
      <c r="F3866" t="s">
        <v>4997</v>
      </c>
      <c r="G3866">
        <v>5</v>
      </c>
    </row>
    <row r="3867" spans="1:7">
      <c r="A3867">
        <v>3866</v>
      </c>
      <c r="B3867">
        <v>8970</v>
      </c>
      <c r="C3867">
        <v>19</v>
      </c>
      <c r="D3867" t="s">
        <v>5002</v>
      </c>
      <c r="E3867" s="469">
        <v>665</v>
      </c>
      <c r="F3867" t="s">
        <v>4997</v>
      </c>
      <c r="G3867">
        <v>129</v>
      </c>
    </row>
    <row r="3868" spans="1:7">
      <c r="A3868">
        <v>3867</v>
      </c>
      <c r="B3868">
        <v>8229</v>
      </c>
      <c r="C3868">
        <v>19</v>
      </c>
      <c r="D3868" t="s">
        <v>5003</v>
      </c>
      <c r="E3868" s="469">
        <v>1419</v>
      </c>
      <c r="F3868" t="s">
        <v>3828</v>
      </c>
      <c r="G3868">
        <v>158</v>
      </c>
    </row>
    <row r="3869" spans="1:7">
      <c r="A3869">
        <v>3868</v>
      </c>
      <c r="B3869">
        <v>9172</v>
      </c>
      <c r="C3869">
        <v>19</v>
      </c>
      <c r="D3869" t="s">
        <v>5004</v>
      </c>
      <c r="E3869" s="469">
        <v>289</v>
      </c>
      <c r="F3869" t="s">
        <v>3828</v>
      </c>
      <c r="G3869">
        <v>120</v>
      </c>
    </row>
    <row r="3870" spans="1:7">
      <c r="A3870">
        <v>3869</v>
      </c>
      <c r="B3870">
        <v>11390</v>
      </c>
      <c r="C3870">
        <v>19</v>
      </c>
      <c r="D3870" t="s">
        <v>5005</v>
      </c>
      <c r="E3870" s="469">
        <v>464</v>
      </c>
      <c r="F3870" t="s">
        <v>4997</v>
      </c>
      <c r="G3870">
        <v>26</v>
      </c>
    </row>
    <row r="3871" spans="1:7">
      <c r="A3871">
        <v>3870</v>
      </c>
      <c r="B3871">
        <v>6641</v>
      </c>
      <c r="C3871">
        <v>19</v>
      </c>
      <c r="D3871" t="s">
        <v>5006</v>
      </c>
      <c r="E3871" s="469">
        <v>399</v>
      </c>
      <c r="F3871" t="s">
        <v>4997</v>
      </c>
      <c r="G3871">
        <v>224</v>
      </c>
    </row>
    <row r="3872" spans="1:7">
      <c r="A3872">
        <v>3871</v>
      </c>
      <c r="B3872">
        <v>7530</v>
      </c>
      <c r="C3872">
        <v>19</v>
      </c>
      <c r="D3872" t="s">
        <v>5007</v>
      </c>
      <c r="E3872" s="469">
        <v>609</v>
      </c>
      <c r="F3872" t="s">
        <v>3828</v>
      </c>
      <c r="G3872">
        <v>189</v>
      </c>
    </row>
    <row r="3873" spans="1:7">
      <c r="A3873">
        <v>3872</v>
      </c>
      <c r="B3873">
        <v>9784</v>
      </c>
      <c r="C3873">
        <v>19</v>
      </c>
      <c r="D3873" t="s">
        <v>5008</v>
      </c>
      <c r="E3873" s="469">
        <v>949</v>
      </c>
      <c r="F3873" t="s">
        <v>4997</v>
      </c>
      <c r="G3873">
        <v>95</v>
      </c>
    </row>
    <row r="3874" spans="1:7">
      <c r="A3874">
        <v>3873</v>
      </c>
      <c r="B3874">
        <v>11864</v>
      </c>
      <c r="C3874">
        <v>19</v>
      </c>
      <c r="D3874" t="s">
        <v>5009</v>
      </c>
      <c r="E3874" s="469">
        <v>1119</v>
      </c>
      <c r="F3874" t="s">
        <v>3828</v>
      </c>
      <c r="G3874">
        <v>6</v>
      </c>
    </row>
    <row r="3875" spans="1:7">
      <c r="A3875">
        <v>3874</v>
      </c>
      <c r="B3875">
        <v>6044</v>
      </c>
      <c r="C3875">
        <v>19</v>
      </c>
      <c r="D3875" t="s">
        <v>5010</v>
      </c>
      <c r="E3875" s="469">
        <v>674</v>
      </c>
      <c r="F3875" t="s">
        <v>3828</v>
      </c>
      <c r="G3875">
        <v>249</v>
      </c>
    </row>
    <row r="3876" spans="1:7">
      <c r="A3876">
        <v>3875</v>
      </c>
      <c r="B3876">
        <v>9350</v>
      </c>
      <c r="C3876">
        <v>19</v>
      </c>
      <c r="D3876" t="s">
        <v>5011</v>
      </c>
      <c r="E3876" s="469">
        <v>987.5</v>
      </c>
      <c r="F3876" t="s">
        <v>4997</v>
      </c>
      <c r="G3876">
        <v>113</v>
      </c>
    </row>
    <row r="3877" spans="1:7">
      <c r="A3877">
        <v>3876</v>
      </c>
      <c r="B3877">
        <v>10451</v>
      </c>
      <c r="C3877">
        <v>19</v>
      </c>
      <c r="D3877" t="s">
        <v>5012</v>
      </c>
      <c r="E3877" s="469">
        <v>399</v>
      </c>
      <c r="F3877" t="s">
        <v>4997</v>
      </c>
      <c r="G3877">
        <v>66</v>
      </c>
    </row>
    <row r="3878" spans="1:7">
      <c r="A3878">
        <v>3877</v>
      </c>
      <c r="B3878">
        <v>6347</v>
      </c>
      <c r="C3878">
        <v>19</v>
      </c>
      <c r="D3878" t="s">
        <v>5013</v>
      </c>
      <c r="E3878" s="469">
        <v>849</v>
      </c>
      <c r="F3878" t="s">
        <v>3828</v>
      </c>
      <c r="G3878">
        <v>236</v>
      </c>
    </row>
    <row r="3879" spans="1:7">
      <c r="A3879">
        <v>3878</v>
      </c>
      <c r="B3879">
        <v>10534</v>
      </c>
      <c r="C3879">
        <v>19</v>
      </c>
      <c r="D3879" t="s">
        <v>5014</v>
      </c>
      <c r="E3879" s="469">
        <v>2149</v>
      </c>
      <c r="F3879" t="s">
        <v>4997</v>
      </c>
      <c r="G3879">
        <v>63</v>
      </c>
    </row>
    <row r="3880" spans="1:7">
      <c r="A3880">
        <v>3879</v>
      </c>
      <c r="B3880">
        <v>7050</v>
      </c>
      <c r="C3880">
        <v>19</v>
      </c>
      <c r="D3880" t="s">
        <v>5015</v>
      </c>
      <c r="E3880" s="469">
        <v>889</v>
      </c>
      <c r="F3880" t="s">
        <v>4997</v>
      </c>
      <c r="G3880">
        <v>208</v>
      </c>
    </row>
    <row r="3881" spans="1:7">
      <c r="A3881">
        <v>3880</v>
      </c>
      <c r="B3881">
        <v>9152</v>
      </c>
      <c r="C3881">
        <v>19</v>
      </c>
      <c r="D3881" t="s">
        <v>5016</v>
      </c>
      <c r="E3881" s="469">
        <v>673</v>
      </c>
      <c r="F3881" t="s">
        <v>3828</v>
      </c>
      <c r="G3881">
        <v>121</v>
      </c>
    </row>
    <row r="3882" spans="1:7">
      <c r="A3882">
        <v>3881</v>
      </c>
      <c r="B3882">
        <v>11324</v>
      </c>
      <c r="C3882">
        <v>19</v>
      </c>
      <c r="D3882" t="s">
        <v>5017</v>
      </c>
      <c r="E3882" s="469">
        <v>847.5</v>
      </c>
      <c r="F3882" t="s">
        <v>4997</v>
      </c>
      <c r="G3882">
        <v>29</v>
      </c>
    </row>
    <row r="3883" spans="1:7">
      <c r="A3883">
        <v>3882</v>
      </c>
      <c r="B3883">
        <v>6673</v>
      </c>
      <c r="C3883">
        <v>19</v>
      </c>
      <c r="D3883" t="s">
        <v>5018</v>
      </c>
      <c r="E3883" s="469">
        <v>625</v>
      </c>
      <c r="F3883" t="s">
        <v>4997</v>
      </c>
      <c r="G3883">
        <v>223</v>
      </c>
    </row>
    <row r="3884" spans="1:7">
      <c r="A3884">
        <v>3883</v>
      </c>
      <c r="B3884">
        <v>8714</v>
      </c>
      <c r="C3884">
        <v>19</v>
      </c>
      <c r="D3884" t="s">
        <v>5019</v>
      </c>
      <c r="E3884" s="469">
        <v>4129</v>
      </c>
      <c r="F3884" t="s">
        <v>3828</v>
      </c>
      <c r="G3884">
        <v>139</v>
      </c>
    </row>
    <row r="3885" spans="1:7">
      <c r="A3885">
        <v>3884</v>
      </c>
      <c r="B3885">
        <v>11041</v>
      </c>
      <c r="C3885">
        <v>19</v>
      </c>
      <c r="D3885" t="s">
        <v>5020</v>
      </c>
      <c r="E3885" s="469">
        <v>1259</v>
      </c>
      <c r="F3885" t="s">
        <v>4997</v>
      </c>
      <c r="G3885">
        <v>41</v>
      </c>
    </row>
    <row r="3886" spans="1:7">
      <c r="A3886">
        <v>3885</v>
      </c>
      <c r="B3886">
        <v>8381</v>
      </c>
      <c r="C3886">
        <v>19</v>
      </c>
      <c r="D3886" t="s">
        <v>5021</v>
      </c>
      <c r="E3886" s="469">
        <v>949</v>
      </c>
      <c r="F3886" t="s">
        <v>4997</v>
      </c>
      <c r="G3886">
        <v>152</v>
      </c>
    </row>
    <row r="3887" spans="1:7">
      <c r="A3887">
        <v>3886</v>
      </c>
      <c r="B3887">
        <v>10817</v>
      </c>
      <c r="C3887">
        <v>19</v>
      </c>
      <c r="D3887" t="s">
        <v>5022</v>
      </c>
      <c r="E3887" s="469">
        <v>478</v>
      </c>
      <c r="F3887" t="s">
        <v>4997</v>
      </c>
      <c r="G3887">
        <v>50</v>
      </c>
    </row>
    <row r="3888" spans="1:7">
      <c r="A3888">
        <v>3887</v>
      </c>
      <c r="B3888">
        <v>6827</v>
      </c>
      <c r="C3888">
        <v>19</v>
      </c>
      <c r="D3888" t="s">
        <v>5023</v>
      </c>
      <c r="E3888" s="469">
        <v>349</v>
      </c>
      <c r="F3888" t="s">
        <v>4997</v>
      </c>
      <c r="G3888">
        <v>217</v>
      </c>
    </row>
    <row r="3889" spans="1:7">
      <c r="A3889">
        <v>3888</v>
      </c>
      <c r="B3889">
        <v>8692</v>
      </c>
      <c r="C3889">
        <v>19</v>
      </c>
      <c r="D3889" t="s">
        <v>5024</v>
      </c>
      <c r="E3889" s="469">
        <v>2599</v>
      </c>
      <c r="F3889" t="s">
        <v>3828</v>
      </c>
      <c r="G3889">
        <v>140</v>
      </c>
    </row>
    <row r="3890" spans="1:7">
      <c r="A3890">
        <v>3889</v>
      </c>
      <c r="B3890">
        <v>11743</v>
      </c>
      <c r="C3890">
        <v>19</v>
      </c>
      <c r="D3890" t="s">
        <v>5025</v>
      </c>
      <c r="E3890" s="469">
        <v>529</v>
      </c>
      <c r="F3890" t="s">
        <v>1120</v>
      </c>
      <c r="G3890">
        <v>11</v>
      </c>
    </row>
    <row r="3891" spans="1:7">
      <c r="A3891">
        <v>3890</v>
      </c>
      <c r="B3891">
        <v>8467</v>
      </c>
      <c r="C3891">
        <v>19</v>
      </c>
      <c r="D3891" t="s">
        <v>5026</v>
      </c>
      <c r="E3891" s="469">
        <v>1449</v>
      </c>
      <c r="F3891" t="s">
        <v>4997</v>
      </c>
      <c r="G3891">
        <v>149</v>
      </c>
    </row>
    <row r="3892" spans="1:7">
      <c r="A3892">
        <v>3891</v>
      </c>
      <c r="B3892">
        <v>6182</v>
      </c>
      <c r="C3892">
        <v>19</v>
      </c>
      <c r="D3892" t="s">
        <v>5027</v>
      </c>
      <c r="E3892" s="469">
        <v>598</v>
      </c>
      <c r="F3892" t="s">
        <v>4997</v>
      </c>
      <c r="G3892">
        <v>243</v>
      </c>
    </row>
    <row r="3893" spans="1:7">
      <c r="A3893">
        <v>3892</v>
      </c>
      <c r="B3893">
        <v>9642</v>
      </c>
      <c r="C3893">
        <v>19</v>
      </c>
      <c r="D3893" t="s">
        <v>5028</v>
      </c>
      <c r="E3893" s="469">
        <v>1544</v>
      </c>
      <c r="F3893" t="s">
        <v>3828</v>
      </c>
      <c r="G3893">
        <v>100</v>
      </c>
    </row>
    <row r="3894" spans="1:7">
      <c r="A3894">
        <v>3893</v>
      </c>
      <c r="B3894">
        <v>7150</v>
      </c>
      <c r="C3894">
        <v>19</v>
      </c>
      <c r="D3894" t="s">
        <v>5029</v>
      </c>
      <c r="E3894" s="469">
        <v>469</v>
      </c>
      <c r="F3894" t="s">
        <v>3828</v>
      </c>
      <c r="G3894">
        <v>204</v>
      </c>
    </row>
    <row r="3895" spans="1:7">
      <c r="A3895">
        <v>3894</v>
      </c>
      <c r="B3895">
        <v>10981</v>
      </c>
      <c r="C3895">
        <v>19</v>
      </c>
      <c r="D3895" t="s">
        <v>5030</v>
      </c>
      <c r="E3895" s="469">
        <v>569</v>
      </c>
      <c r="F3895" t="s">
        <v>5031</v>
      </c>
      <c r="G3895">
        <v>43</v>
      </c>
    </row>
    <row r="3896" spans="1:7">
      <c r="A3896">
        <v>3895</v>
      </c>
      <c r="B3896">
        <v>6443</v>
      </c>
      <c r="C3896">
        <v>19</v>
      </c>
      <c r="D3896" t="s">
        <v>5032</v>
      </c>
      <c r="E3896" s="469">
        <v>869</v>
      </c>
      <c r="F3896" t="s">
        <v>4997</v>
      </c>
      <c r="G3896">
        <v>232</v>
      </c>
    </row>
    <row r="3897" spans="1:7">
      <c r="A3897">
        <v>3896</v>
      </c>
      <c r="B3897">
        <v>11182</v>
      </c>
      <c r="C3897">
        <v>19</v>
      </c>
      <c r="D3897" t="s">
        <v>5033</v>
      </c>
      <c r="E3897" s="469">
        <v>1998</v>
      </c>
      <c r="F3897" t="s">
        <v>4997</v>
      </c>
      <c r="G3897">
        <v>35</v>
      </c>
    </row>
    <row r="3898" spans="1:7">
      <c r="A3898">
        <v>3897</v>
      </c>
      <c r="B3898">
        <v>7022</v>
      </c>
      <c r="C3898">
        <v>19</v>
      </c>
      <c r="D3898" t="s">
        <v>5034</v>
      </c>
      <c r="E3898" s="469">
        <v>775</v>
      </c>
      <c r="F3898" t="s">
        <v>4997</v>
      </c>
      <c r="G3898">
        <v>209</v>
      </c>
    </row>
    <row r="3899" spans="1:7">
      <c r="A3899">
        <v>3898</v>
      </c>
      <c r="B3899">
        <v>11391</v>
      </c>
      <c r="C3899">
        <v>19</v>
      </c>
      <c r="D3899" t="s">
        <v>5035</v>
      </c>
      <c r="E3899" s="469">
        <v>499</v>
      </c>
      <c r="F3899" t="s">
        <v>4997</v>
      </c>
      <c r="G3899">
        <v>26</v>
      </c>
    </row>
    <row r="3900" spans="1:7">
      <c r="A3900">
        <v>3899</v>
      </c>
      <c r="B3900">
        <v>7211</v>
      </c>
      <c r="C3900">
        <v>19</v>
      </c>
      <c r="D3900" t="s">
        <v>5036</v>
      </c>
      <c r="E3900" s="469">
        <v>1475</v>
      </c>
      <c r="F3900" t="s">
        <v>3828</v>
      </c>
      <c r="G3900">
        <v>202</v>
      </c>
    </row>
    <row r="3901" spans="1:7">
      <c r="A3901">
        <v>3900</v>
      </c>
      <c r="B3901">
        <v>8588</v>
      </c>
      <c r="C3901">
        <v>19</v>
      </c>
      <c r="D3901" t="s">
        <v>5037</v>
      </c>
      <c r="E3901" s="469">
        <v>1289</v>
      </c>
      <c r="F3901" t="s">
        <v>1120</v>
      </c>
      <c r="G3901">
        <v>144</v>
      </c>
    </row>
    <row r="3902" spans="1:7">
      <c r="A3902">
        <v>3901</v>
      </c>
      <c r="B3902">
        <v>9173</v>
      </c>
      <c r="C3902">
        <v>19</v>
      </c>
      <c r="D3902" t="s">
        <v>5038</v>
      </c>
      <c r="E3902" s="469">
        <v>1590</v>
      </c>
      <c r="F3902" t="s">
        <v>1120</v>
      </c>
      <c r="G3902">
        <v>120</v>
      </c>
    </row>
    <row r="3903" spans="1:7">
      <c r="A3903">
        <v>3902</v>
      </c>
      <c r="B3903">
        <v>8971</v>
      </c>
      <c r="C3903">
        <v>19</v>
      </c>
      <c r="D3903" t="s">
        <v>5039</v>
      </c>
      <c r="E3903" s="469">
        <v>999</v>
      </c>
      <c r="F3903" t="s">
        <v>1120</v>
      </c>
      <c r="G3903">
        <v>129</v>
      </c>
    </row>
    <row r="3904" spans="1:7">
      <c r="A3904">
        <v>3903</v>
      </c>
      <c r="B3904">
        <v>9485</v>
      </c>
      <c r="C3904">
        <v>19</v>
      </c>
      <c r="D3904" t="s">
        <v>5040</v>
      </c>
      <c r="E3904" s="469">
        <v>629</v>
      </c>
      <c r="F3904" t="s">
        <v>1120</v>
      </c>
      <c r="G3904">
        <v>107</v>
      </c>
    </row>
    <row r="3905" spans="1:7">
      <c r="A3905">
        <v>3904</v>
      </c>
      <c r="B3905">
        <v>8024</v>
      </c>
      <c r="C3905">
        <v>19</v>
      </c>
      <c r="D3905" t="s">
        <v>5041</v>
      </c>
      <c r="E3905" s="469">
        <v>1299</v>
      </c>
      <c r="F3905" t="s">
        <v>5031</v>
      </c>
      <c r="G3905">
        <v>167</v>
      </c>
    </row>
    <row r="3906" spans="1:7">
      <c r="A3906">
        <v>3905</v>
      </c>
      <c r="B3906">
        <v>10907</v>
      </c>
      <c r="C3906">
        <v>19</v>
      </c>
      <c r="D3906" t="s">
        <v>5042</v>
      </c>
      <c r="E3906" s="469">
        <v>1299</v>
      </c>
      <c r="F3906" t="s">
        <v>5031</v>
      </c>
      <c r="G3906">
        <v>46</v>
      </c>
    </row>
    <row r="3907" spans="1:7">
      <c r="A3907">
        <v>3906</v>
      </c>
      <c r="B3907">
        <v>8117</v>
      </c>
      <c r="C3907">
        <v>19</v>
      </c>
      <c r="D3907" t="s">
        <v>5043</v>
      </c>
      <c r="E3907" s="469">
        <v>599</v>
      </c>
      <c r="F3907" t="s">
        <v>5031</v>
      </c>
      <c r="G3907">
        <v>163</v>
      </c>
    </row>
    <row r="3908" spans="1:7">
      <c r="A3908">
        <v>3907</v>
      </c>
      <c r="B3908">
        <v>8452</v>
      </c>
      <c r="C3908">
        <v>19</v>
      </c>
      <c r="D3908" t="s">
        <v>5044</v>
      </c>
      <c r="E3908" s="469">
        <v>999</v>
      </c>
      <c r="F3908" t="s">
        <v>5031</v>
      </c>
      <c r="G3908">
        <v>150</v>
      </c>
    </row>
    <row r="3909" spans="1:7">
      <c r="A3909">
        <v>3908</v>
      </c>
      <c r="B3909">
        <v>8637</v>
      </c>
      <c r="C3909">
        <v>19</v>
      </c>
      <c r="D3909" t="s">
        <v>5045</v>
      </c>
      <c r="E3909" s="469">
        <v>699</v>
      </c>
      <c r="F3909" t="s">
        <v>5031</v>
      </c>
      <c r="G3909">
        <v>142</v>
      </c>
    </row>
    <row r="3910" spans="1:7">
      <c r="A3910">
        <v>3909</v>
      </c>
      <c r="B3910">
        <v>9240</v>
      </c>
      <c r="C3910">
        <v>19</v>
      </c>
      <c r="D3910" t="s">
        <v>5046</v>
      </c>
      <c r="E3910" s="469">
        <v>1139</v>
      </c>
      <c r="F3910" t="s">
        <v>5031</v>
      </c>
      <c r="G3910">
        <v>118</v>
      </c>
    </row>
    <row r="3911" spans="1:7">
      <c r="A3911">
        <v>3910</v>
      </c>
      <c r="B3911">
        <v>6722</v>
      </c>
      <c r="C3911">
        <v>19</v>
      </c>
      <c r="D3911" t="s">
        <v>5047</v>
      </c>
      <c r="E3911" s="469">
        <v>2099</v>
      </c>
      <c r="F3911" t="s">
        <v>5031</v>
      </c>
      <c r="G3911">
        <v>221</v>
      </c>
    </row>
    <row r="3912" spans="1:7">
      <c r="A3912">
        <v>3911</v>
      </c>
      <c r="B3912">
        <v>6540</v>
      </c>
      <c r="C3912">
        <v>19</v>
      </c>
      <c r="D3912" t="s">
        <v>5048</v>
      </c>
      <c r="E3912" s="469">
        <v>1164</v>
      </c>
      <c r="F3912" t="s">
        <v>4997</v>
      </c>
      <c r="G3912">
        <v>228</v>
      </c>
    </row>
    <row r="3913" spans="1:7">
      <c r="A3913">
        <v>3912</v>
      </c>
      <c r="B3913">
        <v>9174</v>
      </c>
      <c r="C3913">
        <v>19</v>
      </c>
      <c r="D3913" t="s">
        <v>5049</v>
      </c>
      <c r="E3913" s="469">
        <v>1998</v>
      </c>
      <c r="F3913" t="s">
        <v>4997</v>
      </c>
      <c r="G3913">
        <v>120</v>
      </c>
    </row>
    <row r="3914" spans="1:7">
      <c r="A3914">
        <v>3913</v>
      </c>
      <c r="B3914">
        <v>9069</v>
      </c>
      <c r="C3914">
        <v>19</v>
      </c>
      <c r="D3914" t="s">
        <v>5050</v>
      </c>
      <c r="E3914" s="469">
        <v>2901</v>
      </c>
      <c r="F3914" t="s">
        <v>4997</v>
      </c>
      <c r="G3914">
        <v>125</v>
      </c>
    </row>
    <row r="3915" spans="1:7">
      <c r="A3915">
        <v>3914</v>
      </c>
      <c r="B3915">
        <v>11816</v>
      </c>
      <c r="C3915">
        <v>19</v>
      </c>
      <c r="D3915" t="s">
        <v>5051</v>
      </c>
      <c r="E3915" s="469">
        <v>1475</v>
      </c>
      <c r="F3915" t="s">
        <v>3828</v>
      </c>
      <c r="G3915">
        <v>8</v>
      </c>
    </row>
    <row r="3916" spans="1:7">
      <c r="A3916">
        <v>3915</v>
      </c>
      <c r="B3916">
        <v>7096</v>
      </c>
      <c r="C3916">
        <v>19</v>
      </c>
      <c r="D3916" t="s">
        <v>5052</v>
      </c>
      <c r="E3916" s="469">
        <v>1722</v>
      </c>
      <c r="F3916" t="s">
        <v>3828</v>
      </c>
      <c r="G3916">
        <v>206</v>
      </c>
    </row>
    <row r="3917" spans="1:7">
      <c r="A3917">
        <v>3916</v>
      </c>
      <c r="B3917">
        <v>8073</v>
      </c>
      <c r="C3917">
        <v>20</v>
      </c>
      <c r="D3917" t="s">
        <v>5053</v>
      </c>
      <c r="E3917" s="469">
        <v>64.95</v>
      </c>
      <c r="F3917" t="s">
        <v>843</v>
      </c>
      <c r="G3917">
        <v>165</v>
      </c>
    </row>
    <row r="3918" spans="1:7">
      <c r="A3918">
        <v>3917</v>
      </c>
      <c r="B3918">
        <v>7736</v>
      </c>
      <c r="C3918">
        <v>20</v>
      </c>
      <c r="D3918" t="s">
        <v>5054</v>
      </c>
      <c r="E3918" s="469">
        <v>21.99</v>
      </c>
      <c r="F3918" t="s">
        <v>5055</v>
      </c>
      <c r="G3918">
        <v>180</v>
      </c>
    </row>
    <row r="3919" spans="1:7">
      <c r="A3919">
        <v>3918</v>
      </c>
      <c r="B3919">
        <v>11865</v>
      </c>
      <c r="C3919">
        <v>20</v>
      </c>
      <c r="D3919" t="s">
        <v>5056</v>
      </c>
      <c r="E3919" s="469">
        <v>38.99</v>
      </c>
      <c r="F3919">
        <v>2</v>
      </c>
      <c r="G3919">
        <v>6</v>
      </c>
    </row>
    <row r="3920" spans="1:7">
      <c r="A3920">
        <v>3919</v>
      </c>
      <c r="B3920">
        <v>8638</v>
      </c>
      <c r="C3920">
        <v>20</v>
      </c>
      <c r="D3920" t="s">
        <v>5057</v>
      </c>
      <c r="E3920" s="469">
        <v>14.99</v>
      </c>
      <c r="F3920" t="s">
        <v>5055</v>
      </c>
      <c r="G3920">
        <v>142</v>
      </c>
    </row>
    <row r="3921" spans="1:7">
      <c r="A3921">
        <v>3920</v>
      </c>
      <c r="B3921">
        <v>9153</v>
      </c>
      <c r="C3921">
        <v>20</v>
      </c>
      <c r="D3921" t="s">
        <v>5058</v>
      </c>
      <c r="E3921" s="469">
        <v>24.99</v>
      </c>
      <c r="F3921" t="s">
        <v>5055</v>
      </c>
      <c r="G3921">
        <v>121</v>
      </c>
    </row>
    <row r="3922" spans="1:7">
      <c r="A3922">
        <v>3921</v>
      </c>
      <c r="B3922">
        <v>7560</v>
      </c>
      <c r="C3922">
        <v>20</v>
      </c>
      <c r="D3922" t="s">
        <v>5059</v>
      </c>
      <c r="E3922" s="469">
        <v>19.989999999999998</v>
      </c>
      <c r="F3922" t="s">
        <v>5060</v>
      </c>
      <c r="G3922">
        <v>188</v>
      </c>
    </row>
    <row r="3923" spans="1:7">
      <c r="A3923">
        <v>3922</v>
      </c>
      <c r="B3923">
        <v>9785</v>
      </c>
      <c r="C3923">
        <v>20</v>
      </c>
      <c r="D3923" t="s">
        <v>5061</v>
      </c>
      <c r="E3923" s="469">
        <v>29.99</v>
      </c>
      <c r="F3923" t="s">
        <v>5060</v>
      </c>
      <c r="G3923">
        <v>95</v>
      </c>
    </row>
    <row r="3924" spans="1:7">
      <c r="A3924">
        <v>3923</v>
      </c>
      <c r="B3924">
        <v>10149</v>
      </c>
      <c r="C3924">
        <v>20</v>
      </c>
      <c r="D3924" t="s">
        <v>5062</v>
      </c>
      <c r="E3924" s="469">
        <v>44.99</v>
      </c>
      <c r="F3924" t="s">
        <v>5055</v>
      </c>
      <c r="G3924">
        <v>79</v>
      </c>
    </row>
    <row r="3925" spans="1:7">
      <c r="A3925">
        <v>3924</v>
      </c>
      <c r="B3925">
        <v>7051</v>
      </c>
      <c r="C3925">
        <v>20</v>
      </c>
      <c r="D3925" t="s">
        <v>5063</v>
      </c>
      <c r="E3925" s="469">
        <v>34.99</v>
      </c>
      <c r="F3925" t="s">
        <v>843</v>
      </c>
      <c r="G3925">
        <v>208</v>
      </c>
    </row>
    <row r="3926" spans="1:7">
      <c r="A3926">
        <v>3925</v>
      </c>
      <c r="B3926">
        <v>9861</v>
      </c>
      <c r="C3926">
        <v>20</v>
      </c>
      <c r="D3926" t="s">
        <v>5064</v>
      </c>
      <c r="E3926" s="469">
        <v>27.99</v>
      </c>
      <c r="F3926" t="s">
        <v>5055</v>
      </c>
      <c r="G3926">
        <v>92</v>
      </c>
    </row>
    <row r="3927" spans="1:7">
      <c r="A3927">
        <v>3926</v>
      </c>
      <c r="B3927">
        <v>9486</v>
      </c>
      <c r="C3927">
        <v>20</v>
      </c>
      <c r="D3927" t="s">
        <v>5065</v>
      </c>
      <c r="E3927" s="469">
        <v>14.99</v>
      </c>
      <c r="F3927" t="s">
        <v>5060</v>
      </c>
      <c r="G3927">
        <v>107</v>
      </c>
    </row>
    <row r="3928" spans="1:7">
      <c r="A3928">
        <v>3927</v>
      </c>
      <c r="B3928">
        <v>11042</v>
      </c>
      <c r="C3928">
        <v>20</v>
      </c>
      <c r="D3928" t="s">
        <v>5066</v>
      </c>
      <c r="E3928" s="469">
        <v>23.99</v>
      </c>
      <c r="F3928" t="s">
        <v>843</v>
      </c>
      <c r="G3928">
        <v>41</v>
      </c>
    </row>
    <row r="3929" spans="1:7">
      <c r="A3929">
        <v>3928</v>
      </c>
      <c r="B3929">
        <v>9613</v>
      </c>
      <c r="C3929">
        <v>20</v>
      </c>
      <c r="D3929" t="s">
        <v>5067</v>
      </c>
      <c r="E3929" s="469">
        <v>44.95</v>
      </c>
      <c r="F3929" t="s">
        <v>5060</v>
      </c>
      <c r="G3929">
        <v>101</v>
      </c>
    </row>
    <row r="3930" spans="1:7">
      <c r="A3930">
        <v>3929</v>
      </c>
      <c r="B3930">
        <v>11157</v>
      </c>
      <c r="C3930">
        <v>20</v>
      </c>
      <c r="D3930" t="s">
        <v>5068</v>
      </c>
      <c r="E3930" s="469">
        <v>32.99</v>
      </c>
      <c r="F3930" t="s">
        <v>5055</v>
      </c>
      <c r="G3930">
        <v>36</v>
      </c>
    </row>
    <row r="3931" spans="1:7">
      <c r="A3931">
        <v>3930</v>
      </c>
      <c r="B3931">
        <v>9673</v>
      </c>
      <c r="C3931">
        <v>20</v>
      </c>
      <c r="D3931" t="s">
        <v>5069</v>
      </c>
      <c r="E3931" s="469">
        <v>59.99</v>
      </c>
      <c r="F3931" t="s">
        <v>5055</v>
      </c>
      <c r="G3931">
        <v>99</v>
      </c>
    </row>
    <row r="3932" spans="1:7">
      <c r="A3932">
        <v>3931</v>
      </c>
      <c r="B3932">
        <v>10305</v>
      </c>
      <c r="C3932">
        <v>20</v>
      </c>
      <c r="D3932" t="s">
        <v>5070</v>
      </c>
      <c r="E3932" s="469">
        <v>29.99</v>
      </c>
      <c r="F3932" t="s">
        <v>5060</v>
      </c>
      <c r="G3932">
        <v>72</v>
      </c>
    </row>
    <row r="3933" spans="1:7">
      <c r="A3933">
        <v>3932</v>
      </c>
      <c r="B3933">
        <v>11685</v>
      </c>
      <c r="C3933">
        <v>20</v>
      </c>
      <c r="D3933" t="s">
        <v>5071</v>
      </c>
      <c r="E3933" s="469">
        <v>14.99</v>
      </c>
      <c r="F3933" t="s">
        <v>843</v>
      </c>
      <c r="G3933">
        <v>13</v>
      </c>
    </row>
    <row r="3934" spans="1:7">
      <c r="A3934">
        <v>3933</v>
      </c>
      <c r="B3934">
        <v>10306</v>
      </c>
      <c r="C3934">
        <v>20</v>
      </c>
      <c r="D3934" t="s">
        <v>5072</v>
      </c>
      <c r="E3934" s="469">
        <v>89</v>
      </c>
      <c r="F3934" t="s">
        <v>5060</v>
      </c>
      <c r="G3934">
        <v>72</v>
      </c>
    </row>
    <row r="3935" spans="1:7">
      <c r="A3935">
        <v>3934</v>
      </c>
      <c r="B3935">
        <v>6390</v>
      </c>
      <c r="C3935">
        <v>20</v>
      </c>
      <c r="D3935" t="s">
        <v>5073</v>
      </c>
      <c r="E3935" s="469">
        <v>34.99</v>
      </c>
      <c r="F3935" t="s">
        <v>5060</v>
      </c>
      <c r="G3935">
        <v>234</v>
      </c>
    </row>
    <row r="3936" spans="1:7">
      <c r="A3936">
        <v>3935</v>
      </c>
      <c r="B3936">
        <v>9373</v>
      </c>
      <c r="C3936">
        <v>20</v>
      </c>
      <c r="D3936" t="s">
        <v>5074</v>
      </c>
      <c r="E3936" s="469">
        <v>54.99</v>
      </c>
      <c r="F3936" t="s">
        <v>5060</v>
      </c>
      <c r="G3936">
        <v>112</v>
      </c>
    </row>
    <row r="3937" spans="1:7">
      <c r="A3937">
        <v>3936</v>
      </c>
      <c r="B3937">
        <v>9241</v>
      </c>
      <c r="C3937">
        <v>20</v>
      </c>
      <c r="D3937" t="s">
        <v>5075</v>
      </c>
      <c r="E3937" s="469">
        <v>19.989999999999998</v>
      </c>
      <c r="F3937" t="s">
        <v>5060</v>
      </c>
      <c r="G3937">
        <v>118</v>
      </c>
    </row>
    <row r="3938" spans="1:7">
      <c r="A3938">
        <v>3937</v>
      </c>
      <c r="B3938">
        <v>10100</v>
      </c>
      <c r="C3938">
        <v>20</v>
      </c>
      <c r="D3938" t="s">
        <v>5076</v>
      </c>
      <c r="E3938" s="469">
        <v>59.95</v>
      </c>
      <c r="F3938" t="s">
        <v>843</v>
      </c>
      <c r="G3938">
        <v>81</v>
      </c>
    </row>
    <row r="3939" spans="1:7">
      <c r="A3939">
        <v>3938</v>
      </c>
      <c r="B3939">
        <v>10125</v>
      </c>
      <c r="C3939">
        <v>20</v>
      </c>
      <c r="D3939" t="s">
        <v>5077</v>
      </c>
      <c r="E3939" s="469">
        <v>79.95</v>
      </c>
      <c r="F3939" t="s">
        <v>5060</v>
      </c>
      <c r="G3939">
        <v>80</v>
      </c>
    </row>
    <row r="3940" spans="1:7">
      <c r="A3940">
        <v>3939</v>
      </c>
      <c r="B3940">
        <v>7797</v>
      </c>
      <c r="C3940">
        <v>20</v>
      </c>
      <c r="D3940" t="s">
        <v>5078</v>
      </c>
      <c r="E3940" s="469">
        <v>89.99</v>
      </c>
      <c r="F3940" t="s">
        <v>5060</v>
      </c>
      <c r="G3940">
        <v>177</v>
      </c>
    </row>
    <row r="3941" spans="1:7">
      <c r="A3941">
        <v>3940</v>
      </c>
      <c r="B3941">
        <v>9759</v>
      </c>
      <c r="C3941">
        <v>21</v>
      </c>
      <c r="D3941" t="s">
        <v>5079</v>
      </c>
      <c r="E3941" s="469">
        <v>24.99</v>
      </c>
      <c r="F3941" t="s">
        <v>5080</v>
      </c>
      <c r="G3941">
        <v>96</v>
      </c>
    </row>
    <row r="3942" spans="1:7">
      <c r="A3942">
        <v>3941</v>
      </c>
      <c r="B3942">
        <v>9726</v>
      </c>
      <c r="C3942">
        <v>21</v>
      </c>
      <c r="D3942" t="s">
        <v>5081</v>
      </c>
      <c r="E3942" s="469">
        <v>42.99</v>
      </c>
      <c r="F3942" t="s">
        <v>5080</v>
      </c>
      <c r="G3942">
        <v>97</v>
      </c>
    </row>
    <row r="3943" spans="1:7">
      <c r="A3943">
        <v>3942</v>
      </c>
      <c r="B3943">
        <v>11555</v>
      </c>
      <c r="C3943">
        <v>21</v>
      </c>
      <c r="D3943" t="s">
        <v>5082</v>
      </c>
      <c r="E3943" s="469">
        <v>179</v>
      </c>
      <c r="F3943" t="s">
        <v>5083</v>
      </c>
      <c r="G3943">
        <v>19</v>
      </c>
    </row>
    <row r="3944" spans="1:7">
      <c r="A3944">
        <v>3943</v>
      </c>
      <c r="B3944">
        <v>10354</v>
      </c>
      <c r="C3944">
        <v>21</v>
      </c>
      <c r="D3944" t="s">
        <v>5084</v>
      </c>
      <c r="E3944" s="469">
        <v>95</v>
      </c>
      <c r="F3944" t="s">
        <v>5083</v>
      </c>
      <c r="G3944">
        <v>70</v>
      </c>
    </row>
    <row r="3945" spans="1:7">
      <c r="A3945">
        <v>3944</v>
      </c>
      <c r="B3945">
        <v>6014</v>
      </c>
      <c r="C3945">
        <v>21</v>
      </c>
      <c r="D3945" t="s">
        <v>5085</v>
      </c>
      <c r="E3945" s="469">
        <v>129</v>
      </c>
      <c r="F3945" t="s">
        <v>5086</v>
      </c>
      <c r="G3945">
        <v>250</v>
      </c>
    </row>
    <row r="3946" spans="1:7">
      <c r="A3946">
        <v>3945</v>
      </c>
      <c r="B3946">
        <v>6723</v>
      </c>
      <c r="C3946">
        <v>21</v>
      </c>
      <c r="D3946" t="s">
        <v>5087</v>
      </c>
      <c r="E3946" s="469">
        <v>53.99</v>
      </c>
      <c r="F3946" t="s">
        <v>5080</v>
      </c>
      <c r="G3946">
        <v>221</v>
      </c>
    </row>
    <row r="3947" spans="1:7">
      <c r="A3947">
        <v>3946</v>
      </c>
      <c r="B3947">
        <v>7023</v>
      </c>
      <c r="C3947">
        <v>21</v>
      </c>
      <c r="D3947" t="s">
        <v>5088</v>
      </c>
      <c r="E3947" s="469">
        <v>94.99</v>
      </c>
      <c r="F3947" t="s">
        <v>5086</v>
      </c>
      <c r="G3947">
        <v>209</v>
      </c>
    </row>
    <row r="3948" spans="1:7">
      <c r="A3948">
        <v>3947</v>
      </c>
      <c r="B3948">
        <v>7737</v>
      </c>
      <c r="C3948">
        <v>21</v>
      </c>
      <c r="D3948" t="s">
        <v>5089</v>
      </c>
      <c r="E3948" s="469">
        <v>78.989999999999995</v>
      </c>
      <c r="F3948" t="s">
        <v>5090</v>
      </c>
      <c r="G3948">
        <v>180</v>
      </c>
    </row>
    <row r="3949" spans="1:7">
      <c r="A3949">
        <v>3948</v>
      </c>
      <c r="B3949">
        <v>9831</v>
      </c>
      <c r="C3949">
        <v>21</v>
      </c>
      <c r="D3949" t="s">
        <v>5091</v>
      </c>
      <c r="E3949" s="469">
        <v>89</v>
      </c>
      <c r="F3949" t="s">
        <v>5083</v>
      </c>
      <c r="G3949">
        <v>93</v>
      </c>
    </row>
    <row r="3950" spans="1:7">
      <c r="A3950">
        <v>3949</v>
      </c>
      <c r="B3950">
        <v>6097</v>
      </c>
      <c r="C3950">
        <v>21</v>
      </c>
      <c r="D3950" t="s">
        <v>5092</v>
      </c>
      <c r="E3950" s="469">
        <v>349</v>
      </c>
      <c r="F3950" t="s">
        <v>5093</v>
      </c>
      <c r="G3950">
        <v>247</v>
      </c>
    </row>
    <row r="3951" spans="1:7">
      <c r="A3951">
        <v>3950</v>
      </c>
      <c r="B3951">
        <v>7339</v>
      </c>
      <c r="C3951">
        <v>21</v>
      </c>
      <c r="D3951" t="s">
        <v>5094</v>
      </c>
      <c r="E3951" s="469">
        <v>66.95</v>
      </c>
      <c r="F3951" t="s">
        <v>5090</v>
      </c>
      <c r="G3951">
        <v>197</v>
      </c>
    </row>
    <row r="3952" spans="1:7">
      <c r="A3952">
        <v>3951</v>
      </c>
      <c r="B3952">
        <v>9270</v>
      </c>
      <c r="C3952">
        <v>21</v>
      </c>
      <c r="D3952" t="s">
        <v>5095</v>
      </c>
      <c r="E3952" s="469">
        <v>179</v>
      </c>
      <c r="F3952" t="s">
        <v>5083</v>
      </c>
      <c r="G3952">
        <v>117</v>
      </c>
    </row>
    <row r="3953" spans="1:7">
      <c r="A3953">
        <v>3952</v>
      </c>
      <c r="B3953">
        <v>8453</v>
      </c>
      <c r="C3953">
        <v>21</v>
      </c>
      <c r="D3953" t="s">
        <v>5096</v>
      </c>
      <c r="E3953" s="469">
        <v>83.99</v>
      </c>
      <c r="F3953" t="s">
        <v>5097</v>
      </c>
      <c r="G3953">
        <v>150</v>
      </c>
    </row>
    <row r="3954" spans="1:7">
      <c r="A3954">
        <v>3953</v>
      </c>
      <c r="B3954">
        <v>7561</v>
      </c>
      <c r="C3954">
        <v>21</v>
      </c>
      <c r="D3954" t="s">
        <v>5098</v>
      </c>
      <c r="E3954" s="469">
        <v>149</v>
      </c>
      <c r="F3954" t="s">
        <v>5086</v>
      </c>
      <c r="G3954">
        <v>188</v>
      </c>
    </row>
    <row r="3955" spans="1:7">
      <c r="A3955">
        <v>3954</v>
      </c>
      <c r="B3955">
        <v>6319</v>
      </c>
      <c r="C3955">
        <v>21</v>
      </c>
      <c r="D3955" t="s">
        <v>5099</v>
      </c>
      <c r="E3955" s="469">
        <v>136.99</v>
      </c>
      <c r="F3955" t="s">
        <v>4997</v>
      </c>
      <c r="G3955">
        <v>237</v>
      </c>
    </row>
    <row r="3956" spans="1:7">
      <c r="A3956">
        <v>3955</v>
      </c>
      <c r="B3956">
        <v>11802</v>
      </c>
      <c r="C3956">
        <v>21</v>
      </c>
      <c r="D3956" t="s">
        <v>5100</v>
      </c>
      <c r="E3956" s="469">
        <v>94.99</v>
      </c>
      <c r="F3956" t="s">
        <v>4997</v>
      </c>
      <c r="G3956">
        <v>9</v>
      </c>
    </row>
    <row r="3957" spans="1:7">
      <c r="A3957">
        <v>3956</v>
      </c>
      <c r="B3957">
        <v>6967</v>
      </c>
      <c r="C3957">
        <v>21</v>
      </c>
      <c r="D3957" t="s">
        <v>5101</v>
      </c>
      <c r="E3957" s="469">
        <v>52.99</v>
      </c>
      <c r="F3957" t="s">
        <v>5083</v>
      </c>
      <c r="G3957">
        <v>211</v>
      </c>
    </row>
    <row r="3958" spans="1:7">
      <c r="A3958">
        <v>3957</v>
      </c>
      <c r="B3958">
        <v>6616</v>
      </c>
      <c r="C3958">
        <v>21</v>
      </c>
      <c r="D3958" t="s">
        <v>5102</v>
      </c>
      <c r="E3958" s="469">
        <v>149</v>
      </c>
      <c r="F3958" t="s">
        <v>5086</v>
      </c>
      <c r="G3958">
        <v>225</v>
      </c>
    </row>
    <row r="3959" spans="1:7">
      <c r="A3959">
        <v>3958</v>
      </c>
      <c r="B3959">
        <v>9204</v>
      </c>
      <c r="C3959">
        <v>21</v>
      </c>
      <c r="D3959" t="s">
        <v>5103</v>
      </c>
      <c r="E3959" s="469">
        <v>105.95</v>
      </c>
      <c r="F3959" t="s">
        <v>5104</v>
      </c>
      <c r="G3959">
        <v>119</v>
      </c>
    </row>
    <row r="3960" spans="1:7">
      <c r="A3960">
        <v>3959</v>
      </c>
      <c r="B3960">
        <v>6928</v>
      </c>
      <c r="C3960">
        <v>21</v>
      </c>
      <c r="D3960" t="s">
        <v>5105</v>
      </c>
      <c r="E3960" s="469">
        <v>439</v>
      </c>
      <c r="F3960" t="s">
        <v>5104</v>
      </c>
      <c r="G3960">
        <v>213</v>
      </c>
    </row>
    <row r="3961" spans="1:7">
      <c r="A3961">
        <v>3960</v>
      </c>
      <c r="B3961">
        <v>7182</v>
      </c>
      <c r="C3961">
        <v>21</v>
      </c>
      <c r="D3961" t="s">
        <v>5106</v>
      </c>
      <c r="E3961" s="469">
        <v>29.99</v>
      </c>
      <c r="F3961" t="s">
        <v>5080</v>
      </c>
      <c r="G3961">
        <v>203</v>
      </c>
    </row>
    <row r="3962" spans="1:7">
      <c r="A3962">
        <v>3961</v>
      </c>
      <c r="B3962">
        <v>7798</v>
      </c>
      <c r="C3962">
        <v>21</v>
      </c>
      <c r="D3962" t="s">
        <v>5107</v>
      </c>
      <c r="E3962" s="469">
        <v>211</v>
      </c>
      <c r="F3962" t="s">
        <v>5083</v>
      </c>
      <c r="G3962">
        <v>177</v>
      </c>
    </row>
    <row r="3963" spans="1:7">
      <c r="A3963">
        <v>3962</v>
      </c>
      <c r="B3963">
        <v>7562</v>
      </c>
      <c r="C3963">
        <v>21</v>
      </c>
      <c r="D3963" t="s">
        <v>5108</v>
      </c>
      <c r="E3963" s="469">
        <v>349</v>
      </c>
      <c r="F3963" t="s">
        <v>5109</v>
      </c>
      <c r="G3963">
        <v>188</v>
      </c>
    </row>
    <row r="3964" spans="1:7">
      <c r="A3964">
        <v>3963</v>
      </c>
      <c r="B3964">
        <v>10559</v>
      </c>
      <c r="C3964">
        <v>21</v>
      </c>
      <c r="D3964" t="s">
        <v>5110</v>
      </c>
      <c r="E3964" s="469">
        <v>159</v>
      </c>
      <c r="F3964" t="s">
        <v>5031</v>
      </c>
      <c r="G3964">
        <v>62</v>
      </c>
    </row>
    <row r="3965" spans="1:7">
      <c r="A3965">
        <v>3964</v>
      </c>
      <c r="B3965">
        <v>6122</v>
      </c>
      <c r="C3965">
        <v>21</v>
      </c>
      <c r="D3965" t="s">
        <v>5111</v>
      </c>
      <c r="E3965" s="469">
        <v>369</v>
      </c>
      <c r="F3965" t="s">
        <v>4997</v>
      </c>
      <c r="G3965">
        <v>246</v>
      </c>
    </row>
    <row r="3966" spans="1:7">
      <c r="A3966">
        <v>3965</v>
      </c>
      <c r="B3966">
        <v>9271</v>
      </c>
      <c r="C3966">
        <v>21</v>
      </c>
      <c r="D3966" t="s">
        <v>5112</v>
      </c>
      <c r="E3966" s="469">
        <v>299</v>
      </c>
      <c r="F3966" t="s">
        <v>5083</v>
      </c>
      <c r="G3966">
        <v>117</v>
      </c>
    </row>
    <row r="3967" spans="1:7">
      <c r="A3967">
        <v>3966</v>
      </c>
      <c r="B3967">
        <v>7833</v>
      </c>
      <c r="C3967">
        <v>21</v>
      </c>
      <c r="D3967" t="s">
        <v>5113</v>
      </c>
      <c r="E3967" s="469">
        <v>166.95</v>
      </c>
      <c r="F3967" t="s">
        <v>5083</v>
      </c>
      <c r="G3967">
        <v>175</v>
      </c>
    </row>
    <row r="3968" spans="1:7">
      <c r="A3968">
        <v>3967</v>
      </c>
      <c r="B3968">
        <v>8177</v>
      </c>
      <c r="C3968">
        <v>21</v>
      </c>
      <c r="D3968" t="s">
        <v>5114</v>
      </c>
      <c r="E3968" s="469">
        <v>112.95</v>
      </c>
      <c r="F3968" t="s">
        <v>5115</v>
      </c>
      <c r="G3968">
        <v>160</v>
      </c>
    </row>
    <row r="3969" spans="1:7">
      <c r="A3969">
        <v>3968</v>
      </c>
      <c r="B3969">
        <v>8302</v>
      </c>
      <c r="C3969">
        <v>21</v>
      </c>
      <c r="D3969" t="s">
        <v>5116</v>
      </c>
      <c r="E3969" s="469">
        <v>149</v>
      </c>
      <c r="F3969" t="s">
        <v>4997</v>
      </c>
      <c r="G3969">
        <v>155</v>
      </c>
    </row>
    <row r="3970" spans="1:7">
      <c r="A3970">
        <v>3969</v>
      </c>
      <c r="B3970">
        <v>9995</v>
      </c>
      <c r="C3970">
        <v>21</v>
      </c>
      <c r="D3970" t="s">
        <v>5117</v>
      </c>
      <c r="E3970" s="469">
        <v>159</v>
      </c>
      <c r="F3970" t="s">
        <v>4997</v>
      </c>
      <c r="G3970">
        <v>86</v>
      </c>
    </row>
    <row r="3971" spans="1:7">
      <c r="A3971">
        <v>3970</v>
      </c>
      <c r="B3971">
        <v>11043</v>
      </c>
      <c r="C3971">
        <v>21</v>
      </c>
      <c r="D3971" t="s">
        <v>5118</v>
      </c>
      <c r="E3971" s="469">
        <v>279</v>
      </c>
      <c r="F3971" t="s">
        <v>4997</v>
      </c>
      <c r="G3971">
        <v>41</v>
      </c>
    </row>
    <row r="3972" spans="1:7">
      <c r="A3972">
        <v>3971</v>
      </c>
      <c r="B3972">
        <v>9242</v>
      </c>
      <c r="C3972">
        <v>21</v>
      </c>
      <c r="D3972" t="s">
        <v>5119</v>
      </c>
      <c r="E3972" s="469">
        <v>84.99</v>
      </c>
      <c r="F3972" t="s">
        <v>5097</v>
      </c>
      <c r="G3972">
        <v>118</v>
      </c>
    </row>
    <row r="3973" spans="1:7">
      <c r="A3973">
        <v>3972</v>
      </c>
      <c r="B3973">
        <v>11508</v>
      </c>
      <c r="C3973">
        <v>21</v>
      </c>
      <c r="D3973" t="s">
        <v>5120</v>
      </c>
      <c r="E3973" s="469">
        <v>78</v>
      </c>
      <c r="F3973" t="s">
        <v>5121</v>
      </c>
      <c r="G3973">
        <v>21</v>
      </c>
    </row>
    <row r="3974" spans="1:7">
      <c r="A3974">
        <v>3973</v>
      </c>
      <c r="B3974">
        <v>6123</v>
      </c>
      <c r="C3974">
        <v>21</v>
      </c>
      <c r="D3974" t="s">
        <v>5122</v>
      </c>
      <c r="E3974" s="469">
        <v>169.95</v>
      </c>
      <c r="F3974" t="s">
        <v>900</v>
      </c>
      <c r="G3974">
        <v>246</v>
      </c>
    </row>
    <row r="3975" spans="1:7">
      <c r="A3975">
        <v>3974</v>
      </c>
      <c r="B3975">
        <v>9643</v>
      </c>
      <c r="C3975">
        <v>21</v>
      </c>
      <c r="D3975" t="s">
        <v>5123</v>
      </c>
      <c r="E3975" s="469">
        <v>259</v>
      </c>
      <c r="F3975" t="s">
        <v>5124</v>
      </c>
      <c r="G3975">
        <v>100</v>
      </c>
    </row>
    <row r="3976" spans="1:7">
      <c r="A3976">
        <v>3975</v>
      </c>
      <c r="B3976">
        <v>10890</v>
      </c>
      <c r="C3976">
        <v>21</v>
      </c>
      <c r="D3976" t="s">
        <v>5125</v>
      </c>
      <c r="E3976" s="469">
        <v>159</v>
      </c>
      <c r="F3976" t="s">
        <v>5124</v>
      </c>
      <c r="G3976">
        <v>47</v>
      </c>
    </row>
    <row r="3977" spans="1:7">
      <c r="A3977">
        <v>3976</v>
      </c>
      <c r="B3977">
        <v>6473</v>
      </c>
      <c r="C3977">
        <v>21</v>
      </c>
      <c r="D3977" t="s">
        <v>5126</v>
      </c>
      <c r="E3977" s="469">
        <v>319</v>
      </c>
      <c r="F3977" t="s">
        <v>5080</v>
      </c>
      <c r="G3977">
        <v>231</v>
      </c>
    </row>
    <row r="3978" spans="1:7">
      <c r="A3978">
        <v>3977</v>
      </c>
      <c r="B3978">
        <v>7834</v>
      </c>
      <c r="C3978">
        <v>21</v>
      </c>
      <c r="D3978" t="s">
        <v>5127</v>
      </c>
      <c r="E3978" s="469">
        <v>46.99</v>
      </c>
      <c r="F3978" t="s">
        <v>5080</v>
      </c>
      <c r="G3978">
        <v>175</v>
      </c>
    </row>
    <row r="3979" spans="1:7">
      <c r="A3979">
        <v>3978</v>
      </c>
      <c r="B3979">
        <v>11686</v>
      </c>
      <c r="C3979">
        <v>21</v>
      </c>
      <c r="D3979" t="s">
        <v>5128</v>
      </c>
      <c r="E3979" s="469">
        <v>46.99</v>
      </c>
      <c r="F3979" t="s">
        <v>5080</v>
      </c>
      <c r="G3979">
        <v>13</v>
      </c>
    </row>
    <row r="3980" spans="1:7">
      <c r="A3980">
        <v>3979</v>
      </c>
      <c r="B3980">
        <v>9205</v>
      </c>
      <c r="C3980">
        <v>21</v>
      </c>
      <c r="D3980" t="s">
        <v>5129</v>
      </c>
      <c r="E3980" s="469">
        <v>199</v>
      </c>
      <c r="F3980" t="s">
        <v>5086</v>
      </c>
      <c r="G3980">
        <v>119</v>
      </c>
    </row>
    <row r="3981" spans="1:7">
      <c r="A3981">
        <v>3980</v>
      </c>
      <c r="B3981">
        <v>9996</v>
      </c>
      <c r="C3981">
        <v>21</v>
      </c>
      <c r="D3981" t="s">
        <v>5130</v>
      </c>
      <c r="E3981" s="469">
        <v>107.95</v>
      </c>
      <c r="F3981" t="s">
        <v>5115</v>
      </c>
      <c r="G3981">
        <v>86</v>
      </c>
    </row>
    <row r="3982" spans="1:7">
      <c r="A3982">
        <v>3981</v>
      </c>
      <c r="B3982">
        <v>11601</v>
      </c>
      <c r="C3982">
        <v>21</v>
      </c>
      <c r="D3982" t="s">
        <v>5131</v>
      </c>
      <c r="E3982" s="469">
        <v>89.99</v>
      </c>
      <c r="F3982" t="s">
        <v>4997</v>
      </c>
      <c r="G3982">
        <v>17</v>
      </c>
    </row>
    <row r="3983" spans="1:7">
      <c r="A3983">
        <v>3982</v>
      </c>
      <c r="B3983">
        <v>10646</v>
      </c>
      <c r="C3983">
        <v>21</v>
      </c>
      <c r="D3983" t="s">
        <v>5132</v>
      </c>
      <c r="E3983" s="469">
        <v>85.99</v>
      </c>
      <c r="F3983" t="s">
        <v>4997</v>
      </c>
      <c r="G3983">
        <v>58</v>
      </c>
    </row>
    <row r="3984" spans="1:7">
      <c r="A3984">
        <v>3983</v>
      </c>
      <c r="B3984">
        <v>8094</v>
      </c>
      <c r="C3984">
        <v>21</v>
      </c>
      <c r="D3984" t="s">
        <v>5133</v>
      </c>
      <c r="E3984" s="469">
        <v>439</v>
      </c>
      <c r="F3984" t="s">
        <v>5083</v>
      </c>
      <c r="G3984">
        <v>164</v>
      </c>
    </row>
    <row r="3985" spans="1:7">
      <c r="A3985">
        <v>3984</v>
      </c>
      <c r="B3985">
        <v>11296</v>
      </c>
      <c r="C3985">
        <v>21</v>
      </c>
      <c r="D3985" t="s">
        <v>5134</v>
      </c>
      <c r="E3985" s="469">
        <v>89</v>
      </c>
      <c r="F3985" t="s">
        <v>5083</v>
      </c>
      <c r="G3985">
        <v>30</v>
      </c>
    </row>
    <row r="3986" spans="1:7">
      <c r="A3986">
        <v>3985</v>
      </c>
      <c r="B3986">
        <v>11556</v>
      </c>
      <c r="C3986">
        <v>21</v>
      </c>
      <c r="D3986" t="s">
        <v>5135</v>
      </c>
      <c r="E3986" s="469">
        <v>199</v>
      </c>
      <c r="F3986" t="s">
        <v>5083</v>
      </c>
      <c r="G3986">
        <v>19</v>
      </c>
    </row>
    <row r="3987" spans="1:7">
      <c r="A3987">
        <v>3986</v>
      </c>
      <c r="B3987">
        <v>6760</v>
      </c>
      <c r="C3987">
        <v>21</v>
      </c>
      <c r="D3987" t="s">
        <v>5136</v>
      </c>
      <c r="E3987" s="469">
        <v>74.989999999999995</v>
      </c>
      <c r="F3987" t="s">
        <v>5090</v>
      </c>
      <c r="G3987">
        <v>220</v>
      </c>
    </row>
    <row r="3988" spans="1:7">
      <c r="A3988">
        <v>3987</v>
      </c>
      <c r="B3988">
        <v>10954</v>
      </c>
      <c r="C3988">
        <v>21</v>
      </c>
      <c r="D3988" t="s">
        <v>5137</v>
      </c>
      <c r="E3988" s="469">
        <v>134.94999999999999</v>
      </c>
      <c r="F3988" t="s">
        <v>4997</v>
      </c>
      <c r="G3988">
        <v>44</v>
      </c>
    </row>
    <row r="3989" spans="1:7">
      <c r="A3989">
        <v>3988</v>
      </c>
      <c r="B3989">
        <v>7151</v>
      </c>
      <c r="C3989">
        <v>21</v>
      </c>
      <c r="D3989" t="s">
        <v>5138</v>
      </c>
      <c r="E3989" s="469">
        <v>179</v>
      </c>
      <c r="F3989" t="s">
        <v>4997</v>
      </c>
      <c r="G3989">
        <v>204</v>
      </c>
    </row>
    <row r="3990" spans="1:7">
      <c r="A3990">
        <v>3989</v>
      </c>
      <c r="B3990">
        <v>7152</v>
      </c>
      <c r="C3990">
        <v>21</v>
      </c>
      <c r="D3990" t="s">
        <v>5139</v>
      </c>
      <c r="E3990" s="469">
        <v>52.99</v>
      </c>
      <c r="F3990" t="s">
        <v>4997</v>
      </c>
      <c r="G3990">
        <v>204</v>
      </c>
    </row>
    <row r="3991" spans="1:7">
      <c r="A3991">
        <v>3990</v>
      </c>
      <c r="B3991">
        <v>8740</v>
      </c>
      <c r="C3991">
        <v>21</v>
      </c>
      <c r="D3991" t="s">
        <v>5140</v>
      </c>
      <c r="E3991" s="469">
        <v>115.99</v>
      </c>
      <c r="F3991" t="s">
        <v>5097</v>
      </c>
      <c r="G3991">
        <v>138</v>
      </c>
    </row>
    <row r="3992" spans="1:7">
      <c r="A3992">
        <v>3991</v>
      </c>
      <c r="B3992">
        <v>7153</v>
      </c>
      <c r="C3992">
        <v>21</v>
      </c>
      <c r="D3992" t="s">
        <v>5141</v>
      </c>
      <c r="E3992" s="469">
        <v>429</v>
      </c>
      <c r="F3992" t="s">
        <v>5093</v>
      </c>
      <c r="G3992">
        <v>204</v>
      </c>
    </row>
    <row r="3993" spans="1:7">
      <c r="A3993">
        <v>3992</v>
      </c>
      <c r="B3993">
        <v>7000</v>
      </c>
      <c r="C3993">
        <v>21</v>
      </c>
      <c r="D3993" t="s">
        <v>5142</v>
      </c>
      <c r="E3993" s="469">
        <v>51.99</v>
      </c>
      <c r="F3993" t="s">
        <v>5080</v>
      </c>
      <c r="G3993">
        <v>210</v>
      </c>
    </row>
    <row r="3994" spans="1:7">
      <c r="A3994">
        <v>3993</v>
      </c>
      <c r="B3994">
        <v>6391</v>
      </c>
      <c r="C3994">
        <v>21</v>
      </c>
      <c r="D3994" t="s">
        <v>5143</v>
      </c>
      <c r="E3994" s="469">
        <v>164</v>
      </c>
      <c r="F3994" t="s">
        <v>5086</v>
      </c>
      <c r="G3994">
        <v>234</v>
      </c>
    </row>
    <row r="3995" spans="1:7">
      <c r="A3995">
        <v>3994</v>
      </c>
      <c r="B3995">
        <v>8879</v>
      </c>
      <c r="C3995">
        <v>21</v>
      </c>
      <c r="D3995" t="s">
        <v>5144</v>
      </c>
      <c r="E3995" s="469">
        <v>134</v>
      </c>
      <c r="F3995" t="s">
        <v>5086</v>
      </c>
      <c r="G3995">
        <v>133</v>
      </c>
    </row>
    <row r="3996" spans="1:7">
      <c r="A3996">
        <v>3995</v>
      </c>
      <c r="B3996">
        <v>8178</v>
      </c>
      <c r="C3996">
        <v>21</v>
      </c>
      <c r="D3996" t="s">
        <v>5145</v>
      </c>
      <c r="E3996" s="469">
        <v>105.99</v>
      </c>
      <c r="F3996" t="s">
        <v>5086</v>
      </c>
      <c r="G3996">
        <v>160</v>
      </c>
    </row>
    <row r="3997" spans="1:7">
      <c r="A3997">
        <v>3996</v>
      </c>
      <c r="B3997">
        <v>9243</v>
      </c>
      <c r="C3997">
        <v>21</v>
      </c>
      <c r="D3997" t="s">
        <v>5146</v>
      </c>
      <c r="E3997" s="469">
        <v>209</v>
      </c>
      <c r="F3997" t="s">
        <v>5083</v>
      </c>
      <c r="G3997">
        <v>118</v>
      </c>
    </row>
    <row r="3998" spans="1:7">
      <c r="A3998">
        <v>3997</v>
      </c>
      <c r="B3998">
        <v>7482</v>
      </c>
      <c r="C3998">
        <v>21</v>
      </c>
      <c r="D3998" t="s">
        <v>5147</v>
      </c>
      <c r="E3998" s="469">
        <v>184</v>
      </c>
      <c r="F3998" t="s">
        <v>4997</v>
      </c>
      <c r="G3998">
        <v>191</v>
      </c>
    </row>
    <row r="3999" spans="1:7">
      <c r="A3999">
        <v>3998</v>
      </c>
      <c r="B3999">
        <v>8972</v>
      </c>
      <c r="C3999">
        <v>21</v>
      </c>
      <c r="D3999" t="s">
        <v>5148</v>
      </c>
      <c r="E3999" s="469">
        <v>138.99</v>
      </c>
      <c r="F3999" t="s">
        <v>5083</v>
      </c>
      <c r="G3999">
        <v>129</v>
      </c>
    </row>
    <row r="4000" spans="1:7">
      <c r="A4000">
        <v>3999</v>
      </c>
      <c r="B4000">
        <v>7713</v>
      </c>
      <c r="C4000">
        <v>21</v>
      </c>
      <c r="D4000" t="s">
        <v>5149</v>
      </c>
      <c r="E4000" s="469">
        <v>52.95</v>
      </c>
      <c r="F4000" t="s">
        <v>5083</v>
      </c>
      <c r="G4000">
        <v>181</v>
      </c>
    </row>
    <row r="4001" spans="1:7">
      <c r="A4001">
        <v>4000</v>
      </c>
      <c r="B4001">
        <v>10254</v>
      </c>
      <c r="C4001">
        <v>21</v>
      </c>
      <c r="D4001" t="s">
        <v>5150</v>
      </c>
      <c r="E4001" s="469">
        <v>125.95</v>
      </c>
      <c r="F4001" t="s">
        <v>5104</v>
      </c>
      <c r="G4001">
        <v>74</v>
      </c>
    </row>
    <row r="4002" spans="1:7">
      <c r="A4002">
        <v>4001</v>
      </c>
      <c r="B4002">
        <v>10715</v>
      </c>
      <c r="C4002">
        <v>21</v>
      </c>
      <c r="D4002" t="s">
        <v>5151</v>
      </c>
      <c r="E4002" s="469">
        <v>749</v>
      </c>
      <c r="F4002" t="s">
        <v>5104</v>
      </c>
      <c r="G4002">
        <v>55</v>
      </c>
    </row>
    <row r="4003" spans="1:7">
      <c r="A4003">
        <v>4002</v>
      </c>
      <c r="B4003">
        <v>7466</v>
      </c>
      <c r="C4003">
        <v>21</v>
      </c>
      <c r="D4003" t="s">
        <v>5152</v>
      </c>
      <c r="E4003" s="469">
        <v>52.99</v>
      </c>
      <c r="F4003" t="s">
        <v>5115</v>
      </c>
      <c r="G4003">
        <v>192</v>
      </c>
    </row>
    <row r="4004" spans="1:7">
      <c r="A4004">
        <v>4003</v>
      </c>
      <c r="B4004">
        <v>9957</v>
      </c>
      <c r="C4004">
        <v>21</v>
      </c>
      <c r="D4004" t="s">
        <v>5153</v>
      </c>
      <c r="E4004" s="469">
        <v>54.95</v>
      </c>
      <c r="F4004" t="s">
        <v>5090</v>
      </c>
      <c r="G4004">
        <v>88</v>
      </c>
    </row>
    <row r="4005" spans="1:7">
      <c r="A4005">
        <v>4004</v>
      </c>
      <c r="B4005">
        <v>11615</v>
      </c>
      <c r="C4005">
        <v>21</v>
      </c>
      <c r="D4005" t="s">
        <v>5154</v>
      </c>
      <c r="E4005" s="469">
        <v>89.99</v>
      </c>
      <c r="F4005" t="s">
        <v>4997</v>
      </c>
      <c r="G4005">
        <v>16</v>
      </c>
    </row>
    <row r="4006" spans="1:7">
      <c r="A4006">
        <v>4005</v>
      </c>
      <c r="B4006">
        <v>11072</v>
      </c>
      <c r="C4006">
        <v>21</v>
      </c>
      <c r="D4006" t="s">
        <v>5155</v>
      </c>
      <c r="E4006" s="469">
        <v>89</v>
      </c>
      <c r="F4006" t="s">
        <v>4997</v>
      </c>
      <c r="G4006">
        <v>40</v>
      </c>
    </row>
    <row r="4007" spans="1:7">
      <c r="A4007">
        <v>4006</v>
      </c>
      <c r="B4007">
        <v>8485</v>
      </c>
      <c r="C4007">
        <v>21</v>
      </c>
      <c r="D4007" t="s">
        <v>5156</v>
      </c>
      <c r="E4007" s="469">
        <v>589</v>
      </c>
      <c r="F4007" t="s">
        <v>5157</v>
      </c>
      <c r="G4007">
        <v>148</v>
      </c>
    </row>
    <row r="4008" spans="1:7">
      <c r="A4008">
        <v>4007</v>
      </c>
      <c r="B4008">
        <v>8770</v>
      </c>
      <c r="C4008">
        <v>21</v>
      </c>
      <c r="D4008" t="s">
        <v>5158</v>
      </c>
      <c r="E4008" s="469">
        <v>43.99</v>
      </c>
      <c r="F4008" t="s">
        <v>5097</v>
      </c>
      <c r="G4008">
        <v>137</v>
      </c>
    </row>
    <row r="4009" spans="1:7">
      <c r="A4009">
        <v>4008</v>
      </c>
      <c r="B4009">
        <v>6968</v>
      </c>
      <c r="C4009">
        <v>21</v>
      </c>
      <c r="D4009" t="s">
        <v>5159</v>
      </c>
      <c r="E4009" s="469">
        <v>22.99</v>
      </c>
      <c r="F4009" t="s">
        <v>5097</v>
      </c>
      <c r="G4009">
        <v>211</v>
      </c>
    </row>
    <row r="4010" spans="1:7">
      <c r="A4010">
        <v>4009</v>
      </c>
      <c r="B4010">
        <v>8002</v>
      </c>
      <c r="C4010">
        <v>21</v>
      </c>
      <c r="D4010" t="s">
        <v>5160</v>
      </c>
      <c r="E4010" s="469">
        <v>369</v>
      </c>
      <c r="F4010" t="s">
        <v>5124</v>
      </c>
      <c r="G4010">
        <v>168</v>
      </c>
    </row>
    <row r="4011" spans="1:7">
      <c r="A4011">
        <v>4010</v>
      </c>
      <c r="B4011">
        <v>8503</v>
      </c>
      <c r="C4011">
        <v>21</v>
      </c>
      <c r="D4011" t="s">
        <v>5161</v>
      </c>
      <c r="E4011" s="469">
        <v>399</v>
      </c>
      <c r="F4011" t="s">
        <v>5093</v>
      </c>
      <c r="G4011">
        <v>147</v>
      </c>
    </row>
    <row r="4012" spans="1:7">
      <c r="A4012">
        <v>4011</v>
      </c>
      <c r="B4012">
        <v>7097</v>
      </c>
      <c r="C4012">
        <v>21</v>
      </c>
      <c r="D4012" t="s">
        <v>5162</v>
      </c>
      <c r="E4012" s="469">
        <v>179</v>
      </c>
      <c r="F4012" t="s">
        <v>5086</v>
      </c>
      <c r="G4012">
        <v>206</v>
      </c>
    </row>
    <row r="4013" spans="1:7">
      <c r="A4013">
        <v>4012</v>
      </c>
      <c r="B4013">
        <v>11713</v>
      </c>
      <c r="C4013">
        <v>21</v>
      </c>
      <c r="D4013" t="s">
        <v>5163</v>
      </c>
      <c r="E4013" s="469">
        <v>249</v>
      </c>
      <c r="F4013" t="s">
        <v>5109</v>
      </c>
      <c r="G4013">
        <v>12</v>
      </c>
    </row>
    <row r="4014" spans="1:7">
      <c r="A4014">
        <v>4013</v>
      </c>
      <c r="B4014">
        <v>11073</v>
      </c>
      <c r="C4014">
        <v>21</v>
      </c>
      <c r="D4014" t="s">
        <v>5164</v>
      </c>
      <c r="E4014" s="469">
        <v>329</v>
      </c>
      <c r="F4014" t="s">
        <v>5083</v>
      </c>
      <c r="G4014">
        <v>40</v>
      </c>
    </row>
    <row r="4015" spans="1:7">
      <c r="A4015">
        <v>4014</v>
      </c>
      <c r="B4015">
        <v>8202</v>
      </c>
      <c r="C4015">
        <v>21</v>
      </c>
      <c r="D4015" t="s">
        <v>5165</v>
      </c>
      <c r="E4015" s="469">
        <v>109.99</v>
      </c>
      <c r="F4015" t="s">
        <v>5083</v>
      </c>
      <c r="G4015">
        <v>159</v>
      </c>
    </row>
    <row r="4016" spans="1:7">
      <c r="A4016">
        <v>4015</v>
      </c>
      <c r="B4016">
        <v>6724</v>
      </c>
      <c r="C4016">
        <v>21</v>
      </c>
      <c r="D4016" t="s">
        <v>5166</v>
      </c>
      <c r="E4016" s="469">
        <v>399</v>
      </c>
      <c r="F4016" t="s">
        <v>5083</v>
      </c>
      <c r="G4016">
        <v>221</v>
      </c>
    </row>
    <row r="4017" spans="1:7">
      <c r="A4017">
        <v>4016</v>
      </c>
      <c r="B4017">
        <v>6045</v>
      </c>
      <c r="C4017">
        <v>21</v>
      </c>
      <c r="D4017" t="s">
        <v>5167</v>
      </c>
      <c r="E4017" s="469">
        <v>389</v>
      </c>
      <c r="F4017" t="s">
        <v>5083</v>
      </c>
      <c r="G4017">
        <v>249</v>
      </c>
    </row>
    <row r="4018" spans="1:7">
      <c r="A4018">
        <v>4017</v>
      </c>
      <c r="B4018">
        <v>6520</v>
      </c>
      <c r="C4018">
        <v>21</v>
      </c>
      <c r="D4018" t="s">
        <v>5168</v>
      </c>
      <c r="E4018" s="469">
        <v>94.99</v>
      </c>
      <c r="F4018" t="s">
        <v>5083</v>
      </c>
      <c r="G4018">
        <v>229</v>
      </c>
    </row>
    <row r="4019" spans="1:7">
      <c r="A4019">
        <v>4018</v>
      </c>
      <c r="B4019">
        <v>7935</v>
      </c>
      <c r="C4019">
        <v>21</v>
      </c>
      <c r="D4019" t="s">
        <v>5169</v>
      </c>
      <c r="E4019" s="469">
        <v>89</v>
      </c>
      <c r="F4019" t="s">
        <v>5083</v>
      </c>
      <c r="G4019">
        <v>171</v>
      </c>
    </row>
    <row r="4020" spans="1:7">
      <c r="A4020">
        <v>4019</v>
      </c>
      <c r="B4020">
        <v>8303</v>
      </c>
      <c r="C4020">
        <v>21</v>
      </c>
      <c r="D4020" t="s">
        <v>5170</v>
      </c>
      <c r="E4020" s="469">
        <v>149</v>
      </c>
      <c r="F4020" t="s">
        <v>5083</v>
      </c>
      <c r="G4020">
        <v>155</v>
      </c>
    </row>
    <row r="4021" spans="1:7">
      <c r="A4021">
        <v>4020</v>
      </c>
      <c r="B4021">
        <v>9328</v>
      </c>
      <c r="C4021">
        <v>21</v>
      </c>
      <c r="D4021" t="s">
        <v>5171</v>
      </c>
      <c r="E4021" s="469">
        <v>289</v>
      </c>
      <c r="F4021" t="s">
        <v>5083</v>
      </c>
      <c r="G4021">
        <v>114</v>
      </c>
    </row>
    <row r="4022" spans="1:7">
      <c r="A4022">
        <v>4021</v>
      </c>
      <c r="B4022">
        <v>8256</v>
      </c>
      <c r="C4022">
        <v>21</v>
      </c>
      <c r="D4022" t="s">
        <v>5172</v>
      </c>
      <c r="E4022" s="469">
        <v>126.95</v>
      </c>
      <c r="F4022" t="s">
        <v>5083</v>
      </c>
      <c r="G4022">
        <v>157</v>
      </c>
    </row>
    <row r="4023" spans="1:7">
      <c r="A4023">
        <v>4022</v>
      </c>
      <c r="B4023">
        <v>9760</v>
      </c>
      <c r="C4023">
        <v>21</v>
      </c>
      <c r="D4023" t="s">
        <v>5173</v>
      </c>
      <c r="E4023" s="469">
        <v>184</v>
      </c>
      <c r="F4023" t="s">
        <v>5083</v>
      </c>
      <c r="G4023">
        <v>96</v>
      </c>
    </row>
    <row r="4024" spans="1:7">
      <c r="A4024">
        <v>4023</v>
      </c>
      <c r="B4024">
        <v>8693</v>
      </c>
      <c r="C4024">
        <v>21</v>
      </c>
      <c r="D4024" t="s">
        <v>5174</v>
      </c>
      <c r="E4024" s="469">
        <v>289</v>
      </c>
      <c r="F4024" t="s">
        <v>5104</v>
      </c>
      <c r="G4024">
        <v>140</v>
      </c>
    </row>
    <row r="4025" spans="1:7">
      <c r="A4025">
        <v>4024</v>
      </c>
      <c r="B4025">
        <v>8556</v>
      </c>
      <c r="C4025">
        <v>21</v>
      </c>
      <c r="D4025" t="s">
        <v>5175</v>
      </c>
      <c r="E4025" s="469">
        <v>379</v>
      </c>
      <c r="F4025" t="s">
        <v>5104</v>
      </c>
      <c r="G4025">
        <v>145</v>
      </c>
    </row>
    <row r="4026" spans="1:7">
      <c r="A4026">
        <v>4025</v>
      </c>
      <c r="B4026">
        <v>9206</v>
      </c>
      <c r="C4026">
        <v>21</v>
      </c>
      <c r="D4026" t="s">
        <v>5176</v>
      </c>
      <c r="E4026" s="469">
        <v>449</v>
      </c>
      <c r="F4026" t="s">
        <v>5104</v>
      </c>
      <c r="G4026">
        <v>119</v>
      </c>
    </row>
    <row r="4027" spans="1:7">
      <c r="A4027">
        <v>4026</v>
      </c>
      <c r="B4027">
        <v>10577</v>
      </c>
      <c r="C4027">
        <v>21</v>
      </c>
      <c r="D4027" t="s">
        <v>5177</v>
      </c>
      <c r="E4027" s="469">
        <v>179</v>
      </c>
      <c r="F4027" t="s">
        <v>5104</v>
      </c>
      <c r="G4027">
        <v>61</v>
      </c>
    </row>
    <row r="4028" spans="1:7">
      <c r="A4028">
        <v>4027</v>
      </c>
      <c r="B4028">
        <v>7483</v>
      </c>
      <c r="C4028">
        <v>21</v>
      </c>
      <c r="D4028" t="s">
        <v>5178</v>
      </c>
      <c r="E4028" s="469">
        <v>239</v>
      </c>
      <c r="F4028" t="s">
        <v>5104</v>
      </c>
      <c r="G4028">
        <v>191</v>
      </c>
    </row>
    <row r="4029" spans="1:7">
      <c r="A4029">
        <v>4028</v>
      </c>
      <c r="B4029">
        <v>9115</v>
      </c>
      <c r="C4029">
        <v>21</v>
      </c>
      <c r="D4029" t="s">
        <v>5179</v>
      </c>
      <c r="E4029" s="469">
        <v>619</v>
      </c>
      <c r="F4029" t="s">
        <v>5104</v>
      </c>
      <c r="G4029">
        <v>123</v>
      </c>
    </row>
    <row r="4030" spans="1:7">
      <c r="A4030">
        <v>4029</v>
      </c>
      <c r="B4030">
        <v>8589</v>
      </c>
      <c r="C4030">
        <v>21</v>
      </c>
      <c r="D4030" t="s">
        <v>5180</v>
      </c>
      <c r="E4030" s="469">
        <v>465</v>
      </c>
      <c r="F4030" t="s">
        <v>5104</v>
      </c>
      <c r="G4030">
        <v>144</v>
      </c>
    </row>
    <row r="4031" spans="1:7">
      <c r="A4031">
        <v>4030</v>
      </c>
      <c r="B4031">
        <v>8557</v>
      </c>
      <c r="C4031">
        <v>21</v>
      </c>
      <c r="D4031" t="s">
        <v>5181</v>
      </c>
      <c r="E4031" s="469">
        <v>639</v>
      </c>
      <c r="F4031" t="s">
        <v>5104</v>
      </c>
      <c r="G4031">
        <v>145</v>
      </c>
    </row>
    <row r="4032" spans="1:7">
      <c r="A4032">
        <v>4031</v>
      </c>
      <c r="B4032">
        <v>11439</v>
      </c>
      <c r="C4032">
        <v>21</v>
      </c>
      <c r="D4032" t="s">
        <v>5182</v>
      </c>
      <c r="E4032" s="469">
        <v>499</v>
      </c>
      <c r="F4032" t="s">
        <v>5104</v>
      </c>
      <c r="G4032">
        <v>24</v>
      </c>
    </row>
    <row r="4033" spans="1:7">
      <c r="A4033">
        <v>4032</v>
      </c>
      <c r="B4033">
        <v>7738</v>
      </c>
      <c r="C4033">
        <v>21</v>
      </c>
      <c r="D4033" t="s">
        <v>5183</v>
      </c>
      <c r="E4033" s="469">
        <v>349</v>
      </c>
      <c r="F4033" t="s">
        <v>5104</v>
      </c>
      <c r="G4033">
        <v>180</v>
      </c>
    </row>
    <row r="4034" spans="1:7">
      <c r="A4034">
        <v>4033</v>
      </c>
      <c r="B4034">
        <v>7835</v>
      </c>
      <c r="C4034">
        <v>21</v>
      </c>
      <c r="D4034" t="s">
        <v>5184</v>
      </c>
      <c r="E4034" s="469">
        <v>1049</v>
      </c>
      <c r="F4034" t="s">
        <v>5104</v>
      </c>
      <c r="G4034">
        <v>175</v>
      </c>
    </row>
    <row r="4035" spans="1:7">
      <c r="A4035">
        <v>4034</v>
      </c>
      <c r="B4035">
        <v>11258</v>
      </c>
      <c r="C4035">
        <v>21</v>
      </c>
      <c r="D4035" t="s">
        <v>5185</v>
      </c>
      <c r="E4035" s="469">
        <v>899</v>
      </c>
      <c r="F4035" t="s">
        <v>5104</v>
      </c>
      <c r="G4035">
        <v>32</v>
      </c>
    </row>
    <row r="4036" spans="1:7">
      <c r="A4036">
        <v>4035</v>
      </c>
      <c r="B4036">
        <v>6444</v>
      </c>
      <c r="C4036">
        <v>21</v>
      </c>
      <c r="D4036" t="s">
        <v>5186</v>
      </c>
      <c r="E4036" s="469">
        <v>109</v>
      </c>
      <c r="F4036" t="s">
        <v>5031</v>
      </c>
      <c r="G4036">
        <v>232</v>
      </c>
    </row>
    <row r="4037" spans="1:7">
      <c r="A4037">
        <v>4036</v>
      </c>
      <c r="B4037">
        <v>10842</v>
      </c>
      <c r="C4037">
        <v>21</v>
      </c>
      <c r="D4037" t="s">
        <v>5187</v>
      </c>
      <c r="E4037" s="469">
        <v>175.95</v>
      </c>
      <c r="F4037" t="s">
        <v>5031</v>
      </c>
      <c r="G4037">
        <v>49</v>
      </c>
    </row>
    <row r="4038" spans="1:7">
      <c r="A4038">
        <v>4037</v>
      </c>
      <c r="B4038">
        <v>8741</v>
      </c>
      <c r="C4038">
        <v>21</v>
      </c>
      <c r="D4038" t="s">
        <v>5188</v>
      </c>
      <c r="E4038" s="469">
        <v>81.99</v>
      </c>
      <c r="F4038" t="s">
        <v>5115</v>
      </c>
      <c r="G4038">
        <v>138</v>
      </c>
    </row>
    <row r="4039" spans="1:7">
      <c r="A4039">
        <v>4038</v>
      </c>
      <c r="B4039">
        <v>8074</v>
      </c>
      <c r="C4039">
        <v>21</v>
      </c>
      <c r="D4039" t="s">
        <v>5189</v>
      </c>
      <c r="E4039" s="469">
        <v>62.99</v>
      </c>
      <c r="F4039" t="s">
        <v>5115</v>
      </c>
      <c r="G4039">
        <v>165</v>
      </c>
    </row>
    <row r="4040" spans="1:7">
      <c r="A4040">
        <v>4039</v>
      </c>
      <c r="B4040">
        <v>9727</v>
      </c>
      <c r="C4040">
        <v>21</v>
      </c>
      <c r="D4040" t="s">
        <v>5190</v>
      </c>
      <c r="E4040" s="469">
        <v>84.95</v>
      </c>
      <c r="F4040" t="s">
        <v>5090</v>
      </c>
      <c r="G4040">
        <v>97</v>
      </c>
    </row>
    <row r="4041" spans="1:7">
      <c r="A4041">
        <v>4040</v>
      </c>
      <c r="B4041">
        <v>9244</v>
      </c>
      <c r="C4041">
        <v>21</v>
      </c>
      <c r="D4041" t="s">
        <v>5191</v>
      </c>
      <c r="E4041" s="469">
        <v>139</v>
      </c>
      <c r="F4041" t="s">
        <v>5090</v>
      </c>
      <c r="G4041">
        <v>118</v>
      </c>
    </row>
    <row r="4042" spans="1:7">
      <c r="A4042">
        <v>4041</v>
      </c>
      <c r="B4042">
        <v>9977</v>
      </c>
      <c r="C4042">
        <v>21</v>
      </c>
      <c r="D4042" t="s">
        <v>5192</v>
      </c>
      <c r="E4042" s="469">
        <v>89.99</v>
      </c>
      <c r="F4042" t="s">
        <v>5090</v>
      </c>
      <c r="G4042">
        <v>87</v>
      </c>
    </row>
    <row r="4043" spans="1:7">
      <c r="A4043">
        <v>4042</v>
      </c>
      <c r="B4043">
        <v>7777</v>
      </c>
      <c r="C4043">
        <v>21</v>
      </c>
      <c r="D4043" t="s">
        <v>5193</v>
      </c>
      <c r="E4043" s="469">
        <v>99.99</v>
      </c>
      <c r="F4043" t="s">
        <v>5090</v>
      </c>
      <c r="G4043">
        <v>178</v>
      </c>
    </row>
    <row r="4044" spans="1:7">
      <c r="A4044">
        <v>4043</v>
      </c>
      <c r="B4044">
        <v>9021</v>
      </c>
      <c r="C4044">
        <v>21</v>
      </c>
      <c r="D4044" t="s">
        <v>5194</v>
      </c>
      <c r="E4044" s="469">
        <v>173</v>
      </c>
      <c r="F4044" t="s">
        <v>4997</v>
      </c>
      <c r="G4044">
        <v>127</v>
      </c>
    </row>
    <row r="4045" spans="1:7">
      <c r="A4045">
        <v>4044</v>
      </c>
      <c r="B4045">
        <v>10818</v>
      </c>
      <c r="C4045">
        <v>21</v>
      </c>
      <c r="D4045" t="s">
        <v>5195</v>
      </c>
      <c r="E4045" s="469">
        <v>419</v>
      </c>
      <c r="F4045" t="s">
        <v>4997</v>
      </c>
      <c r="G4045">
        <v>50</v>
      </c>
    </row>
    <row r="4046" spans="1:7">
      <c r="A4046">
        <v>4045</v>
      </c>
      <c r="B4046">
        <v>10101</v>
      </c>
      <c r="C4046">
        <v>21</v>
      </c>
      <c r="D4046" t="s">
        <v>5196</v>
      </c>
      <c r="E4046" s="469">
        <v>269</v>
      </c>
      <c r="F4046" t="s">
        <v>4997</v>
      </c>
      <c r="G4046">
        <v>81</v>
      </c>
    </row>
    <row r="4047" spans="1:7">
      <c r="A4047">
        <v>4046</v>
      </c>
      <c r="B4047">
        <v>8796</v>
      </c>
      <c r="C4047">
        <v>21</v>
      </c>
      <c r="D4047" t="s">
        <v>5197</v>
      </c>
      <c r="E4047" s="469">
        <v>52.99</v>
      </c>
      <c r="F4047" t="s">
        <v>4997</v>
      </c>
      <c r="G4047">
        <v>136</v>
      </c>
    </row>
    <row r="4048" spans="1:7">
      <c r="A4048">
        <v>4047</v>
      </c>
      <c r="B4048">
        <v>11687</v>
      </c>
      <c r="C4048">
        <v>21</v>
      </c>
      <c r="D4048" t="s">
        <v>5198</v>
      </c>
      <c r="E4048" s="469">
        <v>52.99</v>
      </c>
      <c r="F4048" t="s">
        <v>4997</v>
      </c>
      <c r="G4048">
        <v>13</v>
      </c>
    </row>
    <row r="4049" spans="1:7">
      <c r="A4049">
        <v>4048</v>
      </c>
      <c r="B4049">
        <v>11953</v>
      </c>
      <c r="C4049">
        <v>21</v>
      </c>
      <c r="D4049" t="s">
        <v>5199</v>
      </c>
      <c r="E4049" s="469">
        <v>59.99</v>
      </c>
      <c r="F4049" t="s">
        <v>4997</v>
      </c>
      <c r="G4049">
        <v>2</v>
      </c>
    </row>
    <row r="4050" spans="1:7">
      <c r="A4050">
        <v>4049</v>
      </c>
      <c r="B4050">
        <v>9531</v>
      </c>
      <c r="C4050">
        <v>21</v>
      </c>
      <c r="D4050" t="s">
        <v>5200</v>
      </c>
      <c r="E4050" s="469">
        <v>57.99</v>
      </c>
      <c r="F4050" t="s">
        <v>4997</v>
      </c>
      <c r="G4050">
        <v>105</v>
      </c>
    </row>
    <row r="4051" spans="1:7">
      <c r="A4051">
        <v>4050</v>
      </c>
      <c r="B4051">
        <v>7739</v>
      </c>
      <c r="C4051">
        <v>21</v>
      </c>
      <c r="D4051" t="s">
        <v>5201</v>
      </c>
      <c r="E4051" s="469">
        <v>1049</v>
      </c>
      <c r="F4051" t="s">
        <v>5202</v>
      </c>
      <c r="G4051">
        <v>180</v>
      </c>
    </row>
    <row r="4052" spans="1:7">
      <c r="A4052">
        <v>4051</v>
      </c>
      <c r="B4052">
        <v>6320</v>
      </c>
      <c r="C4052">
        <v>21</v>
      </c>
      <c r="D4052" t="s">
        <v>5203</v>
      </c>
      <c r="E4052" s="469">
        <v>1099</v>
      </c>
      <c r="F4052" t="s">
        <v>5202</v>
      </c>
      <c r="G4052">
        <v>237</v>
      </c>
    </row>
    <row r="4053" spans="1:7">
      <c r="A4053">
        <v>4052</v>
      </c>
      <c r="B4053">
        <v>11557</v>
      </c>
      <c r="C4053">
        <v>21</v>
      </c>
      <c r="D4053" t="s">
        <v>5204</v>
      </c>
      <c r="E4053" s="469">
        <v>79.95</v>
      </c>
      <c r="F4053" t="s">
        <v>5097</v>
      </c>
      <c r="G4053">
        <v>19</v>
      </c>
    </row>
    <row r="4054" spans="1:7">
      <c r="A4054">
        <v>4053</v>
      </c>
      <c r="B4054">
        <v>9704</v>
      </c>
      <c r="C4054">
        <v>21</v>
      </c>
      <c r="D4054" t="s">
        <v>5205</v>
      </c>
      <c r="E4054" s="469">
        <v>255</v>
      </c>
      <c r="F4054" t="s">
        <v>5097</v>
      </c>
      <c r="G4054">
        <v>98</v>
      </c>
    </row>
    <row r="4055" spans="1:7">
      <c r="A4055">
        <v>4054</v>
      </c>
      <c r="B4055">
        <v>10512</v>
      </c>
      <c r="C4055">
        <v>21</v>
      </c>
      <c r="D4055" t="s">
        <v>5206</v>
      </c>
      <c r="E4055" s="469">
        <v>48.99</v>
      </c>
      <c r="F4055" t="s">
        <v>5097</v>
      </c>
      <c r="G4055">
        <v>64</v>
      </c>
    </row>
    <row r="4056" spans="1:7">
      <c r="A4056">
        <v>4055</v>
      </c>
      <c r="B4056">
        <v>11714</v>
      </c>
      <c r="C4056">
        <v>21</v>
      </c>
      <c r="D4056" t="s">
        <v>5207</v>
      </c>
      <c r="E4056" s="469">
        <v>144.99</v>
      </c>
      <c r="F4056" t="s">
        <v>5097</v>
      </c>
      <c r="G4056">
        <v>12</v>
      </c>
    </row>
    <row r="4057" spans="1:7">
      <c r="A4057">
        <v>4056</v>
      </c>
      <c r="B4057">
        <v>9133</v>
      </c>
      <c r="C4057">
        <v>21</v>
      </c>
      <c r="D4057" t="s">
        <v>5208</v>
      </c>
      <c r="E4057" s="469">
        <v>24.99</v>
      </c>
      <c r="F4057" t="s">
        <v>5097</v>
      </c>
      <c r="G4057">
        <v>122</v>
      </c>
    </row>
    <row r="4058" spans="1:7">
      <c r="A4058">
        <v>4057</v>
      </c>
      <c r="B4058">
        <v>10210</v>
      </c>
      <c r="C4058">
        <v>21</v>
      </c>
      <c r="D4058" t="s">
        <v>5209</v>
      </c>
      <c r="E4058" s="469">
        <v>79</v>
      </c>
      <c r="F4058" t="s">
        <v>5121</v>
      </c>
      <c r="G4058">
        <v>76</v>
      </c>
    </row>
    <row r="4059" spans="1:7">
      <c r="A4059">
        <v>4058</v>
      </c>
      <c r="B4059">
        <v>8590</v>
      </c>
      <c r="C4059">
        <v>21</v>
      </c>
      <c r="D4059" t="s">
        <v>5210</v>
      </c>
      <c r="E4059" s="469">
        <v>259</v>
      </c>
      <c r="F4059" t="s">
        <v>5124</v>
      </c>
      <c r="G4059">
        <v>144</v>
      </c>
    </row>
    <row r="4060" spans="1:7">
      <c r="A4060">
        <v>4059</v>
      </c>
      <c r="B4060">
        <v>9705</v>
      </c>
      <c r="C4060">
        <v>21</v>
      </c>
      <c r="D4060" t="s">
        <v>5211</v>
      </c>
      <c r="E4060" s="469">
        <v>169.99</v>
      </c>
      <c r="F4060" t="s">
        <v>5124</v>
      </c>
      <c r="G4060">
        <v>98</v>
      </c>
    </row>
    <row r="4061" spans="1:7">
      <c r="A4061">
        <v>4060</v>
      </c>
      <c r="B4061">
        <v>10763</v>
      </c>
      <c r="C4061">
        <v>21</v>
      </c>
      <c r="D4061" t="s">
        <v>5212</v>
      </c>
      <c r="E4061" s="469">
        <v>89.95</v>
      </c>
      <c r="F4061" t="s">
        <v>5124</v>
      </c>
      <c r="G4061">
        <v>53</v>
      </c>
    </row>
    <row r="4062" spans="1:7">
      <c r="A4062">
        <v>4061</v>
      </c>
      <c r="B4062">
        <v>11259</v>
      </c>
      <c r="C4062">
        <v>21</v>
      </c>
      <c r="D4062" t="s">
        <v>5213</v>
      </c>
      <c r="E4062" s="469">
        <v>136.99</v>
      </c>
      <c r="F4062" t="s">
        <v>5093</v>
      </c>
      <c r="G4062">
        <v>32</v>
      </c>
    </row>
    <row r="4063" spans="1:7">
      <c r="A4063">
        <v>4062</v>
      </c>
      <c r="B4063">
        <v>6828</v>
      </c>
      <c r="C4063">
        <v>21</v>
      </c>
      <c r="D4063" t="s">
        <v>5214</v>
      </c>
      <c r="E4063" s="469">
        <v>79</v>
      </c>
      <c r="F4063" t="s">
        <v>5093</v>
      </c>
      <c r="G4063">
        <v>217</v>
      </c>
    </row>
    <row r="4064" spans="1:7">
      <c r="A4064">
        <v>4063</v>
      </c>
      <c r="B4064">
        <v>10578</v>
      </c>
      <c r="C4064">
        <v>21</v>
      </c>
      <c r="D4064" t="s">
        <v>5215</v>
      </c>
      <c r="E4064" s="469">
        <v>549</v>
      </c>
      <c r="F4064" t="s">
        <v>5093</v>
      </c>
      <c r="G4064">
        <v>61</v>
      </c>
    </row>
    <row r="4065" spans="1:7">
      <c r="A4065">
        <v>4064</v>
      </c>
      <c r="B4065">
        <v>11888</v>
      </c>
      <c r="C4065">
        <v>21</v>
      </c>
      <c r="D4065" t="s">
        <v>5216</v>
      </c>
      <c r="E4065" s="469">
        <v>349</v>
      </c>
      <c r="F4065" t="s">
        <v>5093</v>
      </c>
      <c r="G4065">
        <v>5</v>
      </c>
    </row>
    <row r="4066" spans="1:7">
      <c r="A4066">
        <v>4065</v>
      </c>
      <c r="B4066">
        <v>9329</v>
      </c>
      <c r="C4066">
        <v>21</v>
      </c>
      <c r="D4066" t="s">
        <v>5217</v>
      </c>
      <c r="E4066" s="469">
        <v>369</v>
      </c>
      <c r="F4066" t="s">
        <v>5093</v>
      </c>
      <c r="G4066">
        <v>114</v>
      </c>
    </row>
    <row r="4067" spans="1:7">
      <c r="A4067">
        <v>4066</v>
      </c>
      <c r="B4067">
        <v>8179</v>
      </c>
      <c r="C4067">
        <v>21</v>
      </c>
      <c r="D4067" t="s">
        <v>5218</v>
      </c>
      <c r="E4067" s="469">
        <v>179</v>
      </c>
      <c r="F4067" t="s">
        <v>5093</v>
      </c>
      <c r="G4067">
        <v>160</v>
      </c>
    </row>
    <row r="4068" spans="1:7">
      <c r="A4068">
        <v>4067</v>
      </c>
      <c r="B4068">
        <v>8417</v>
      </c>
      <c r="C4068">
        <v>21</v>
      </c>
      <c r="D4068" t="s">
        <v>5219</v>
      </c>
      <c r="E4068" s="469">
        <v>199</v>
      </c>
      <c r="F4068" t="s">
        <v>5093</v>
      </c>
      <c r="G4068">
        <v>151</v>
      </c>
    </row>
    <row r="4069" spans="1:7">
      <c r="A4069">
        <v>4068</v>
      </c>
      <c r="B4069">
        <v>7183</v>
      </c>
      <c r="C4069">
        <v>21</v>
      </c>
      <c r="D4069" t="s">
        <v>5220</v>
      </c>
      <c r="E4069" s="469">
        <v>319</v>
      </c>
      <c r="F4069" t="s">
        <v>5093</v>
      </c>
      <c r="G4069">
        <v>203</v>
      </c>
    </row>
    <row r="4070" spans="1:7">
      <c r="A4070">
        <v>4069</v>
      </c>
      <c r="B4070">
        <v>6046</v>
      </c>
      <c r="C4070">
        <v>21</v>
      </c>
      <c r="D4070" t="s">
        <v>5221</v>
      </c>
      <c r="E4070" s="469">
        <v>339</v>
      </c>
      <c r="F4070" t="s">
        <v>5093</v>
      </c>
      <c r="G4070">
        <v>249</v>
      </c>
    </row>
    <row r="4071" spans="1:7">
      <c r="A4071">
        <v>4070</v>
      </c>
      <c r="B4071">
        <v>8534</v>
      </c>
      <c r="C4071">
        <v>21</v>
      </c>
      <c r="D4071" t="s">
        <v>5222</v>
      </c>
      <c r="E4071" s="469">
        <v>579</v>
      </c>
      <c r="F4071" t="s">
        <v>5093</v>
      </c>
      <c r="G4071">
        <v>146</v>
      </c>
    </row>
    <row r="4072" spans="1:7">
      <c r="A4072">
        <v>4071</v>
      </c>
      <c r="B4072">
        <v>6369</v>
      </c>
      <c r="C4072">
        <v>21</v>
      </c>
      <c r="D4072" t="s">
        <v>5223</v>
      </c>
      <c r="E4072" s="469">
        <v>449</v>
      </c>
      <c r="F4072" t="s">
        <v>5093</v>
      </c>
      <c r="G4072">
        <v>235</v>
      </c>
    </row>
    <row r="4073" spans="1:7">
      <c r="A4073">
        <v>4072</v>
      </c>
      <c r="B4073">
        <v>10010</v>
      </c>
      <c r="C4073">
        <v>21</v>
      </c>
      <c r="D4073" t="s">
        <v>5224</v>
      </c>
      <c r="E4073" s="469">
        <v>165.95</v>
      </c>
      <c r="F4073" t="s">
        <v>5080</v>
      </c>
      <c r="G4073">
        <v>85</v>
      </c>
    </row>
    <row r="4074" spans="1:7">
      <c r="A4074">
        <v>4073</v>
      </c>
      <c r="B4074">
        <v>11817</v>
      </c>
      <c r="C4074">
        <v>21</v>
      </c>
      <c r="D4074" t="s">
        <v>5225</v>
      </c>
      <c r="E4074" s="469">
        <v>49</v>
      </c>
      <c r="F4074" t="s">
        <v>5080</v>
      </c>
      <c r="G4074">
        <v>8</v>
      </c>
    </row>
    <row r="4075" spans="1:7">
      <c r="A4075">
        <v>4074</v>
      </c>
      <c r="B4075">
        <v>6445</v>
      </c>
      <c r="C4075">
        <v>21</v>
      </c>
      <c r="D4075" t="s">
        <v>5226</v>
      </c>
      <c r="E4075" s="469">
        <v>219</v>
      </c>
      <c r="F4075" t="s">
        <v>5080</v>
      </c>
      <c r="G4075">
        <v>232</v>
      </c>
    </row>
    <row r="4076" spans="1:7">
      <c r="A4076">
        <v>4075</v>
      </c>
      <c r="B4076">
        <v>6908</v>
      </c>
      <c r="C4076">
        <v>21</v>
      </c>
      <c r="D4076" t="s">
        <v>5227</v>
      </c>
      <c r="E4076" s="469">
        <v>219</v>
      </c>
      <c r="F4076" t="s">
        <v>5080</v>
      </c>
      <c r="G4076">
        <v>214</v>
      </c>
    </row>
    <row r="4077" spans="1:7">
      <c r="A4077">
        <v>4076</v>
      </c>
      <c r="B4077">
        <v>7531</v>
      </c>
      <c r="C4077">
        <v>21</v>
      </c>
      <c r="D4077" t="s">
        <v>5228</v>
      </c>
      <c r="E4077" s="469">
        <v>184.99</v>
      </c>
      <c r="F4077" t="s">
        <v>5080</v>
      </c>
      <c r="G4077">
        <v>189</v>
      </c>
    </row>
    <row r="4078" spans="1:7">
      <c r="A4078">
        <v>4077</v>
      </c>
      <c r="B4078">
        <v>9728</v>
      </c>
      <c r="C4078">
        <v>21</v>
      </c>
      <c r="D4078" t="s">
        <v>5229</v>
      </c>
      <c r="E4078" s="469">
        <v>154</v>
      </c>
      <c r="F4078" t="s">
        <v>5086</v>
      </c>
      <c r="G4078">
        <v>97</v>
      </c>
    </row>
    <row r="4079" spans="1:7">
      <c r="A4079">
        <v>4078</v>
      </c>
      <c r="B4079">
        <v>10747</v>
      </c>
      <c r="C4079">
        <v>21</v>
      </c>
      <c r="D4079" t="s">
        <v>5230</v>
      </c>
      <c r="E4079" s="469">
        <v>229</v>
      </c>
      <c r="F4079" t="s">
        <v>5086</v>
      </c>
      <c r="G4079">
        <v>54</v>
      </c>
    </row>
    <row r="4080" spans="1:7">
      <c r="A4080">
        <v>4079</v>
      </c>
      <c r="B4080">
        <v>9022</v>
      </c>
      <c r="C4080">
        <v>21</v>
      </c>
      <c r="D4080" t="s">
        <v>5231</v>
      </c>
      <c r="E4080" s="469">
        <v>249</v>
      </c>
      <c r="F4080" t="s">
        <v>5086</v>
      </c>
      <c r="G4080">
        <v>127</v>
      </c>
    </row>
    <row r="4081" spans="1:7">
      <c r="A4081">
        <v>4080</v>
      </c>
      <c r="B4081">
        <v>11509</v>
      </c>
      <c r="C4081">
        <v>21</v>
      </c>
      <c r="D4081" t="s">
        <v>5232</v>
      </c>
      <c r="E4081" s="469">
        <v>229</v>
      </c>
      <c r="F4081" t="s">
        <v>5086</v>
      </c>
      <c r="G4081">
        <v>21</v>
      </c>
    </row>
    <row r="4082" spans="1:7">
      <c r="A4082">
        <v>4081</v>
      </c>
      <c r="B4082">
        <v>7265</v>
      </c>
      <c r="C4082">
        <v>22</v>
      </c>
      <c r="D4082" t="s">
        <v>5233</v>
      </c>
      <c r="E4082" s="469">
        <v>139</v>
      </c>
      <c r="F4082" t="s">
        <v>5234</v>
      </c>
      <c r="G4082">
        <v>200</v>
      </c>
    </row>
    <row r="4083" spans="1:7">
      <c r="A4083">
        <v>4082</v>
      </c>
      <c r="B4083">
        <v>6015</v>
      </c>
      <c r="C4083">
        <v>22</v>
      </c>
      <c r="D4083" t="s">
        <v>5235</v>
      </c>
      <c r="E4083" s="469">
        <v>229.95</v>
      </c>
      <c r="F4083" t="s">
        <v>5236</v>
      </c>
      <c r="G4083">
        <v>250</v>
      </c>
    </row>
    <row r="4084" spans="1:7">
      <c r="A4084">
        <v>4083</v>
      </c>
      <c r="B4084">
        <v>11183</v>
      </c>
      <c r="C4084">
        <v>22</v>
      </c>
      <c r="D4084" t="s">
        <v>5237</v>
      </c>
      <c r="E4084" s="469">
        <v>69.95</v>
      </c>
      <c r="F4084" t="s">
        <v>5238</v>
      </c>
      <c r="G4084">
        <v>35</v>
      </c>
    </row>
    <row r="4085" spans="1:7">
      <c r="A4085">
        <v>4084</v>
      </c>
      <c r="B4085">
        <v>10485</v>
      </c>
      <c r="C4085">
        <v>22</v>
      </c>
      <c r="D4085" t="s">
        <v>5239</v>
      </c>
      <c r="E4085" s="469">
        <v>289</v>
      </c>
      <c r="F4085" t="s">
        <v>5236</v>
      </c>
      <c r="G4085">
        <v>65</v>
      </c>
    </row>
    <row r="4086" spans="1:7">
      <c r="A4086">
        <v>4085</v>
      </c>
      <c r="B4086">
        <v>9644</v>
      </c>
      <c r="C4086">
        <v>22</v>
      </c>
      <c r="D4086" t="s">
        <v>5240</v>
      </c>
      <c r="E4086" s="469">
        <v>183.99</v>
      </c>
      <c r="F4086" t="s">
        <v>5238</v>
      </c>
      <c r="G4086">
        <v>100</v>
      </c>
    </row>
    <row r="4087" spans="1:7">
      <c r="A4087">
        <v>4086</v>
      </c>
      <c r="B4087">
        <v>10307</v>
      </c>
      <c r="C4087">
        <v>22</v>
      </c>
      <c r="D4087" t="s">
        <v>5241</v>
      </c>
      <c r="E4087" s="469">
        <v>119</v>
      </c>
      <c r="F4087" t="s">
        <v>5234</v>
      </c>
      <c r="G4087">
        <v>72</v>
      </c>
    </row>
    <row r="4088" spans="1:7">
      <c r="A4088">
        <v>4087</v>
      </c>
      <c r="B4088">
        <v>7682</v>
      </c>
      <c r="C4088">
        <v>22</v>
      </c>
      <c r="D4088" t="s">
        <v>5242</v>
      </c>
      <c r="E4088" s="469">
        <v>159.94999999999999</v>
      </c>
      <c r="F4088" t="s">
        <v>5238</v>
      </c>
      <c r="G4088">
        <v>182</v>
      </c>
    </row>
    <row r="4089" spans="1:7">
      <c r="A4089">
        <v>4088</v>
      </c>
      <c r="B4089">
        <v>9614</v>
      </c>
      <c r="C4089">
        <v>22</v>
      </c>
      <c r="D4089" t="s">
        <v>5243</v>
      </c>
      <c r="E4089" s="469">
        <v>119</v>
      </c>
      <c r="F4089" t="s">
        <v>5234</v>
      </c>
      <c r="G4089">
        <v>101</v>
      </c>
    </row>
    <row r="4090" spans="1:7">
      <c r="A4090">
        <v>4089</v>
      </c>
      <c r="B4090">
        <v>7903</v>
      </c>
      <c r="C4090">
        <v>22</v>
      </c>
      <c r="D4090" t="s">
        <v>5244</v>
      </c>
      <c r="E4090" s="469">
        <v>109</v>
      </c>
      <c r="F4090" t="s">
        <v>5238</v>
      </c>
      <c r="G4090">
        <v>172</v>
      </c>
    </row>
    <row r="4091" spans="1:7">
      <c r="A4091">
        <v>4090</v>
      </c>
      <c r="B4091">
        <v>8418</v>
      </c>
      <c r="C4091">
        <v>22</v>
      </c>
      <c r="D4091" t="s">
        <v>5245</v>
      </c>
      <c r="E4091" s="469">
        <v>229.95</v>
      </c>
      <c r="F4091" t="s">
        <v>5236</v>
      </c>
      <c r="G4091">
        <v>151</v>
      </c>
    </row>
    <row r="4092" spans="1:7">
      <c r="A4092">
        <v>4091</v>
      </c>
      <c r="B4092">
        <v>9674</v>
      </c>
      <c r="C4092">
        <v>22</v>
      </c>
      <c r="D4092" t="s">
        <v>5246</v>
      </c>
      <c r="E4092" s="469">
        <v>139</v>
      </c>
      <c r="F4092" t="s">
        <v>5234</v>
      </c>
      <c r="G4092">
        <v>99</v>
      </c>
    </row>
    <row r="4093" spans="1:7">
      <c r="A4093">
        <v>4092</v>
      </c>
      <c r="B4093">
        <v>7237</v>
      </c>
      <c r="C4093">
        <v>22</v>
      </c>
      <c r="D4093" t="s">
        <v>5247</v>
      </c>
      <c r="E4093" s="469">
        <v>148.99</v>
      </c>
      <c r="F4093" t="s">
        <v>5234</v>
      </c>
      <c r="G4093">
        <v>201</v>
      </c>
    </row>
    <row r="4094" spans="1:7">
      <c r="A4094">
        <v>4093</v>
      </c>
      <c r="B4094">
        <v>10234</v>
      </c>
      <c r="C4094">
        <v>22</v>
      </c>
      <c r="D4094" t="s">
        <v>5248</v>
      </c>
      <c r="E4094" s="469">
        <v>44.95</v>
      </c>
      <c r="F4094" t="s">
        <v>5234</v>
      </c>
      <c r="G4094">
        <v>75</v>
      </c>
    </row>
    <row r="4095" spans="1:7">
      <c r="A4095">
        <v>4094</v>
      </c>
      <c r="B4095">
        <v>6348</v>
      </c>
      <c r="C4095">
        <v>22</v>
      </c>
      <c r="D4095" t="s">
        <v>5249</v>
      </c>
      <c r="E4095" s="469">
        <v>179</v>
      </c>
      <c r="F4095" t="s">
        <v>5238</v>
      </c>
      <c r="G4095">
        <v>236</v>
      </c>
    </row>
    <row r="4096" spans="1:7">
      <c r="A4096">
        <v>4095</v>
      </c>
      <c r="B4096">
        <v>7238</v>
      </c>
      <c r="C4096">
        <v>22</v>
      </c>
      <c r="D4096" t="s">
        <v>5250</v>
      </c>
      <c r="E4096" s="469">
        <v>179</v>
      </c>
      <c r="F4096" t="s">
        <v>5238</v>
      </c>
      <c r="G4096">
        <v>201</v>
      </c>
    </row>
    <row r="4097" spans="1:7">
      <c r="A4097">
        <v>4096</v>
      </c>
      <c r="B4097">
        <v>9958</v>
      </c>
      <c r="C4097">
        <v>22</v>
      </c>
      <c r="D4097" t="s">
        <v>5251</v>
      </c>
      <c r="E4097" s="469">
        <v>129</v>
      </c>
      <c r="F4097" t="s">
        <v>5238</v>
      </c>
      <c r="G4097">
        <v>88</v>
      </c>
    </row>
    <row r="4098" spans="1:7">
      <c r="A4098">
        <v>4097</v>
      </c>
      <c r="B4098">
        <v>7859</v>
      </c>
      <c r="C4098">
        <v>22</v>
      </c>
      <c r="D4098" t="s">
        <v>5252</v>
      </c>
      <c r="E4098" s="469">
        <v>349</v>
      </c>
      <c r="F4098" t="s">
        <v>5234</v>
      </c>
      <c r="G4098">
        <v>174</v>
      </c>
    </row>
    <row r="4099" spans="1:7">
      <c r="A4099">
        <v>4098</v>
      </c>
      <c r="B4099">
        <v>11510</v>
      </c>
      <c r="C4099">
        <v>22</v>
      </c>
      <c r="D4099" t="s">
        <v>5253</v>
      </c>
      <c r="E4099" s="469">
        <v>299</v>
      </c>
      <c r="F4099" t="s">
        <v>5238</v>
      </c>
      <c r="G4099">
        <v>21</v>
      </c>
    </row>
    <row r="4100" spans="1:7">
      <c r="A4100">
        <v>4099</v>
      </c>
      <c r="B4100">
        <v>10716</v>
      </c>
      <c r="C4100">
        <v>22</v>
      </c>
      <c r="D4100" t="s">
        <v>5254</v>
      </c>
      <c r="E4100" s="469">
        <v>459</v>
      </c>
      <c r="F4100" t="s">
        <v>5236</v>
      </c>
      <c r="G4100">
        <v>55</v>
      </c>
    </row>
    <row r="4101" spans="1:7">
      <c r="A4101">
        <v>4100</v>
      </c>
      <c r="B4101">
        <v>6349</v>
      </c>
      <c r="C4101">
        <v>22</v>
      </c>
      <c r="D4101" t="s">
        <v>5255</v>
      </c>
      <c r="E4101" s="469">
        <v>183.99</v>
      </c>
      <c r="F4101" t="s">
        <v>5238</v>
      </c>
      <c r="G4101">
        <v>236</v>
      </c>
    </row>
    <row r="4102" spans="1:7">
      <c r="A4102">
        <v>4101</v>
      </c>
      <c r="B4102">
        <v>8419</v>
      </c>
      <c r="C4102">
        <v>22</v>
      </c>
      <c r="D4102" t="s">
        <v>5256</v>
      </c>
      <c r="E4102" s="469">
        <v>183.99</v>
      </c>
      <c r="F4102" t="s">
        <v>5238</v>
      </c>
      <c r="G4102">
        <v>151</v>
      </c>
    </row>
    <row r="4103" spans="1:7">
      <c r="A4103">
        <v>4102</v>
      </c>
      <c r="B4103">
        <v>6267</v>
      </c>
      <c r="C4103">
        <v>22</v>
      </c>
      <c r="D4103" t="s">
        <v>5257</v>
      </c>
      <c r="E4103" s="469">
        <v>267.5</v>
      </c>
      <c r="F4103" t="s">
        <v>5238</v>
      </c>
      <c r="G4103">
        <v>239</v>
      </c>
    </row>
    <row r="4104" spans="1:7">
      <c r="A4104">
        <v>4103</v>
      </c>
      <c r="B4104">
        <v>10255</v>
      </c>
      <c r="C4104">
        <v>22</v>
      </c>
      <c r="D4104" t="s">
        <v>5258</v>
      </c>
      <c r="E4104" s="469">
        <v>139</v>
      </c>
      <c r="F4104" t="s">
        <v>5234</v>
      </c>
      <c r="G4104">
        <v>74</v>
      </c>
    </row>
    <row r="4105" spans="1:7">
      <c r="A4105">
        <v>4104</v>
      </c>
      <c r="B4105">
        <v>9070</v>
      </c>
      <c r="C4105">
        <v>22</v>
      </c>
      <c r="D4105" t="s">
        <v>5259</v>
      </c>
      <c r="E4105" s="469">
        <v>129</v>
      </c>
      <c r="F4105" t="s">
        <v>5236</v>
      </c>
      <c r="G4105">
        <v>125</v>
      </c>
    </row>
    <row r="4106" spans="1:7">
      <c r="A4106">
        <v>4105</v>
      </c>
      <c r="B4106">
        <v>9071</v>
      </c>
      <c r="C4106">
        <v>22</v>
      </c>
      <c r="D4106" t="s">
        <v>5260</v>
      </c>
      <c r="E4106" s="469">
        <v>249</v>
      </c>
      <c r="F4106" t="s">
        <v>5238</v>
      </c>
      <c r="G4106">
        <v>125</v>
      </c>
    </row>
    <row r="4107" spans="1:7">
      <c r="A4107">
        <v>4106</v>
      </c>
      <c r="B4107">
        <v>10932</v>
      </c>
      <c r="C4107">
        <v>22</v>
      </c>
      <c r="D4107" t="s">
        <v>5261</v>
      </c>
      <c r="E4107" s="469">
        <v>99.95</v>
      </c>
      <c r="F4107" t="s">
        <v>5234</v>
      </c>
      <c r="G4107">
        <v>45</v>
      </c>
    </row>
    <row r="4108" spans="1:7">
      <c r="A4108">
        <v>4107</v>
      </c>
      <c r="B4108">
        <v>8336</v>
      </c>
      <c r="C4108">
        <v>22</v>
      </c>
      <c r="D4108" t="s">
        <v>5262</v>
      </c>
      <c r="E4108" s="469">
        <v>178</v>
      </c>
      <c r="F4108" t="s">
        <v>5238</v>
      </c>
      <c r="G4108">
        <v>154</v>
      </c>
    </row>
    <row r="4109" spans="1:7">
      <c r="A4109">
        <v>4108</v>
      </c>
      <c r="B4109">
        <v>11688</v>
      </c>
      <c r="C4109">
        <v>22</v>
      </c>
      <c r="D4109" t="s">
        <v>5263</v>
      </c>
      <c r="E4109" s="469">
        <v>299</v>
      </c>
      <c r="F4109" t="s">
        <v>5238</v>
      </c>
      <c r="G4109">
        <v>13</v>
      </c>
    </row>
    <row r="4110" spans="1:7">
      <c r="A4110">
        <v>4109</v>
      </c>
      <c r="B4110">
        <v>9512</v>
      </c>
      <c r="C4110">
        <v>22</v>
      </c>
      <c r="D4110" t="s">
        <v>5264</v>
      </c>
      <c r="E4110" s="469">
        <v>294.7</v>
      </c>
      <c r="F4110" t="s">
        <v>5236</v>
      </c>
      <c r="G4110">
        <v>106</v>
      </c>
    </row>
    <row r="4111" spans="1:7">
      <c r="A4111">
        <v>4110</v>
      </c>
      <c r="B4111">
        <v>9551</v>
      </c>
      <c r="C4111">
        <v>22</v>
      </c>
      <c r="D4111" t="s">
        <v>5265</v>
      </c>
      <c r="E4111" s="469">
        <v>179</v>
      </c>
      <c r="F4111" t="s">
        <v>5236</v>
      </c>
      <c r="G4111">
        <v>104</v>
      </c>
    </row>
    <row r="4112" spans="1:7">
      <c r="A4112">
        <v>4111</v>
      </c>
      <c r="B4112">
        <v>9729</v>
      </c>
      <c r="C4112">
        <v>22</v>
      </c>
      <c r="D4112" t="s">
        <v>5266</v>
      </c>
      <c r="E4112" s="469">
        <v>163</v>
      </c>
      <c r="F4112" t="s">
        <v>5238</v>
      </c>
      <c r="G4112">
        <v>97</v>
      </c>
    </row>
    <row r="4113" spans="1:7">
      <c r="A4113">
        <v>4112</v>
      </c>
      <c r="B4113">
        <v>11232</v>
      </c>
      <c r="C4113">
        <v>22</v>
      </c>
      <c r="D4113" t="s">
        <v>5267</v>
      </c>
      <c r="E4113" s="469">
        <v>177.4</v>
      </c>
      <c r="F4113" t="s">
        <v>5238</v>
      </c>
      <c r="G4113">
        <v>33</v>
      </c>
    </row>
    <row r="4114" spans="1:7">
      <c r="A4114">
        <v>4113</v>
      </c>
      <c r="B4114">
        <v>10662</v>
      </c>
      <c r="C4114">
        <v>22</v>
      </c>
      <c r="D4114" t="s">
        <v>5268</v>
      </c>
      <c r="E4114" s="469">
        <v>308.99</v>
      </c>
      <c r="F4114" t="s">
        <v>5269</v>
      </c>
      <c r="G4114">
        <v>57</v>
      </c>
    </row>
    <row r="4115" spans="1:7">
      <c r="A4115">
        <v>4114</v>
      </c>
      <c r="B4115">
        <v>8771</v>
      </c>
      <c r="C4115">
        <v>22</v>
      </c>
      <c r="D4115" t="s">
        <v>5270</v>
      </c>
      <c r="E4115" s="469">
        <v>299</v>
      </c>
      <c r="F4115" t="s">
        <v>5238</v>
      </c>
      <c r="G4115">
        <v>137</v>
      </c>
    </row>
    <row r="4116" spans="1:7">
      <c r="A4116">
        <v>4115</v>
      </c>
      <c r="B4116">
        <v>6588</v>
      </c>
      <c r="C4116">
        <v>22</v>
      </c>
      <c r="D4116" t="s">
        <v>5271</v>
      </c>
      <c r="E4116" s="469">
        <v>429</v>
      </c>
      <c r="F4116" t="s">
        <v>5236</v>
      </c>
      <c r="G4116">
        <v>226</v>
      </c>
    </row>
    <row r="4117" spans="1:7">
      <c r="A4117">
        <v>4116</v>
      </c>
      <c r="B4117">
        <v>9905</v>
      </c>
      <c r="C4117">
        <v>22</v>
      </c>
      <c r="D4117" t="s">
        <v>5272</v>
      </c>
      <c r="E4117" s="469">
        <v>159.94999999999999</v>
      </c>
      <c r="F4117" t="s">
        <v>5238</v>
      </c>
      <c r="G4117">
        <v>90</v>
      </c>
    </row>
    <row r="4118" spans="1:7">
      <c r="A4118">
        <v>4117</v>
      </c>
      <c r="B4118">
        <v>10278</v>
      </c>
      <c r="C4118">
        <v>22</v>
      </c>
      <c r="D4118" t="s">
        <v>5273</v>
      </c>
      <c r="E4118" s="469">
        <v>149.9</v>
      </c>
      <c r="F4118" t="s">
        <v>5234</v>
      </c>
      <c r="G4118">
        <v>73</v>
      </c>
    </row>
    <row r="4119" spans="1:7">
      <c r="A4119">
        <v>4118</v>
      </c>
      <c r="B4119">
        <v>8136</v>
      </c>
      <c r="C4119">
        <v>22</v>
      </c>
      <c r="D4119" t="s">
        <v>5274</v>
      </c>
      <c r="E4119" s="469">
        <v>33.950000000000003</v>
      </c>
      <c r="F4119" t="s">
        <v>5275</v>
      </c>
      <c r="G4119">
        <v>162</v>
      </c>
    </row>
    <row r="4120" spans="1:7">
      <c r="A4120">
        <v>4119</v>
      </c>
      <c r="B4120">
        <v>10819</v>
      </c>
      <c r="C4120">
        <v>22</v>
      </c>
      <c r="D4120" t="s">
        <v>5276</v>
      </c>
      <c r="E4120" s="469">
        <v>519</v>
      </c>
      <c r="F4120" t="s">
        <v>5236</v>
      </c>
      <c r="G4120">
        <v>50</v>
      </c>
    </row>
    <row r="4121" spans="1:7">
      <c r="A4121">
        <v>4120</v>
      </c>
      <c r="B4121">
        <v>10308</v>
      </c>
      <c r="C4121">
        <v>22</v>
      </c>
      <c r="D4121" t="s">
        <v>5277</v>
      </c>
      <c r="E4121" s="469">
        <v>519</v>
      </c>
      <c r="F4121" t="s">
        <v>5236</v>
      </c>
      <c r="G4121">
        <v>72</v>
      </c>
    </row>
    <row r="4122" spans="1:7">
      <c r="A4122">
        <v>4121</v>
      </c>
      <c r="B4122">
        <v>11558</v>
      </c>
      <c r="C4122">
        <v>22</v>
      </c>
      <c r="D4122" t="s">
        <v>5278</v>
      </c>
      <c r="E4122" s="469">
        <v>179</v>
      </c>
      <c r="F4122" t="s">
        <v>5238</v>
      </c>
      <c r="G4122">
        <v>19</v>
      </c>
    </row>
    <row r="4123" spans="1:7">
      <c r="A4123">
        <v>4122</v>
      </c>
      <c r="B4123">
        <v>11206</v>
      </c>
      <c r="C4123">
        <v>22</v>
      </c>
      <c r="D4123" t="s">
        <v>5279</v>
      </c>
      <c r="E4123" s="469">
        <v>129</v>
      </c>
      <c r="F4123" t="s">
        <v>5238</v>
      </c>
      <c r="G4123">
        <v>34</v>
      </c>
    </row>
    <row r="4124" spans="1:7">
      <c r="A4124">
        <v>4123</v>
      </c>
      <c r="B4124">
        <v>6290</v>
      </c>
      <c r="C4124">
        <v>22</v>
      </c>
      <c r="D4124" t="s">
        <v>5280</v>
      </c>
      <c r="E4124" s="469">
        <v>278.99</v>
      </c>
      <c r="F4124" t="s">
        <v>5236</v>
      </c>
      <c r="G4124">
        <v>238</v>
      </c>
    </row>
    <row r="4125" spans="1:7">
      <c r="A4125">
        <v>4124</v>
      </c>
      <c r="B4125">
        <v>10982</v>
      </c>
      <c r="C4125">
        <v>22</v>
      </c>
      <c r="D4125" t="s">
        <v>5281</v>
      </c>
      <c r="E4125" s="469">
        <v>228.2</v>
      </c>
      <c r="F4125" t="s">
        <v>5236</v>
      </c>
      <c r="G4125">
        <v>43</v>
      </c>
    </row>
    <row r="4126" spans="1:7">
      <c r="A4126">
        <v>4125</v>
      </c>
      <c r="B4126">
        <v>9532</v>
      </c>
      <c r="C4126">
        <v>22</v>
      </c>
      <c r="D4126" t="s">
        <v>5282</v>
      </c>
      <c r="E4126" s="469">
        <v>429</v>
      </c>
      <c r="F4126" t="s">
        <v>5236</v>
      </c>
      <c r="G4126">
        <v>105</v>
      </c>
    </row>
    <row r="4127" spans="1:7">
      <c r="A4127">
        <v>4126</v>
      </c>
      <c r="B4127">
        <v>9594</v>
      </c>
      <c r="C4127">
        <v>22</v>
      </c>
      <c r="D4127" t="s">
        <v>5283</v>
      </c>
      <c r="E4127" s="469">
        <v>264</v>
      </c>
      <c r="F4127" t="s">
        <v>5238</v>
      </c>
      <c r="G4127">
        <v>102</v>
      </c>
    </row>
    <row r="4128" spans="1:7">
      <c r="A4128">
        <v>4127</v>
      </c>
      <c r="B4128">
        <v>7662</v>
      </c>
      <c r="C4128">
        <v>22</v>
      </c>
      <c r="D4128" t="s">
        <v>5284</v>
      </c>
      <c r="E4128" s="469">
        <v>129</v>
      </c>
      <c r="F4128" t="s">
        <v>5238</v>
      </c>
      <c r="G4128">
        <v>183</v>
      </c>
    </row>
    <row r="4129" spans="1:7">
      <c r="A4129">
        <v>4128</v>
      </c>
      <c r="B4129">
        <v>9423</v>
      </c>
      <c r="C4129">
        <v>22</v>
      </c>
      <c r="D4129" t="s">
        <v>5285</v>
      </c>
      <c r="E4129" s="469">
        <v>149.94999999999999</v>
      </c>
      <c r="F4129" t="s">
        <v>5238</v>
      </c>
      <c r="G4129">
        <v>110</v>
      </c>
    </row>
    <row r="4130" spans="1:7">
      <c r="A4130">
        <v>4129</v>
      </c>
      <c r="B4130">
        <v>8049</v>
      </c>
      <c r="C4130">
        <v>22</v>
      </c>
      <c r="D4130" t="s">
        <v>5286</v>
      </c>
      <c r="E4130" s="469">
        <v>74.989999999999995</v>
      </c>
      <c r="F4130" t="s">
        <v>5269</v>
      </c>
      <c r="G4130">
        <v>166</v>
      </c>
    </row>
    <row r="4131" spans="1:7">
      <c r="A4131">
        <v>4130</v>
      </c>
      <c r="B4131">
        <v>6047</v>
      </c>
      <c r="C4131">
        <v>22</v>
      </c>
      <c r="D4131" t="s">
        <v>5287</v>
      </c>
      <c r="E4131" s="469">
        <v>99</v>
      </c>
      <c r="F4131" t="s">
        <v>5234</v>
      </c>
      <c r="G4131">
        <v>249</v>
      </c>
    </row>
    <row r="4132" spans="1:7">
      <c r="A4132">
        <v>4131</v>
      </c>
      <c r="B4132">
        <v>6268</v>
      </c>
      <c r="C4132">
        <v>22</v>
      </c>
      <c r="D4132" t="s">
        <v>5288</v>
      </c>
      <c r="E4132" s="469">
        <v>179</v>
      </c>
      <c r="F4132" t="s">
        <v>5236</v>
      </c>
      <c r="G4132">
        <v>239</v>
      </c>
    </row>
    <row r="4133" spans="1:7">
      <c r="A4133">
        <v>4132</v>
      </c>
      <c r="B4133">
        <v>8050</v>
      </c>
      <c r="C4133">
        <v>22</v>
      </c>
      <c r="D4133" t="s">
        <v>5289</v>
      </c>
      <c r="E4133" s="469">
        <v>183</v>
      </c>
      <c r="F4133" t="s">
        <v>5238</v>
      </c>
      <c r="G4133">
        <v>166</v>
      </c>
    </row>
    <row r="4134" spans="1:7">
      <c r="A4134">
        <v>4133</v>
      </c>
      <c r="B4134">
        <v>8304</v>
      </c>
      <c r="C4134">
        <v>22</v>
      </c>
      <c r="D4134" t="s">
        <v>5290</v>
      </c>
      <c r="E4134" s="469">
        <v>48.99</v>
      </c>
      <c r="F4134" t="s">
        <v>5275</v>
      </c>
      <c r="G4134">
        <v>155</v>
      </c>
    </row>
    <row r="4135" spans="1:7">
      <c r="A4135">
        <v>4134</v>
      </c>
      <c r="B4135">
        <v>6853</v>
      </c>
      <c r="C4135">
        <v>22</v>
      </c>
      <c r="D4135" t="s">
        <v>5291</v>
      </c>
      <c r="E4135" s="469">
        <v>166</v>
      </c>
      <c r="F4135" t="s">
        <v>5238</v>
      </c>
      <c r="G4135">
        <v>216</v>
      </c>
    </row>
    <row r="4136" spans="1:7">
      <c r="A4136">
        <v>4135</v>
      </c>
      <c r="B4136">
        <v>11044</v>
      </c>
      <c r="C4136">
        <v>22</v>
      </c>
      <c r="D4136" t="s">
        <v>5292</v>
      </c>
      <c r="E4136" s="469">
        <v>249</v>
      </c>
      <c r="F4136" t="s">
        <v>5238</v>
      </c>
      <c r="G4136">
        <v>41</v>
      </c>
    </row>
    <row r="4137" spans="1:7">
      <c r="A4137">
        <v>4136</v>
      </c>
      <c r="B4137">
        <v>11440</v>
      </c>
      <c r="C4137">
        <v>22</v>
      </c>
      <c r="D4137" t="s">
        <v>5293</v>
      </c>
      <c r="E4137" s="469">
        <v>149.94999999999999</v>
      </c>
      <c r="F4137" t="s">
        <v>5238</v>
      </c>
      <c r="G4137">
        <v>24</v>
      </c>
    </row>
    <row r="4138" spans="1:7">
      <c r="A4138">
        <v>4137</v>
      </c>
      <c r="B4138">
        <v>9706</v>
      </c>
      <c r="C4138">
        <v>22</v>
      </c>
      <c r="D4138" t="s">
        <v>5294</v>
      </c>
      <c r="E4138" s="469">
        <v>249</v>
      </c>
      <c r="F4138" t="s">
        <v>5238</v>
      </c>
      <c r="G4138">
        <v>98</v>
      </c>
    </row>
    <row r="4139" spans="1:7">
      <c r="A4139">
        <v>4138</v>
      </c>
      <c r="B4139">
        <v>7292</v>
      </c>
      <c r="C4139">
        <v>22</v>
      </c>
      <c r="D4139" t="s">
        <v>5295</v>
      </c>
      <c r="E4139" s="469">
        <v>409</v>
      </c>
      <c r="F4139" t="s">
        <v>5236</v>
      </c>
      <c r="G4139">
        <v>199</v>
      </c>
    </row>
    <row r="4140" spans="1:7">
      <c r="A4140">
        <v>4139</v>
      </c>
      <c r="B4140">
        <v>9175</v>
      </c>
      <c r="C4140">
        <v>22</v>
      </c>
      <c r="D4140" t="s">
        <v>5296</v>
      </c>
      <c r="E4140" s="469">
        <v>179</v>
      </c>
      <c r="F4140" t="s">
        <v>5236</v>
      </c>
      <c r="G4140">
        <v>120</v>
      </c>
    </row>
    <row r="4141" spans="1:7">
      <c r="A4141">
        <v>4140</v>
      </c>
      <c r="B4141">
        <v>8880</v>
      </c>
      <c r="C4141">
        <v>22</v>
      </c>
      <c r="D4141" t="s">
        <v>5297</v>
      </c>
      <c r="E4141" s="469">
        <v>149.94999999999999</v>
      </c>
      <c r="F4141" t="s">
        <v>5238</v>
      </c>
      <c r="G4141">
        <v>133</v>
      </c>
    </row>
    <row r="4142" spans="1:7">
      <c r="A4142">
        <v>4141</v>
      </c>
      <c r="B4142">
        <v>9786</v>
      </c>
      <c r="C4142">
        <v>22</v>
      </c>
      <c r="D4142" t="s">
        <v>5298</v>
      </c>
      <c r="E4142" s="469">
        <v>257.10000000000002</v>
      </c>
      <c r="F4142" t="s">
        <v>5236</v>
      </c>
      <c r="G4142">
        <v>95</v>
      </c>
    </row>
    <row r="4143" spans="1:7">
      <c r="A4143">
        <v>4142</v>
      </c>
      <c r="B4143">
        <v>6499</v>
      </c>
      <c r="C4143">
        <v>22</v>
      </c>
      <c r="D4143" t="s">
        <v>5299</v>
      </c>
      <c r="E4143" s="469">
        <v>269</v>
      </c>
      <c r="F4143" t="s">
        <v>5238</v>
      </c>
      <c r="G4143">
        <v>230</v>
      </c>
    </row>
    <row r="4144" spans="1:7">
      <c r="A4144">
        <v>4143</v>
      </c>
      <c r="B4144">
        <v>7585</v>
      </c>
      <c r="C4144">
        <v>22</v>
      </c>
      <c r="D4144" t="s">
        <v>5300</v>
      </c>
      <c r="E4144" s="469">
        <v>224</v>
      </c>
      <c r="F4144" t="s">
        <v>5238</v>
      </c>
      <c r="G4144">
        <v>187</v>
      </c>
    </row>
    <row r="4145" spans="1:7">
      <c r="A4145">
        <v>4144</v>
      </c>
      <c r="B4145">
        <v>7340</v>
      </c>
      <c r="C4145">
        <v>22</v>
      </c>
      <c r="D4145" t="s">
        <v>5301</v>
      </c>
      <c r="E4145" s="469">
        <v>249</v>
      </c>
      <c r="F4145" t="s">
        <v>5238</v>
      </c>
      <c r="G4145">
        <v>197</v>
      </c>
    </row>
    <row r="4146" spans="1:7">
      <c r="A4146">
        <v>4145</v>
      </c>
      <c r="B4146">
        <v>10028</v>
      </c>
      <c r="C4146">
        <v>22</v>
      </c>
      <c r="D4146" t="s">
        <v>5302</v>
      </c>
      <c r="E4146" s="469">
        <v>149.94999999999999</v>
      </c>
      <c r="F4146" t="s">
        <v>5238</v>
      </c>
      <c r="G4146">
        <v>84</v>
      </c>
    </row>
    <row r="4147" spans="1:7">
      <c r="A4147">
        <v>4146</v>
      </c>
      <c r="B4147">
        <v>6969</v>
      </c>
      <c r="C4147">
        <v>22</v>
      </c>
      <c r="D4147" t="s">
        <v>5303</v>
      </c>
      <c r="E4147" s="469">
        <v>89.99</v>
      </c>
      <c r="F4147" t="s">
        <v>5304</v>
      </c>
      <c r="G4147">
        <v>211</v>
      </c>
    </row>
    <row r="4148" spans="1:7">
      <c r="A4148">
        <v>4147</v>
      </c>
      <c r="B4148">
        <v>10535</v>
      </c>
      <c r="C4148">
        <v>22</v>
      </c>
      <c r="D4148" t="s">
        <v>5305</v>
      </c>
      <c r="E4148" s="469">
        <v>39.99</v>
      </c>
      <c r="F4148" t="s">
        <v>5275</v>
      </c>
      <c r="G4148">
        <v>63</v>
      </c>
    </row>
    <row r="4149" spans="1:7">
      <c r="A4149">
        <v>4148</v>
      </c>
      <c r="B4149">
        <v>11012</v>
      </c>
      <c r="C4149">
        <v>22</v>
      </c>
      <c r="D4149" t="s">
        <v>5306</v>
      </c>
      <c r="E4149" s="469">
        <v>479</v>
      </c>
      <c r="F4149" t="s">
        <v>5236</v>
      </c>
      <c r="G4149">
        <v>42</v>
      </c>
    </row>
    <row r="4150" spans="1:7">
      <c r="A4150">
        <v>4149</v>
      </c>
      <c r="B4150">
        <v>9154</v>
      </c>
      <c r="C4150">
        <v>22</v>
      </c>
      <c r="D4150" t="s">
        <v>5307</v>
      </c>
      <c r="E4150" s="469">
        <v>106.95</v>
      </c>
      <c r="F4150" t="s">
        <v>5238</v>
      </c>
      <c r="G4150">
        <v>121</v>
      </c>
    </row>
    <row r="4151" spans="1:7">
      <c r="A4151">
        <v>4150</v>
      </c>
      <c r="B4151">
        <v>8337</v>
      </c>
      <c r="C4151">
        <v>22</v>
      </c>
      <c r="D4151" t="s">
        <v>5308</v>
      </c>
      <c r="E4151" s="469">
        <v>249</v>
      </c>
      <c r="F4151" t="s">
        <v>5238</v>
      </c>
      <c r="G4151">
        <v>154</v>
      </c>
    </row>
    <row r="4152" spans="1:7">
      <c r="A4152">
        <v>4151</v>
      </c>
      <c r="B4152">
        <v>6674</v>
      </c>
      <c r="C4152">
        <v>22</v>
      </c>
      <c r="D4152" t="s">
        <v>5309</v>
      </c>
      <c r="E4152" s="469">
        <v>319</v>
      </c>
      <c r="F4152" t="s">
        <v>5269</v>
      </c>
      <c r="G4152">
        <v>223</v>
      </c>
    </row>
    <row r="4153" spans="1:7">
      <c r="A4153">
        <v>4152</v>
      </c>
      <c r="B4153">
        <v>8668</v>
      </c>
      <c r="C4153">
        <v>22</v>
      </c>
      <c r="D4153" t="s">
        <v>5310</v>
      </c>
      <c r="E4153" s="469">
        <v>34.99</v>
      </c>
      <c r="F4153" t="s">
        <v>5275</v>
      </c>
      <c r="G4153">
        <v>141</v>
      </c>
    </row>
    <row r="4154" spans="1:7">
      <c r="A4154">
        <v>4153</v>
      </c>
      <c r="B4154">
        <v>7904</v>
      </c>
      <c r="C4154">
        <v>22</v>
      </c>
      <c r="D4154" t="s">
        <v>5311</v>
      </c>
      <c r="E4154" s="469">
        <v>499.99</v>
      </c>
      <c r="F4154" t="s">
        <v>5236</v>
      </c>
      <c r="G4154">
        <v>172</v>
      </c>
    </row>
    <row r="4155" spans="1:7">
      <c r="A4155">
        <v>4154</v>
      </c>
      <c r="B4155">
        <v>8920</v>
      </c>
      <c r="C4155">
        <v>22</v>
      </c>
      <c r="D4155" t="s">
        <v>5312</v>
      </c>
      <c r="E4155" s="469">
        <v>129.99</v>
      </c>
      <c r="F4155" t="s">
        <v>5236</v>
      </c>
      <c r="G4155">
        <v>131</v>
      </c>
    </row>
    <row r="4156" spans="1:7">
      <c r="A4156">
        <v>4155</v>
      </c>
      <c r="B4156">
        <v>8742</v>
      </c>
      <c r="C4156">
        <v>22</v>
      </c>
      <c r="D4156" t="s">
        <v>5313</v>
      </c>
      <c r="E4156" s="469">
        <v>199</v>
      </c>
      <c r="F4156" t="s">
        <v>5238</v>
      </c>
      <c r="G4156">
        <v>138</v>
      </c>
    </row>
    <row r="4157" spans="1:7">
      <c r="A4157">
        <v>4156</v>
      </c>
      <c r="B4157">
        <v>6446</v>
      </c>
      <c r="C4157">
        <v>22</v>
      </c>
      <c r="D4157" t="s">
        <v>5314</v>
      </c>
      <c r="E4157" s="469">
        <v>224</v>
      </c>
      <c r="F4157" t="s">
        <v>5238</v>
      </c>
      <c r="G4157">
        <v>232</v>
      </c>
    </row>
    <row r="4158" spans="1:7">
      <c r="A4158">
        <v>4157</v>
      </c>
      <c r="B4158">
        <v>9116</v>
      </c>
      <c r="C4158">
        <v>22</v>
      </c>
      <c r="D4158" t="s">
        <v>5315</v>
      </c>
      <c r="E4158" s="469">
        <v>249</v>
      </c>
      <c r="F4158" t="s">
        <v>5238</v>
      </c>
      <c r="G4158">
        <v>123</v>
      </c>
    </row>
    <row r="4159" spans="1:7">
      <c r="A4159">
        <v>4158</v>
      </c>
      <c r="B4159">
        <v>7001</v>
      </c>
      <c r="C4159">
        <v>22</v>
      </c>
      <c r="D4159" t="s">
        <v>5316</v>
      </c>
      <c r="E4159" s="469">
        <v>99</v>
      </c>
      <c r="F4159" t="s">
        <v>5304</v>
      </c>
      <c r="G4159">
        <v>210</v>
      </c>
    </row>
    <row r="4160" spans="1:7">
      <c r="A4160">
        <v>4159</v>
      </c>
      <c r="B4160">
        <v>10513</v>
      </c>
      <c r="C4160">
        <v>22</v>
      </c>
      <c r="D4160" t="s">
        <v>5317</v>
      </c>
      <c r="E4160" s="469">
        <v>699</v>
      </c>
      <c r="F4160" t="s">
        <v>5269</v>
      </c>
      <c r="G4160">
        <v>64</v>
      </c>
    </row>
    <row r="4161" spans="1:7">
      <c r="A4161">
        <v>4160</v>
      </c>
      <c r="B4161">
        <v>10279</v>
      </c>
      <c r="C4161">
        <v>22</v>
      </c>
      <c r="D4161" t="s">
        <v>5318</v>
      </c>
      <c r="E4161" s="469">
        <v>749</v>
      </c>
      <c r="F4161" t="s">
        <v>5269</v>
      </c>
      <c r="G4161">
        <v>73</v>
      </c>
    </row>
    <row r="4162" spans="1:7">
      <c r="A4162">
        <v>4161</v>
      </c>
      <c r="B4162">
        <v>10388</v>
      </c>
      <c r="C4162">
        <v>22</v>
      </c>
      <c r="D4162" t="s">
        <v>5319</v>
      </c>
      <c r="E4162" s="469">
        <v>549</v>
      </c>
      <c r="F4162" t="s">
        <v>5269</v>
      </c>
      <c r="G4162">
        <v>69</v>
      </c>
    </row>
    <row r="4163" spans="1:7">
      <c r="A4163">
        <v>4162</v>
      </c>
      <c r="B4163">
        <v>11511</v>
      </c>
      <c r="C4163">
        <v>22</v>
      </c>
      <c r="D4163" t="s">
        <v>5320</v>
      </c>
      <c r="E4163" s="469">
        <v>349</v>
      </c>
      <c r="F4163" t="s">
        <v>5269</v>
      </c>
      <c r="G4163">
        <v>21</v>
      </c>
    </row>
    <row r="4164" spans="1:7">
      <c r="A4164">
        <v>4163</v>
      </c>
      <c r="B4164">
        <v>9552</v>
      </c>
      <c r="C4164">
        <v>22</v>
      </c>
      <c r="D4164" t="s">
        <v>5321</v>
      </c>
      <c r="E4164" s="469">
        <v>122.49</v>
      </c>
      <c r="F4164" t="s">
        <v>5234</v>
      </c>
      <c r="G4164">
        <v>104</v>
      </c>
    </row>
    <row r="4165" spans="1:7">
      <c r="A4165">
        <v>4164</v>
      </c>
      <c r="B4165">
        <v>9351</v>
      </c>
      <c r="C4165">
        <v>22</v>
      </c>
      <c r="D4165" t="s">
        <v>5322</v>
      </c>
      <c r="E4165" s="469">
        <v>88</v>
      </c>
      <c r="F4165" t="s">
        <v>5234</v>
      </c>
      <c r="G4165">
        <v>113</v>
      </c>
    </row>
    <row r="4166" spans="1:7">
      <c r="A4166">
        <v>4165</v>
      </c>
      <c r="B4166">
        <v>7954</v>
      </c>
      <c r="C4166">
        <v>22</v>
      </c>
      <c r="D4166" t="s">
        <v>5323</v>
      </c>
      <c r="E4166" s="469">
        <v>138.99</v>
      </c>
      <c r="F4166" t="s">
        <v>5236</v>
      </c>
      <c r="G4166">
        <v>170</v>
      </c>
    </row>
    <row r="4167" spans="1:7">
      <c r="A4167">
        <v>4166</v>
      </c>
      <c r="B4167">
        <v>8305</v>
      </c>
      <c r="C4167">
        <v>22</v>
      </c>
      <c r="D4167" t="s">
        <v>5324</v>
      </c>
      <c r="E4167" s="469">
        <v>264</v>
      </c>
      <c r="F4167" t="s">
        <v>5238</v>
      </c>
      <c r="G4167">
        <v>155</v>
      </c>
    </row>
    <row r="4168" spans="1:7">
      <c r="A4168">
        <v>4167</v>
      </c>
      <c r="B4168">
        <v>9092</v>
      </c>
      <c r="C4168">
        <v>22</v>
      </c>
      <c r="D4168" t="s">
        <v>5325</v>
      </c>
      <c r="E4168" s="469">
        <v>119</v>
      </c>
      <c r="F4168" t="s">
        <v>5238</v>
      </c>
      <c r="G4168">
        <v>124</v>
      </c>
    </row>
    <row r="4169" spans="1:7">
      <c r="A4169">
        <v>4168</v>
      </c>
      <c r="B4169">
        <v>9374</v>
      </c>
      <c r="C4169">
        <v>22</v>
      </c>
      <c r="D4169" t="s">
        <v>5326</v>
      </c>
      <c r="E4169" s="469">
        <v>59.95</v>
      </c>
      <c r="F4169" t="s">
        <v>5275</v>
      </c>
      <c r="G4169">
        <v>112</v>
      </c>
    </row>
    <row r="4170" spans="1:7">
      <c r="A4170">
        <v>4169</v>
      </c>
      <c r="B4170">
        <v>10603</v>
      </c>
      <c r="C4170">
        <v>22</v>
      </c>
      <c r="D4170" t="s">
        <v>5327</v>
      </c>
      <c r="E4170" s="469">
        <v>169</v>
      </c>
      <c r="F4170" t="s">
        <v>5238</v>
      </c>
      <c r="G4170">
        <v>60</v>
      </c>
    </row>
    <row r="4171" spans="1:7">
      <c r="A4171">
        <v>4170</v>
      </c>
      <c r="B4171">
        <v>10647</v>
      </c>
      <c r="C4171">
        <v>22</v>
      </c>
      <c r="D4171" t="s">
        <v>5328</v>
      </c>
      <c r="E4171" s="469">
        <v>319</v>
      </c>
      <c r="F4171" t="s">
        <v>5269</v>
      </c>
      <c r="G4171">
        <v>58</v>
      </c>
    </row>
    <row r="4172" spans="1:7">
      <c r="A4172">
        <v>4171</v>
      </c>
      <c r="B4172">
        <v>11045</v>
      </c>
      <c r="C4172">
        <v>22</v>
      </c>
      <c r="D4172" t="s">
        <v>5329</v>
      </c>
      <c r="E4172" s="469">
        <v>47.95</v>
      </c>
      <c r="F4172" t="s">
        <v>5275</v>
      </c>
      <c r="G4172">
        <v>41</v>
      </c>
    </row>
    <row r="4173" spans="1:7">
      <c r="A4173">
        <v>4172</v>
      </c>
      <c r="B4173">
        <v>10717</v>
      </c>
      <c r="C4173">
        <v>22</v>
      </c>
      <c r="D4173" t="s">
        <v>5330</v>
      </c>
      <c r="E4173" s="469">
        <v>145.99</v>
      </c>
      <c r="F4173" t="s">
        <v>5236</v>
      </c>
      <c r="G4173">
        <v>55</v>
      </c>
    </row>
    <row r="4174" spans="1:7">
      <c r="A4174">
        <v>4173</v>
      </c>
      <c r="B4174">
        <v>11818</v>
      </c>
      <c r="C4174">
        <v>22</v>
      </c>
      <c r="D4174" t="s">
        <v>5331</v>
      </c>
      <c r="E4174" s="469">
        <v>649.99</v>
      </c>
      <c r="F4174" t="s">
        <v>5236</v>
      </c>
      <c r="G4174">
        <v>8</v>
      </c>
    </row>
    <row r="4175" spans="1:7">
      <c r="A4175">
        <v>4174</v>
      </c>
      <c r="B4175">
        <v>6854</v>
      </c>
      <c r="C4175">
        <v>22</v>
      </c>
      <c r="D4175" t="s">
        <v>5332</v>
      </c>
      <c r="E4175" s="469">
        <v>119</v>
      </c>
      <c r="F4175" t="s">
        <v>5238</v>
      </c>
      <c r="G4175">
        <v>216</v>
      </c>
    </row>
    <row r="4176" spans="1:7">
      <c r="A4176">
        <v>4175</v>
      </c>
      <c r="B4176">
        <v>7313</v>
      </c>
      <c r="C4176">
        <v>22</v>
      </c>
      <c r="D4176" t="s">
        <v>5333</v>
      </c>
      <c r="E4176" s="469">
        <v>243.75</v>
      </c>
      <c r="F4176" t="s">
        <v>5238</v>
      </c>
      <c r="G4176">
        <v>198</v>
      </c>
    </row>
    <row r="4177" spans="1:7">
      <c r="A4177">
        <v>4176</v>
      </c>
      <c r="B4177">
        <v>10332</v>
      </c>
      <c r="C4177">
        <v>22</v>
      </c>
      <c r="D4177" t="s">
        <v>5334</v>
      </c>
      <c r="E4177" s="469">
        <v>749</v>
      </c>
      <c r="F4177" t="s">
        <v>5269</v>
      </c>
      <c r="G4177">
        <v>71</v>
      </c>
    </row>
    <row r="4178" spans="1:7">
      <c r="A4178">
        <v>4177</v>
      </c>
      <c r="B4178">
        <v>9487</v>
      </c>
      <c r="C4178">
        <v>22</v>
      </c>
      <c r="D4178" t="s">
        <v>5335</v>
      </c>
      <c r="E4178" s="469">
        <v>449</v>
      </c>
      <c r="F4178" t="s">
        <v>5234</v>
      </c>
      <c r="G4178">
        <v>107</v>
      </c>
    </row>
    <row r="4179" spans="1:7">
      <c r="A4179">
        <v>4178</v>
      </c>
      <c r="B4179">
        <v>7266</v>
      </c>
      <c r="C4179">
        <v>22</v>
      </c>
      <c r="D4179" t="s">
        <v>5336</v>
      </c>
      <c r="E4179" s="469">
        <v>349</v>
      </c>
      <c r="F4179" t="s">
        <v>5234</v>
      </c>
      <c r="G4179">
        <v>200</v>
      </c>
    </row>
    <row r="4180" spans="1:7">
      <c r="A4180">
        <v>4179</v>
      </c>
      <c r="B4180">
        <v>11715</v>
      </c>
      <c r="C4180">
        <v>22</v>
      </c>
      <c r="D4180" t="s">
        <v>5337</v>
      </c>
      <c r="E4180" s="469">
        <v>131.1</v>
      </c>
      <c r="F4180" t="s">
        <v>5236</v>
      </c>
      <c r="G4180">
        <v>12</v>
      </c>
    </row>
    <row r="4181" spans="1:7">
      <c r="A4181">
        <v>4180</v>
      </c>
      <c r="B4181">
        <v>9862</v>
      </c>
      <c r="C4181">
        <v>22</v>
      </c>
      <c r="D4181" t="s">
        <v>5338</v>
      </c>
      <c r="E4181" s="469">
        <v>369</v>
      </c>
      <c r="F4181" t="s">
        <v>5236</v>
      </c>
      <c r="G4181">
        <v>92</v>
      </c>
    </row>
    <row r="4182" spans="1:7">
      <c r="A4182">
        <v>4181</v>
      </c>
      <c r="B4182">
        <v>10983</v>
      </c>
      <c r="C4182">
        <v>22</v>
      </c>
      <c r="D4182" t="s">
        <v>5339</v>
      </c>
      <c r="E4182" s="469">
        <v>449</v>
      </c>
      <c r="F4182" t="s">
        <v>5236</v>
      </c>
      <c r="G4182">
        <v>43</v>
      </c>
    </row>
    <row r="4183" spans="1:7">
      <c r="A4183">
        <v>4182</v>
      </c>
      <c r="B4183">
        <v>10280</v>
      </c>
      <c r="C4183">
        <v>22</v>
      </c>
      <c r="D4183" t="s">
        <v>5340</v>
      </c>
      <c r="E4183" s="469">
        <v>99.95</v>
      </c>
      <c r="F4183" t="s">
        <v>5234</v>
      </c>
      <c r="G4183">
        <v>73</v>
      </c>
    </row>
    <row r="4184" spans="1:7">
      <c r="A4184">
        <v>4183</v>
      </c>
      <c r="B4184">
        <v>11392</v>
      </c>
      <c r="C4184">
        <v>22</v>
      </c>
      <c r="D4184" t="s">
        <v>5341</v>
      </c>
      <c r="E4184" s="469">
        <v>379</v>
      </c>
      <c r="F4184" t="s">
        <v>5236</v>
      </c>
      <c r="G4184">
        <v>26</v>
      </c>
    </row>
    <row r="4185" spans="1:7">
      <c r="A4185">
        <v>4184</v>
      </c>
      <c r="B4185">
        <v>8921</v>
      </c>
      <c r="C4185">
        <v>22</v>
      </c>
      <c r="D4185" t="s">
        <v>5342</v>
      </c>
      <c r="E4185" s="469">
        <v>119.79</v>
      </c>
      <c r="F4185" t="s">
        <v>5238</v>
      </c>
      <c r="G4185">
        <v>131</v>
      </c>
    </row>
    <row r="4186" spans="1:7">
      <c r="A4186">
        <v>4185</v>
      </c>
      <c r="B4186">
        <v>9730</v>
      </c>
      <c r="C4186">
        <v>22</v>
      </c>
      <c r="D4186" t="s">
        <v>5343</v>
      </c>
      <c r="E4186" s="469">
        <v>499</v>
      </c>
      <c r="F4186" t="s">
        <v>5269</v>
      </c>
      <c r="G4186">
        <v>97</v>
      </c>
    </row>
    <row r="4187" spans="1:7">
      <c r="A4187">
        <v>4186</v>
      </c>
      <c r="B4187">
        <v>6642</v>
      </c>
      <c r="C4187">
        <v>22</v>
      </c>
      <c r="D4187" t="s">
        <v>5344</v>
      </c>
      <c r="E4187" s="469">
        <v>88.99</v>
      </c>
      <c r="F4187" t="s">
        <v>5275</v>
      </c>
      <c r="G4187">
        <v>224</v>
      </c>
    </row>
    <row r="4188" spans="1:7">
      <c r="A4188">
        <v>4187</v>
      </c>
      <c r="B4188">
        <v>11512</v>
      </c>
      <c r="C4188">
        <v>22</v>
      </c>
      <c r="D4188" t="s">
        <v>5345</v>
      </c>
      <c r="E4188" s="469">
        <v>84.99</v>
      </c>
      <c r="F4188" t="s">
        <v>5234</v>
      </c>
      <c r="G4188">
        <v>21</v>
      </c>
    </row>
    <row r="4189" spans="1:7">
      <c r="A4189">
        <v>4188</v>
      </c>
      <c r="B4189">
        <v>10083</v>
      </c>
      <c r="C4189">
        <v>22</v>
      </c>
      <c r="D4189" t="s">
        <v>5346</v>
      </c>
      <c r="E4189" s="469">
        <v>379</v>
      </c>
      <c r="F4189" t="s">
        <v>5236</v>
      </c>
      <c r="G4189">
        <v>82</v>
      </c>
    </row>
    <row r="4190" spans="1:7">
      <c r="A4190">
        <v>4189</v>
      </c>
      <c r="B4190">
        <v>11260</v>
      </c>
      <c r="C4190">
        <v>22</v>
      </c>
      <c r="D4190" t="s">
        <v>5347</v>
      </c>
      <c r="E4190" s="469">
        <v>116.99</v>
      </c>
      <c r="F4190" t="s">
        <v>5236</v>
      </c>
      <c r="G4190">
        <v>32</v>
      </c>
    </row>
    <row r="4191" spans="1:7">
      <c r="A4191">
        <v>4190</v>
      </c>
      <c r="B4191">
        <v>9645</v>
      </c>
      <c r="C4191">
        <v>22</v>
      </c>
      <c r="D4191" t="s">
        <v>5348</v>
      </c>
      <c r="E4191" s="469">
        <v>209</v>
      </c>
      <c r="F4191" t="s">
        <v>5236</v>
      </c>
      <c r="G4191">
        <v>100</v>
      </c>
    </row>
    <row r="4192" spans="1:7">
      <c r="A4192">
        <v>4191</v>
      </c>
      <c r="B4192">
        <v>6048</v>
      </c>
      <c r="C4192">
        <v>22</v>
      </c>
      <c r="D4192" t="s">
        <v>5349</v>
      </c>
      <c r="E4192" s="469">
        <v>259</v>
      </c>
      <c r="F4192" t="s">
        <v>5236</v>
      </c>
      <c r="G4192">
        <v>249</v>
      </c>
    </row>
    <row r="4193" spans="1:7">
      <c r="A4193">
        <v>4192</v>
      </c>
      <c r="B4193">
        <v>10309</v>
      </c>
      <c r="C4193">
        <v>22</v>
      </c>
      <c r="D4193" t="s">
        <v>5350</v>
      </c>
      <c r="E4193" s="469">
        <v>189</v>
      </c>
      <c r="F4193" t="s">
        <v>5351</v>
      </c>
      <c r="G4193">
        <v>72</v>
      </c>
    </row>
    <row r="4194" spans="1:7">
      <c r="A4194">
        <v>4193</v>
      </c>
      <c r="B4194">
        <v>7683</v>
      </c>
      <c r="C4194">
        <v>22</v>
      </c>
      <c r="D4194" t="s">
        <v>5352</v>
      </c>
      <c r="E4194" s="469">
        <v>199</v>
      </c>
      <c r="F4194" t="s">
        <v>5238</v>
      </c>
      <c r="G4194">
        <v>182</v>
      </c>
    </row>
    <row r="4195" spans="1:7">
      <c r="A4195">
        <v>4194</v>
      </c>
      <c r="B4195">
        <v>7799</v>
      </c>
      <c r="C4195">
        <v>22</v>
      </c>
      <c r="D4195" t="s">
        <v>5353</v>
      </c>
      <c r="E4195" s="469">
        <v>179</v>
      </c>
      <c r="F4195" t="s">
        <v>5238</v>
      </c>
      <c r="G4195">
        <v>177</v>
      </c>
    </row>
    <row r="4196" spans="1:7">
      <c r="A4196">
        <v>4195</v>
      </c>
      <c r="B4196">
        <v>6829</v>
      </c>
      <c r="C4196">
        <v>22</v>
      </c>
      <c r="D4196" t="s">
        <v>5354</v>
      </c>
      <c r="E4196" s="469">
        <v>197</v>
      </c>
      <c r="F4196" t="s">
        <v>5238</v>
      </c>
      <c r="G4196">
        <v>217</v>
      </c>
    </row>
    <row r="4197" spans="1:7">
      <c r="A4197">
        <v>4196</v>
      </c>
      <c r="B4197">
        <v>10084</v>
      </c>
      <c r="C4197">
        <v>22</v>
      </c>
      <c r="D4197" t="s">
        <v>5355</v>
      </c>
      <c r="E4197" s="469">
        <v>219.99</v>
      </c>
      <c r="F4197" t="s">
        <v>5238</v>
      </c>
      <c r="G4197">
        <v>82</v>
      </c>
    </row>
    <row r="4198" spans="1:7">
      <c r="A4198">
        <v>4197</v>
      </c>
      <c r="B4198">
        <v>9447</v>
      </c>
      <c r="C4198">
        <v>22</v>
      </c>
      <c r="D4198" t="s">
        <v>5356</v>
      </c>
      <c r="E4198" s="469">
        <v>99</v>
      </c>
      <c r="F4198" t="s">
        <v>5238</v>
      </c>
      <c r="G4198">
        <v>109</v>
      </c>
    </row>
    <row r="4199" spans="1:7">
      <c r="A4199">
        <v>4198</v>
      </c>
      <c r="B4199">
        <v>10604</v>
      </c>
      <c r="C4199">
        <v>22</v>
      </c>
      <c r="D4199" t="s">
        <v>5357</v>
      </c>
      <c r="E4199" s="469">
        <v>224</v>
      </c>
      <c r="F4199" t="s">
        <v>5238</v>
      </c>
      <c r="G4199">
        <v>60</v>
      </c>
    </row>
    <row r="4200" spans="1:7">
      <c r="A4200">
        <v>4199</v>
      </c>
      <c r="B4200">
        <v>8306</v>
      </c>
      <c r="C4200">
        <v>22</v>
      </c>
      <c r="D4200" t="s">
        <v>5358</v>
      </c>
      <c r="E4200" s="469">
        <v>139.94999999999999</v>
      </c>
      <c r="F4200" t="s">
        <v>5238</v>
      </c>
      <c r="G4200">
        <v>155</v>
      </c>
    </row>
    <row r="4201" spans="1:7">
      <c r="A4201">
        <v>4200</v>
      </c>
      <c r="B4201">
        <v>11909</v>
      </c>
      <c r="C4201">
        <v>22</v>
      </c>
      <c r="D4201" t="s">
        <v>5359</v>
      </c>
      <c r="E4201" s="469">
        <v>69.95</v>
      </c>
      <c r="F4201" t="s">
        <v>5304</v>
      </c>
      <c r="G4201">
        <v>4</v>
      </c>
    </row>
    <row r="4202" spans="1:7">
      <c r="A4202">
        <v>4201</v>
      </c>
      <c r="B4202">
        <v>9646</v>
      </c>
      <c r="C4202">
        <v>22</v>
      </c>
      <c r="D4202" t="s">
        <v>5360</v>
      </c>
      <c r="E4202" s="469">
        <v>83.95</v>
      </c>
      <c r="F4202" t="s">
        <v>5304</v>
      </c>
      <c r="G4202">
        <v>100</v>
      </c>
    </row>
    <row r="4203" spans="1:7">
      <c r="A4203">
        <v>4202</v>
      </c>
      <c r="B4203">
        <v>10281</v>
      </c>
      <c r="C4203">
        <v>22</v>
      </c>
      <c r="D4203" t="s">
        <v>5361</v>
      </c>
      <c r="E4203" s="469">
        <v>83.95</v>
      </c>
      <c r="F4203" t="s">
        <v>5304</v>
      </c>
      <c r="G4203">
        <v>73</v>
      </c>
    </row>
    <row r="4204" spans="1:7">
      <c r="A4204">
        <v>4203</v>
      </c>
      <c r="B4204">
        <v>9448</v>
      </c>
      <c r="C4204">
        <v>22</v>
      </c>
      <c r="D4204" t="s">
        <v>5362</v>
      </c>
      <c r="E4204" s="469">
        <v>69.95</v>
      </c>
      <c r="F4204" t="s">
        <v>5304</v>
      </c>
      <c r="G4204">
        <v>109</v>
      </c>
    </row>
    <row r="4205" spans="1:7">
      <c r="A4205">
        <v>4204</v>
      </c>
      <c r="B4205">
        <v>9816</v>
      </c>
      <c r="C4205">
        <v>22</v>
      </c>
      <c r="D4205" t="s">
        <v>5363</v>
      </c>
      <c r="E4205" s="469">
        <v>79.95</v>
      </c>
      <c r="F4205" t="s">
        <v>5304</v>
      </c>
      <c r="G4205">
        <v>94</v>
      </c>
    </row>
    <row r="4206" spans="1:7">
      <c r="A4206">
        <v>4205</v>
      </c>
      <c r="B4206">
        <v>8504</v>
      </c>
      <c r="C4206">
        <v>22</v>
      </c>
      <c r="D4206" t="s">
        <v>5364</v>
      </c>
      <c r="E4206" s="469">
        <v>78.95</v>
      </c>
      <c r="F4206" t="s">
        <v>5304</v>
      </c>
      <c r="G4206">
        <v>147</v>
      </c>
    </row>
    <row r="4207" spans="1:7">
      <c r="A4207">
        <v>4206</v>
      </c>
      <c r="B4207">
        <v>8797</v>
      </c>
      <c r="C4207">
        <v>22</v>
      </c>
      <c r="D4207" t="s">
        <v>5365</v>
      </c>
      <c r="E4207" s="469">
        <v>79</v>
      </c>
      <c r="F4207" t="s">
        <v>5304</v>
      </c>
      <c r="G4207">
        <v>136</v>
      </c>
    </row>
    <row r="4208" spans="1:7">
      <c r="A4208">
        <v>4207</v>
      </c>
      <c r="B4208">
        <v>11774</v>
      </c>
      <c r="C4208">
        <v>22</v>
      </c>
      <c r="D4208" t="s">
        <v>5366</v>
      </c>
      <c r="E4208" s="469">
        <v>79.95</v>
      </c>
      <c r="F4208" t="s">
        <v>5304</v>
      </c>
      <c r="G4208">
        <v>10</v>
      </c>
    </row>
    <row r="4209" spans="1:7">
      <c r="A4209">
        <v>4208</v>
      </c>
      <c r="B4209">
        <v>7154</v>
      </c>
      <c r="C4209">
        <v>22</v>
      </c>
      <c r="D4209" t="s">
        <v>5367</v>
      </c>
      <c r="E4209" s="469">
        <v>159</v>
      </c>
      <c r="F4209" t="s">
        <v>5304</v>
      </c>
      <c r="G4209">
        <v>204</v>
      </c>
    </row>
    <row r="4210" spans="1:7">
      <c r="A4210">
        <v>4209</v>
      </c>
      <c r="B4210">
        <v>9272</v>
      </c>
      <c r="C4210">
        <v>22</v>
      </c>
      <c r="D4210" t="s">
        <v>5368</v>
      </c>
      <c r="E4210" s="469">
        <v>99</v>
      </c>
      <c r="F4210" t="s">
        <v>5304</v>
      </c>
      <c r="G4210">
        <v>117</v>
      </c>
    </row>
    <row r="4211" spans="1:7">
      <c r="A4211">
        <v>4210</v>
      </c>
      <c r="B4211">
        <v>9731</v>
      </c>
      <c r="C4211">
        <v>22</v>
      </c>
      <c r="D4211" t="s">
        <v>5369</v>
      </c>
      <c r="E4211" s="469">
        <v>89</v>
      </c>
      <c r="F4211" t="s">
        <v>5304</v>
      </c>
      <c r="G4211">
        <v>97</v>
      </c>
    </row>
    <row r="4212" spans="1:7">
      <c r="A4212">
        <v>4211</v>
      </c>
      <c r="B4212">
        <v>6144</v>
      </c>
      <c r="C4212">
        <v>22</v>
      </c>
      <c r="D4212" t="s">
        <v>5370</v>
      </c>
      <c r="E4212" s="469">
        <v>649</v>
      </c>
      <c r="F4212" t="s">
        <v>5269</v>
      </c>
      <c r="G4212">
        <v>245</v>
      </c>
    </row>
    <row r="4213" spans="1:7">
      <c r="A4213">
        <v>4212</v>
      </c>
      <c r="B4213">
        <v>6291</v>
      </c>
      <c r="C4213">
        <v>22</v>
      </c>
      <c r="D4213" t="s">
        <v>5371</v>
      </c>
      <c r="E4213" s="469">
        <v>819</v>
      </c>
      <c r="F4213" t="s">
        <v>5269</v>
      </c>
      <c r="G4213">
        <v>238</v>
      </c>
    </row>
    <row r="4214" spans="1:7">
      <c r="A4214">
        <v>4213</v>
      </c>
      <c r="B4214">
        <v>10486</v>
      </c>
      <c r="C4214">
        <v>22</v>
      </c>
      <c r="D4214" t="s">
        <v>5372</v>
      </c>
      <c r="E4214" s="469">
        <v>719</v>
      </c>
      <c r="F4214" t="s">
        <v>5269</v>
      </c>
      <c r="G4214">
        <v>65</v>
      </c>
    </row>
    <row r="4215" spans="1:7">
      <c r="A4215">
        <v>4214</v>
      </c>
      <c r="B4215">
        <v>9401</v>
      </c>
      <c r="C4215">
        <v>22</v>
      </c>
      <c r="D4215" t="s">
        <v>5373</v>
      </c>
      <c r="E4215" s="469">
        <v>669</v>
      </c>
      <c r="F4215" t="s">
        <v>5269</v>
      </c>
      <c r="G4215">
        <v>111</v>
      </c>
    </row>
    <row r="4216" spans="1:7">
      <c r="A4216">
        <v>4215</v>
      </c>
      <c r="B4216">
        <v>6675</v>
      </c>
      <c r="C4216">
        <v>22</v>
      </c>
      <c r="D4216" t="s">
        <v>5374</v>
      </c>
      <c r="E4216" s="469">
        <v>819</v>
      </c>
      <c r="F4216" t="s">
        <v>5269</v>
      </c>
      <c r="G4216">
        <v>223</v>
      </c>
    </row>
    <row r="4217" spans="1:7">
      <c r="A4217">
        <v>4216</v>
      </c>
      <c r="B4217">
        <v>8639</v>
      </c>
      <c r="C4217">
        <v>22</v>
      </c>
      <c r="D4217" t="s">
        <v>5375</v>
      </c>
      <c r="E4217" s="469">
        <v>549</v>
      </c>
      <c r="F4217" t="s">
        <v>5269</v>
      </c>
      <c r="G4217">
        <v>142</v>
      </c>
    </row>
    <row r="4218" spans="1:7">
      <c r="A4218">
        <v>4217</v>
      </c>
      <c r="B4218">
        <v>9402</v>
      </c>
      <c r="C4218">
        <v>22</v>
      </c>
      <c r="D4218" t="s">
        <v>5376</v>
      </c>
      <c r="E4218" s="469">
        <v>499</v>
      </c>
      <c r="F4218" t="s">
        <v>5269</v>
      </c>
      <c r="G4218">
        <v>111</v>
      </c>
    </row>
    <row r="4219" spans="1:7">
      <c r="A4219">
        <v>4218</v>
      </c>
      <c r="B4219">
        <v>11559</v>
      </c>
      <c r="C4219">
        <v>22</v>
      </c>
      <c r="D4219" t="s">
        <v>5377</v>
      </c>
      <c r="E4219" s="469">
        <v>549</v>
      </c>
      <c r="F4219" t="s">
        <v>5269</v>
      </c>
      <c r="G4219">
        <v>19</v>
      </c>
    </row>
    <row r="4220" spans="1:7">
      <c r="A4220">
        <v>4219</v>
      </c>
      <c r="B4220">
        <v>6016</v>
      </c>
      <c r="C4220">
        <v>22</v>
      </c>
      <c r="D4220" t="s">
        <v>5378</v>
      </c>
      <c r="E4220" s="469">
        <v>519</v>
      </c>
      <c r="F4220" t="s">
        <v>5269</v>
      </c>
      <c r="G4220">
        <v>250</v>
      </c>
    </row>
    <row r="4221" spans="1:7">
      <c r="A4221">
        <v>4220</v>
      </c>
      <c r="B4221">
        <v>9449</v>
      </c>
      <c r="C4221">
        <v>22</v>
      </c>
      <c r="D4221" t="s">
        <v>5379</v>
      </c>
      <c r="E4221" s="469">
        <v>569</v>
      </c>
      <c r="F4221" t="s">
        <v>5269</v>
      </c>
      <c r="G4221">
        <v>109</v>
      </c>
    </row>
    <row r="4222" spans="1:7">
      <c r="A4222">
        <v>4221</v>
      </c>
      <c r="B4222">
        <v>11744</v>
      </c>
      <c r="C4222">
        <v>22</v>
      </c>
      <c r="D4222" t="s">
        <v>5380</v>
      </c>
      <c r="E4222" s="469">
        <v>519</v>
      </c>
      <c r="F4222" t="s">
        <v>5269</v>
      </c>
      <c r="G4222">
        <v>11</v>
      </c>
    </row>
    <row r="4223" spans="1:7">
      <c r="A4223">
        <v>4222</v>
      </c>
      <c r="B4223">
        <v>9293</v>
      </c>
      <c r="C4223">
        <v>22</v>
      </c>
      <c r="D4223" t="s">
        <v>5381</v>
      </c>
      <c r="E4223" s="469">
        <v>199</v>
      </c>
      <c r="F4223" t="s">
        <v>5269</v>
      </c>
      <c r="G4223">
        <v>116</v>
      </c>
    </row>
    <row r="4224" spans="1:7">
      <c r="A4224">
        <v>4223</v>
      </c>
      <c r="B4224">
        <v>6098</v>
      </c>
      <c r="C4224">
        <v>22</v>
      </c>
      <c r="D4224" t="s">
        <v>5382</v>
      </c>
      <c r="E4224" s="469">
        <v>259</v>
      </c>
      <c r="F4224" t="s">
        <v>5269</v>
      </c>
      <c r="G4224">
        <v>247</v>
      </c>
    </row>
    <row r="4225" spans="1:7">
      <c r="A4225">
        <v>4224</v>
      </c>
      <c r="B4225">
        <v>8307</v>
      </c>
      <c r="C4225">
        <v>22</v>
      </c>
      <c r="D4225" t="s">
        <v>5383</v>
      </c>
      <c r="E4225" s="469">
        <v>299</v>
      </c>
      <c r="F4225" t="s">
        <v>5269</v>
      </c>
      <c r="G4225">
        <v>155</v>
      </c>
    </row>
    <row r="4226" spans="1:7">
      <c r="A4226">
        <v>4225</v>
      </c>
      <c r="B4226">
        <v>7239</v>
      </c>
      <c r="C4226">
        <v>23</v>
      </c>
      <c r="D4226" t="s">
        <v>5384</v>
      </c>
      <c r="E4226" s="469">
        <v>69.989999999999995</v>
      </c>
      <c r="F4226" t="s">
        <v>5385</v>
      </c>
      <c r="G4226">
        <v>201</v>
      </c>
    </row>
    <row r="4227" spans="1:7">
      <c r="A4227">
        <v>4226</v>
      </c>
      <c r="B4227">
        <v>6124</v>
      </c>
      <c r="C4227">
        <v>23</v>
      </c>
      <c r="D4227" t="s">
        <v>5386</v>
      </c>
      <c r="E4227" s="469">
        <v>129.99</v>
      </c>
      <c r="F4227" t="s">
        <v>5385</v>
      </c>
      <c r="G4227">
        <v>246</v>
      </c>
    </row>
    <row r="4228" spans="1:7">
      <c r="A4228">
        <v>4227</v>
      </c>
      <c r="B4228">
        <v>7002</v>
      </c>
      <c r="C4228">
        <v>23</v>
      </c>
      <c r="D4228" t="s">
        <v>5387</v>
      </c>
      <c r="E4228" s="469">
        <v>74.989999999999995</v>
      </c>
      <c r="F4228" t="s">
        <v>5385</v>
      </c>
      <c r="G4228">
        <v>210</v>
      </c>
    </row>
    <row r="4229" spans="1:7">
      <c r="A4229">
        <v>4228</v>
      </c>
      <c r="B4229">
        <v>11074</v>
      </c>
      <c r="C4229">
        <v>23</v>
      </c>
      <c r="D4229" t="s">
        <v>5388</v>
      </c>
      <c r="E4229" s="469">
        <v>49.99</v>
      </c>
      <c r="F4229" t="s">
        <v>5389</v>
      </c>
      <c r="G4229">
        <v>40</v>
      </c>
    </row>
    <row r="4230" spans="1:7">
      <c r="A4230">
        <v>4229</v>
      </c>
      <c r="B4230">
        <v>7314</v>
      </c>
      <c r="C4230">
        <v>23</v>
      </c>
      <c r="D4230" t="s">
        <v>5390</v>
      </c>
      <c r="E4230" s="469">
        <v>34.99</v>
      </c>
      <c r="F4230" t="s">
        <v>5389</v>
      </c>
      <c r="G4230">
        <v>198</v>
      </c>
    </row>
    <row r="4231" spans="1:7">
      <c r="A4231">
        <v>4230</v>
      </c>
      <c r="B4231">
        <v>9424</v>
      </c>
      <c r="C4231">
        <v>23</v>
      </c>
      <c r="D4231" t="s">
        <v>5391</v>
      </c>
      <c r="E4231" s="469">
        <v>109</v>
      </c>
      <c r="F4231" t="s">
        <v>5385</v>
      </c>
      <c r="G4231">
        <v>110</v>
      </c>
    </row>
    <row r="4232" spans="1:7">
      <c r="A4232">
        <v>4231</v>
      </c>
      <c r="B4232">
        <v>8669</v>
      </c>
      <c r="C4232">
        <v>23</v>
      </c>
      <c r="D4232" t="s">
        <v>5392</v>
      </c>
      <c r="E4232" s="469">
        <v>74.989999999999995</v>
      </c>
      <c r="F4232" t="s">
        <v>5385</v>
      </c>
      <c r="G4232">
        <v>141</v>
      </c>
    </row>
    <row r="4233" spans="1:7">
      <c r="A4233">
        <v>4232</v>
      </c>
      <c r="B4233">
        <v>8159</v>
      </c>
      <c r="C4233">
        <v>23</v>
      </c>
      <c r="D4233" t="s">
        <v>5393</v>
      </c>
      <c r="E4233" s="469">
        <v>99.99</v>
      </c>
      <c r="F4233" t="s">
        <v>5385</v>
      </c>
      <c r="G4233">
        <v>161</v>
      </c>
    </row>
    <row r="4234" spans="1:7">
      <c r="A4234">
        <v>4233</v>
      </c>
      <c r="B4234">
        <v>7860</v>
      </c>
      <c r="C4234">
        <v>23</v>
      </c>
      <c r="D4234" t="s">
        <v>5394</v>
      </c>
      <c r="E4234" s="469">
        <v>59.99</v>
      </c>
      <c r="F4234" t="s">
        <v>5389</v>
      </c>
      <c r="G4234">
        <v>174</v>
      </c>
    </row>
    <row r="4235" spans="1:7">
      <c r="A4235">
        <v>4234</v>
      </c>
      <c r="B4235">
        <v>9707</v>
      </c>
      <c r="C4235">
        <v>23</v>
      </c>
      <c r="D4235" t="s">
        <v>5395</v>
      </c>
      <c r="E4235" s="469">
        <v>39.99</v>
      </c>
      <c r="F4235" t="s">
        <v>5396</v>
      </c>
      <c r="G4235">
        <v>98</v>
      </c>
    </row>
    <row r="4236" spans="1:7">
      <c r="A4236">
        <v>4235</v>
      </c>
      <c r="B4236">
        <v>10780</v>
      </c>
      <c r="C4236">
        <v>23</v>
      </c>
      <c r="D4236" t="s">
        <v>5397</v>
      </c>
      <c r="E4236" s="469">
        <v>58.99</v>
      </c>
      <c r="F4236" t="s">
        <v>5396</v>
      </c>
      <c r="G4236">
        <v>52</v>
      </c>
    </row>
    <row r="4237" spans="1:7">
      <c r="A4237">
        <v>4236</v>
      </c>
      <c r="B4237">
        <v>8160</v>
      </c>
      <c r="C4237">
        <v>23</v>
      </c>
      <c r="D4237" t="s">
        <v>5398</v>
      </c>
      <c r="E4237" s="469">
        <v>159.99</v>
      </c>
      <c r="F4237" t="s">
        <v>5385</v>
      </c>
      <c r="G4237">
        <v>161</v>
      </c>
    </row>
    <row r="4238" spans="1:7">
      <c r="A4238">
        <v>4237</v>
      </c>
      <c r="B4238">
        <v>9245</v>
      </c>
      <c r="C4238">
        <v>23</v>
      </c>
      <c r="D4238" t="s">
        <v>5399</v>
      </c>
      <c r="E4238" s="469">
        <v>32.5</v>
      </c>
      <c r="F4238" t="s">
        <v>5400</v>
      </c>
      <c r="G4238">
        <v>118</v>
      </c>
    </row>
    <row r="4239" spans="1:7">
      <c r="A4239">
        <v>4238</v>
      </c>
      <c r="B4239">
        <v>8798</v>
      </c>
      <c r="C4239">
        <v>23</v>
      </c>
      <c r="D4239" t="s">
        <v>5401</v>
      </c>
      <c r="E4239" s="469">
        <v>29.99</v>
      </c>
      <c r="F4239" t="s">
        <v>5389</v>
      </c>
      <c r="G4239">
        <v>136</v>
      </c>
    </row>
    <row r="4240" spans="1:7">
      <c r="A4240">
        <v>4239</v>
      </c>
      <c r="B4240">
        <v>9533</v>
      </c>
      <c r="C4240">
        <v>23</v>
      </c>
      <c r="D4240" t="s">
        <v>5402</v>
      </c>
      <c r="E4240" s="469">
        <v>46</v>
      </c>
      <c r="F4240" t="s">
        <v>5403</v>
      </c>
      <c r="G4240">
        <v>105</v>
      </c>
    </row>
    <row r="4241" spans="1:7">
      <c r="A4241">
        <v>4240</v>
      </c>
      <c r="B4241">
        <v>9207</v>
      </c>
      <c r="C4241">
        <v>23</v>
      </c>
      <c r="D4241" t="s">
        <v>5404</v>
      </c>
      <c r="E4241" s="469">
        <v>25</v>
      </c>
      <c r="F4241" t="s">
        <v>5400</v>
      </c>
      <c r="G4241">
        <v>119</v>
      </c>
    </row>
    <row r="4242" spans="1:7">
      <c r="A4242">
        <v>4241</v>
      </c>
      <c r="B4242">
        <v>11280</v>
      </c>
      <c r="C4242">
        <v>23</v>
      </c>
      <c r="D4242" t="s">
        <v>5405</v>
      </c>
      <c r="E4242" s="469">
        <v>42.99</v>
      </c>
      <c r="F4242" t="s">
        <v>5400</v>
      </c>
      <c r="G4242">
        <v>31</v>
      </c>
    </row>
    <row r="4243" spans="1:7">
      <c r="A4243">
        <v>4242</v>
      </c>
      <c r="B4243">
        <v>10605</v>
      </c>
      <c r="C4243">
        <v>23</v>
      </c>
      <c r="D4243" t="s">
        <v>5406</v>
      </c>
      <c r="E4243" s="469">
        <v>62.95</v>
      </c>
      <c r="F4243" t="s">
        <v>5407</v>
      </c>
      <c r="G4243">
        <v>60</v>
      </c>
    </row>
    <row r="4244" spans="1:7">
      <c r="A4244">
        <v>4243</v>
      </c>
      <c r="B4244">
        <v>9534</v>
      </c>
      <c r="C4244">
        <v>23</v>
      </c>
      <c r="D4244" t="s">
        <v>5408</v>
      </c>
      <c r="E4244" s="469">
        <v>56.05</v>
      </c>
      <c r="F4244" t="s">
        <v>5389</v>
      </c>
      <c r="G4244">
        <v>105</v>
      </c>
    </row>
    <row r="4245" spans="1:7">
      <c r="A4245">
        <v>4244</v>
      </c>
      <c r="B4245">
        <v>10102</v>
      </c>
      <c r="C4245">
        <v>23</v>
      </c>
      <c r="D4245" t="s">
        <v>5409</v>
      </c>
      <c r="E4245" s="469">
        <v>109.99</v>
      </c>
      <c r="F4245" t="s">
        <v>5385</v>
      </c>
      <c r="G4245">
        <v>81</v>
      </c>
    </row>
    <row r="4246" spans="1:7">
      <c r="A4246">
        <v>4245</v>
      </c>
      <c r="B4246">
        <v>8856</v>
      </c>
      <c r="C4246">
        <v>23</v>
      </c>
      <c r="D4246" t="s">
        <v>5410</v>
      </c>
      <c r="E4246" s="469">
        <v>92.99</v>
      </c>
      <c r="F4246" t="s">
        <v>5385</v>
      </c>
      <c r="G4246">
        <v>134</v>
      </c>
    </row>
    <row r="4247" spans="1:7">
      <c r="A4247">
        <v>4246</v>
      </c>
      <c r="B4247">
        <v>9832</v>
      </c>
      <c r="C4247">
        <v>23</v>
      </c>
      <c r="D4247" t="s">
        <v>5411</v>
      </c>
      <c r="E4247" s="469">
        <v>159.99</v>
      </c>
      <c r="F4247" t="s">
        <v>5385</v>
      </c>
      <c r="G4247">
        <v>93</v>
      </c>
    </row>
    <row r="4248" spans="1:7">
      <c r="A4248">
        <v>4247</v>
      </c>
      <c r="B4248">
        <v>6725</v>
      </c>
      <c r="C4248">
        <v>23</v>
      </c>
      <c r="D4248" t="s">
        <v>5412</v>
      </c>
      <c r="E4248" s="469">
        <v>109</v>
      </c>
      <c r="F4248" t="s">
        <v>5385</v>
      </c>
      <c r="G4248">
        <v>221</v>
      </c>
    </row>
    <row r="4249" spans="1:7">
      <c r="A4249">
        <v>4248</v>
      </c>
      <c r="B4249">
        <v>9467</v>
      </c>
      <c r="C4249">
        <v>23</v>
      </c>
      <c r="D4249" t="s">
        <v>5413</v>
      </c>
      <c r="E4249" s="469">
        <v>74.95</v>
      </c>
      <c r="F4249" t="s">
        <v>5389</v>
      </c>
      <c r="G4249">
        <v>108</v>
      </c>
    </row>
    <row r="4250" spans="1:7">
      <c r="A4250">
        <v>4249</v>
      </c>
      <c r="B4250">
        <v>8355</v>
      </c>
      <c r="C4250">
        <v>23</v>
      </c>
      <c r="D4250" t="s">
        <v>5414</v>
      </c>
      <c r="E4250" s="469">
        <v>59.99</v>
      </c>
      <c r="F4250" t="s">
        <v>5403</v>
      </c>
      <c r="G4250">
        <v>153</v>
      </c>
    </row>
    <row r="4251" spans="1:7">
      <c r="A4251">
        <v>4250</v>
      </c>
      <c r="B4251">
        <v>6929</v>
      </c>
      <c r="C4251">
        <v>23</v>
      </c>
      <c r="D4251" t="s">
        <v>5415</v>
      </c>
      <c r="E4251" s="469">
        <v>70</v>
      </c>
      <c r="F4251" t="s">
        <v>5416</v>
      </c>
      <c r="G4251">
        <v>213</v>
      </c>
    </row>
    <row r="4252" spans="1:7">
      <c r="A4252">
        <v>4251</v>
      </c>
      <c r="B4252">
        <v>9615</v>
      </c>
      <c r="C4252">
        <v>23</v>
      </c>
      <c r="D4252" t="s">
        <v>5417</v>
      </c>
      <c r="E4252" s="469">
        <v>63.9</v>
      </c>
      <c r="F4252" t="s">
        <v>5407</v>
      </c>
      <c r="G4252">
        <v>101</v>
      </c>
    </row>
    <row r="4253" spans="1:7">
      <c r="A4253">
        <v>4252</v>
      </c>
      <c r="B4253">
        <v>6761</v>
      </c>
      <c r="C4253">
        <v>23</v>
      </c>
      <c r="D4253" t="s">
        <v>5418</v>
      </c>
      <c r="E4253" s="469">
        <v>58.95</v>
      </c>
      <c r="F4253" t="s">
        <v>5407</v>
      </c>
      <c r="G4253">
        <v>220</v>
      </c>
    </row>
    <row r="4254" spans="1:7">
      <c r="A4254">
        <v>4253</v>
      </c>
      <c r="B4254">
        <v>9023</v>
      </c>
      <c r="C4254">
        <v>23</v>
      </c>
      <c r="D4254" t="s">
        <v>5419</v>
      </c>
      <c r="E4254" s="469">
        <v>72.5</v>
      </c>
      <c r="F4254" t="s">
        <v>5420</v>
      </c>
      <c r="G4254">
        <v>127</v>
      </c>
    </row>
    <row r="4255" spans="1:7">
      <c r="A4255">
        <v>4254</v>
      </c>
      <c r="B4255">
        <v>8356</v>
      </c>
      <c r="C4255">
        <v>23</v>
      </c>
      <c r="D4255" t="s">
        <v>5421</v>
      </c>
      <c r="E4255" s="469">
        <v>37.99</v>
      </c>
      <c r="F4255" t="s">
        <v>5400</v>
      </c>
      <c r="G4255">
        <v>153</v>
      </c>
    </row>
    <row r="4256" spans="1:7">
      <c r="A4256">
        <v>4255</v>
      </c>
      <c r="B4256">
        <v>8382</v>
      </c>
      <c r="C4256">
        <v>23</v>
      </c>
      <c r="D4256" t="s">
        <v>5422</v>
      </c>
      <c r="E4256" s="469">
        <v>44.95</v>
      </c>
      <c r="F4256" t="s">
        <v>5396</v>
      </c>
      <c r="G4256">
        <v>152</v>
      </c>
    </row>
    <row r="4257" spans="1:7">
      <c r="A4257">
        <v>4256</v>
      </c>
      <c r="B4257">
        <v>7410</v>
      </c>
      <c r="C4257">
        <v>23</v>
      </c>
      <c r="D4257" t="s">
        <v>5423</v>
      </c>
      <c r="E4257" s="469">
        <v>81.99</v>
      </c>
      <c r="F4257" t="s">
        <v>5403</v>
      </c>
      <c r="G4257">
        <v>194</v>
      </c>
    </row>
    <row r="4258" spans="1:7">
      <c r="A4258">
        <v>4257</v>
      </c>
      <c r="B4258">
        <v>6808</v>
      </c>
      <c r="C4258">
        <v>23</v>
      </c>
      <c r="D4258" t="s">
        <v>5424</v>
      </c>
      <c r="E4258" s="469">
        <v>39.99</v>
      </c>
      <c r="F4258" t="s">
        <v>5396</v>
      </c>
      <c r="G4258">
        <v>218</v>
      </c>
    </row>
    <row r="4259" spans="1:7">
      <c r="A4259">
        <v>4258</v>
      </c>
      <c r="B4259">
        <v>7936</v>
      </c>
      <c r="C4259">
        <v>23</v>
      </c>
      <c r="D4259" t="s">
        <v>5425</v>
      </c>
      <c r="E4259" s="469">
        <v>49.99</v>
      </c>
      <c r="F4259" t="s">
        <v>5389</v>
      </c>
      <c r="G4259">
        <v>171</v>
      </c>
    </row>
    <row r="4260" spans="1:7">
      <c r="A4260">
        <v>4259</v>
      </c>
      <c r="B4260">
        <v>11572</v>
      </c>
      <c r="C4260">
        <v>23</v>
      </c>
      <c r="D4260" t="s">
        <v>5426</v>
      </c>
      <c r="E4260" s="469">
        <v>44.99</v>
      </c>
      <c r="F4260" t="s">
        <v>5389</v>
      </c>
      <c r="G4260">
        <v>18</v>
      </c>
    </row>
    <row r="4261" spans="1:7">
      <c r="A4261">
        <v>4260</v>
      </c>
      <c r="B4261">
        <v>7684</v>
      </c>
      <c r="C4261">
        <v>23</v>
      </c>
      <c r="D4261" t="s">
        <v>5427</v>
      </c>
      <c r="E4261" s="469">
        <v>69.95</v>
      </c>
      <c r="F4261" t="s">
        <v>5389</v>
      </c>
      <c r="G4261">
        <v>182</v>
      </c>
    </row>
    <row r="4262" spans="1:7">
      <c r="A4262">
        <v>4261</v>
      </c>
      <c r="B4262">
        <v>7121</v>
      </c>
      <c r="C4262">
        <v>23</v>
      </c>
      <c r="D4262" t="s">
        <v>5428</v>
      </c>
      <c r="E4262" s="469">
        <v>52.99</v>
      </c>
      <c r="F4262" t="s">
        <v>5389</v>
      </c>
      <c r="G4262">
        <v>205</v>
      </c>
    </row>
    <row r="4263" spans="1:7">
      <c r="A4263">
        <v>4262</v>
      </c>
      <c r="B4263">
        <v>10628</v>
      </c>
      <c r="C4263">
        <v>23</v>
      </c>
      <c r="D4263" t="s">
        <v>5429</v>
      </c>
      <c r="E4263" s="469">
        <v>39.99</v>
      </c>
      <c r="F4263" t="s">
        <v>5389</v>
      </c>
      <c r="G4263">
        <v>59</v>
      </c>
    </row>
    <row r="4264" spans="1:7">
      <c r="A4264">
        <v>4263</v>
      </c>
      <c r="B4264">
        <v>8558</v>
      </c>
      <c r="C4264">
        <v>23</v>
      </c>
      <c r="D4264" t="s">
        <v>5430</v>
      </c>
      <c r="E4264" s="469">
        <v>45.95</v>
      </c>
      <c r="F4264" t="s">
        <v>5389</v>
      </c>
      <c r="G4264">
        <v>145</v>
      </c>
    </row>
    <row r="4265" spans="1:7">
      <c r="A4265">
        <v>4264</v>
      </c>
      <c r="B4265">
        <v>11889</v>
      </c>
      <c r="C4265">
        <v>23</v>
      </c>
      <c r="D4265" t="s">
        <v>5431</v>
      </c>
      <c r="E4265" s="469">
        <v>50.9</v>
      </c>
      <c r="F4265" t="s">
        <v>5389</v>
      </c>
      <c r="G4265">
        <v>5</v>
      </c>
    </row>
    <row r="4266" spans="1:7">
      <c r="A4266">
        <v>4265</v>
      </c>
      <c r="B4266">
        <v>6617</v>
      </c>
      <c r="C4266">
        <v>23</v>
      </c>
      <c r="D4266" t="s">
        <v>5432</v>
      </c>
      <c r="E4266" s="469">
        <v>54.99</v>
      </c>
      <c r="F4266" t="s">
        <v>5389</v>
      </c>
      <c r="G4266">
        <v>225</v>
      </c>
    </row>
    <row r="4267" spans="1:7">
      <c r="A4267">
        <v>4266</v>
      </c>
      <c r="B4267">
        <v>10235</v>
      </c>
      <c r="C4267">
        <v>23</v>
      </c>
      <c r="D4267" t="s">
        <v>5433</v>
      </c>
      <c r="E4267" s="469">
        <v>89.95</v>
      </c>
      <c r="F4267" t="s">
        <v>5385</v>
      </c>
      <c r="G4267">
        <v>75</v>
      </c>
    </row>
    <row r="4268" spans="1:7">
      <c r="A4268">
        <v>4267</v>
      </c>
      <c r="B4268">
        <v>9208</v>
      </c>
      <c r="C4268">
        <v>23</v>
      </c>
      <c r="D4268" t="s">
        <v>5434</v>
      </c>
      <c r="E4268" s="469">
        <v>109</v>
      </c>
      <c r="F4268" t="s">
        <v>5385</v>
      </c>
      <c r="G4268">
        <v>119</v>
      </c>
    </row>
    <row r="4269" spans="1:7">
      <c r="A4269">
        <v>4268</v>
      </c>
      <c r="B4269">
        <v>7630</v>
      </c>
      <c r="C4269">
        <v>23</v>
      </c>
      <c r="D4269" t="s">
        <v>5435</v>
      </c>
      <c r="E4269" s="469">
        <v>47</v>
      </c>
      <c r="F4269" t="s">
        <v>5400</v>
      </c>
      <c r="G4269">
        <v>185</v>
      </c>
    </row>
    <row r="4270" spans="1:7">
      <c r="A4270">
        <v>4269</v>
      </c>
      <c r="B4270">
        <v>9959</v>
      </c>
      <c r="C4270">
        <v>23</v>
      </c>
      <c r="D4270" t="s">
        <v>5436</v>
      </c>
      <c r="E4270" s="469">
        <v>32.54</v>
      </c>
      <c r="F4270" t="s">
        <v>5400</v>
      </c>
      <c r="G4270">
        <v>88</v>
      </c>
    </row>
    <row r="4271" spans="1:7">
      <c r="A4271">
        <v>4270</v>
      </c>
      <c r="B4271">
        <v>7098</v>
      </c>
      <c r="C4271">
        <v>23</v>
      </c>
      <c r="D4271" t="s">
        <v>5437</v>
      </c>
      <c r="E4271" s="469">
        <v>49.94</v>
      </c>
      <c r="F4271" t="s">
        <v>5400</v>
      </c>
      <c r="G4271">
        <v>206</v>
      </c>
    </row>
    <row r="4272" spans="1:7">
      <c r="A4272">
        <v>4271</v>
      </c>
      <c r="B4272">
        <v>11866</v>
      </c>
      <c r="C4272">
        <v>23</v>
      </c>
      <c r="D4272" t="s">
        <v>5438</v>
      </c>
      <c r="E4272" s="469">
        <v>42.99</v>
      </c>
      <c r="F4272" t="s">
        <v>5400</v>
      </c>
      <c r="G4272">
        <v>6</v>
      </c>
    </row>
    <row r="4273" spans="1:7">
      <c r="A4273">
        <v>4272</v>
      </c>
      <c r="B4273">
        <v>11325</v>
      </c>
      <c r="C4273">
        <v>23</v>
      </c>
      <c r="D4273" t="s">
        <v>5439</v>
      </c>
      <c r="E4273" s="469">
        <v>32.99</v>
      </c>
      <c r="F4273" t="s">
        <v>5400</v>
      </c>
      <c r="G4273">
        <v>29</v>
      </c>
    </row>
    <row r="4274" spans="1:7">
      <c r="A4274">
        <v>4273</v>
      </c>
      <c r="B4274">
        <v>8824</v>
      </c>
      <c r="C4274">
        <v>23</v>
      </c>
      <c r="D4274" t="s">
        <v>5440</v>
      </c>
      <c r="E4274" s="469">
        <v>39.17</v>
      </c>
      <c r="F4274" t="s">
        <v>5400</v>
      </c>
      <c r="G4274">
        <v>135</v>
      </c>
    </row>
    <row r="4275" spans="1:7">
      <c r="A4275">
        <v>4274</v>
      </c>
      <c r="B4275">
        <v>6447</v>
      </c>
      <c r="C4275">
        <v>23</v>
      </c>
      <c r="D4275" t="s">
        <v>5441</v>
      </c>
      <c r="E4275" s="469">
        <v>47.99</v>
      </c>
      <c r="F4275" t="s">
        <v>5400</v>
      </c>
      <c r="G4275">
        <v>232</v>
      </c>
    </row>
    <row r="4276" spans="1:7">
      <c r="A4276">
        <v>4275</v>
      </c>
      <c r="B4276">
        <v>10843</v>
      </c>
      <c r="C4276">
        <v>23</v>
      </c>
      <c r="D4276" t="s">
        <v>5442</v>
      </c>
      <c r="E4276" s="469">
        <v>47.99</v>
      </c>
      <c r="F4276" t="s">
        <v>5400</v>
      </c>
      <c r="G4276">
        <v>49</v>
      </c>
    </row>
    <row r="4277" spans="1:7">
      <c r="A4277">
        <v>4276</v>
      </c>
      <c r="B4277">
        <v>9787</v>
      </c>
      <c r="C4277">
        <v>23</v>
      </c>
      <c r="D4277" t="s">
        <v>5443</v>
      </c>
      <c r="E4277" s="469">
        <v>39.99</v>
      </c>
      <c r="F4277" t="s">
        <v>5396</v>
      </c>
      <c r="G4277">
        <v>95</v>
      </c>
    </row>
    <row r="4278" spans="1:7">
      <c r="A4278">
        <v>4277</v>
      </c>
      <c r="B4278">
        <v>6726</v>
      </c>
      <c r="C4278">
        <v>23</v>
      </c>
      <c r="D4278" t="s">
        <v>5444</v>
      </c>
      <c r="E4278" s="469">
        <v>55</v>
      </c>
      <c r="F4278" t="s">
        <v>5396</v>
      </c>
      <c r="G4278">
        <v>221</v>
      </c>
    </row>
    <row r="4279" spans="1:7">
      <c r="A4279">
        <v>4278</v>
      </c>
      <c r="B4279">
        <v>6781</v>
      </c>
      <c r="C4279">
        <v>23</v>
      </c>
      <c r="D4279" t="s">
        <v>5445</v>
      </c>
      <c r="E4279" s="469">
        <v>32.950000000000003</v>
      </c>
      <c r="F4279" t="s">
        <v>5407</v>
      </c>
      <c r="G4279">
        <v>219</v>
      </c>
    </row>
    <row r="4280" spans="1:7">
      <c r="A4280">
        <v>4279</v>
      </c>
      <c r="B4280">
        <v>11659</v>
      </c>
      <c r="C4280">
        <v>23</v>
      </c>
      <c r="D4280" t="s">
        <v>5446</v>
      </c>
      <c r="E4280" s="469">
        <v>44.45</v>
      </c>
      <c r="F4280" t="s">
        <v>5407</v>
      </c>
      <c r="G4280">
        <v>14</v>
      </c>
    </row>
    <row r="4281" spans="1:7">
      <c r="A4281">
        <v>4280</v>
      </c>
      <c r="B4281">
        <v>8203</v>
      </c>
      <c r="C4281">
        <v>23</v>
      </c>
      <c r="D4281" t="s">
        <v>5447</v>
      </c>
      <c r="E4281" s="469">
        <v>49.95</v>
      </c>
      <c r="F4281" t="s">
        <v>5407</v>
      </c>
      <c r="G4281">
        <v>159</v>
      </c>
    </row>
    <row r="4282" spans="1:7">
      <c r="A4282">
        <v>4281</v>
      </c>
      <c r="B4282">
        <v>7905</v>
      </c>
      <c r="C4282">
        <v>23</v>
      </c>
      <c r="D4282" t="s">
        <v>5448</v>
      </c>
      <c r="E4282" s="469">
        <v>38.950000000000003</v>
      </c>
      <c r="F4282" t="s">
        <v>5407</v>
      </c>
      <c r="G4282">
        <v>172</v>
      </c>
    </row>
    <row r="4283" spans="1:7">
      <c r="A4283">
        <v>4282</v>
      </c>
      <c r="B4283">
        <v>11184</v>
      </c>
      <c r="C4283">
        <v>23</v>
      </c>
      <c r="D4283" t="s">
        <v>5449</v>
      </c>
      <c r="E4283" s="469">
        <v>52.99</v>
      </c>
      <c r="F4283" t="s">
        <v>5389</v>
      </c>
      <c r="G4283">
        <v>35</v>
      </c>
    </row>
    <row r="4284" spans="1:7">
      <c r="A4284">
        <v>4283</v>
      </c>
      <c r="B4284">
        <v>7439</v>
      </c>
      <c r="C4284">
        <v>23</v>
      </c>
      <c r="D4284" t="s">
        <v>5450</v>
      </c>
      <c r="E4284" s="469">
        <v>109.99</v>
      </c>
      <c r="F4284" t="s">
        <v>5385</v>
      </c>
      <c r="G4284">
        <v>193</v>
      </c>
    </row>
    <row r="4285" spans="1:7">
      <c r="A4285">
        <v>4284</v>
      </c>
      <c r="B4285">
        <v>8051</v>
      </c>
      <c r="C4285">
        <v>23</v>
      </c>
      <c r="D4285" t="s">
        <v>5451</v>
      </c>
      <c r="E4285" s="469">
        <v>41</v>
      </c>
      <c r="F4285" t="s">
        <v>5403</v>
      </c>
      <c r="G4285">
        <v>166</v>
      </c>
    </row>
    <row r="4286" spans="1:7">
      <c r="A4286">
        <v>4285</v>
      </c>
      <c r="B4286">
        <v>7411</v>
      </c>
      <c r="C4286">
        <v>23</v>
      </c>
      <c r="D4286" t="s">
        <v>5452</v>
      </c>
      <c r="E4286" s="469">
        <v>56</v>
      </c>
      <c r="F4286" t="s">
        <v>5403</v>
      </c>
      <c r="G4286">
        <v>194</v>
      </c>
    </row>
    <row r="4287" spans="1:7">
      <c r="A4287">
        <v>4286</v>
      </c>
      <c r="B4287">
        <v>9732</v>
      </c>
      <c r="C4287">
        <v>23</v>
      </c>
      <c r="D4287" t="s">
        <v>5453</v>
      </c>
      <c r="E4287" s="469">
        <v>129</v>
      </c>
      <c r="F4287" t="s">
        <v>5385</v>
      </c>
      <c r="G4287">
        <v>97</v>
      </c>
    </row>
    <row r="4288" spans="1:7">
      <c r="A4288">
        <v>4287</v>
      </c>
      <c r="B4288">
        <v>8615</v>
      </c>
      <c r="C4288">
        <v>23</v>
      </c>
      <c r="D4288" t="s">
        <v>5454</v>
      </c>
      <c r="E4288" s="469">
        <v>47.99</v>
      </c>
      <c r="F4288" t="s">
        <v>5400</v>
      </c>
      <c r="G4288">
        <v>143</v>
      </c>
    </row>
    <row r="4289" spans="1:7">
      <c r="A4289">
        <v>4288</v>
      </c>
      <c r="B4289">
        <v>9312</v>
      </c>
      <c r="C4289">
        <v>23</v>
      </c>
      <c r="D4289" t="s">
        <v>5455</v>
      </c>
      <c r="E4289" s="469">
        <v>37.94</v>
      </c>
      <c r="F4289" t="s">
        <v>5400</v>
      </c>
      <c r="G4289">
        <v>115</v>
      </c>
    </row>
    <row r="4290" spans="1:7">
      <c r="A4290">
        <v>4289</v>
      </c>
      <c r="B4290">
        <v>10126</v>
      </c>
      <c r="C4290">
        <v>23</v>
      </c>
      <c r="D4290" t="s">
        <v>5456</v>
      </c>
      <c r="E4290" s="469">
        <v>49.99</v>
      </c>
      <c r="F4290" t="s">
        <v>5400</v>
      </c>
      <c r="G4290">
        <v>80</v>
      </c>
    </row>
    <row r="4291" spans="1:7">
      <c r="A4291">
        <v>4290</v>
      </c>
      <c r="B4291">
        <v>7073</v>
      </c>
      <c r="C4291">
        <v>23</v>
      </c>
      <c r="D4291" t="s">
        <v>5457</v>
      </c>
      <c r="E4291" s="469">
        <v>42.99</v>
      </c>
      <c r="F4291" t="s">
        <v>5400</v>
      </c>
      <c r="G4291">
        <v>207</v>
      </c>
    </row>
    <row r="4292" spans="1:7">
      <c r="A4292">
        <v>4291</v>
      </c>
      <c r="B4292">
        <v>8003</v>
      </c>
      <c r="C4292">
        <v>23</v>
      </c>
      <c r="D4292" t="s">
        <v>5458</v>
      </c>
      <c r="E4292" s="469">
        <v>43.99</v>
      </c>
      <c r="F4292" t="s">
        <v>5400</v>
      </c>
      <c r="G4292">
        <v>168</v>
      </c>
    </row>
    <row r="4293" spans="1:7">
      <c r="A4293">
        <v>4292</v>
      </c>
      <c r="B4293">
        <v>6269</v>
      </c>
      <c r="C4293">
        <v>23</v>
      </c>
      <c r="D4293" t="s">
        <v>5459</v>
      </c>
      <c r="E4293" s="469">
        <v>61.99</v>
      </c>
      <c r="F4293" t="s">
        <v>5420</v>
      </c>
      <c r="G4293">
        <v>239</v>
      </c>
    </row>
    <row r="4294" spans="1:7">
      <c r="A4294">
        <v>4293</v>
      </c>
      <c r="B4294">
        <v>9733</v>
      </c>
      <c r="C4294">
        <v>23</v>
      </c>
      <c r="D4294" t="s">
        <v>5460</v>
      </c>
      <c r="E4294" s="469">
        <v>49.99</v>
      </c>
      <c r="F4294" t="s">
        <v>5389</v>
      </c>
      <c r="G4294">
        <v>97</v>
      </c>
    </row>
    <row r="4295" spans="1:7">
      <c r="A4295">
        <v>4294</v>
      </c>
      <c r="B4295">
        <v>7315</v>
      </c>
      <c r="C4295">
        <v>23</v>
      </c>
      <c r="D4295" t="s">
        <v>5461</v>
      </c>
      <c r="E4295" s="469">
        <v>53.99</v>
      </c>
      <c r="F4295" t="s">
        <v>5389</v>
      </c>
      <c r="G4295">
        <v>198</v>
      </c>
    </row>
    <row r="4296" spans="1:7">
      <c r="A4296">
        <v>4295</v>
      </c>
      <c r="B4296">
        <v>6070</v>
      </c>
      <c r="C4296">
        <v>23</v>
      </c>
      <c r="D4296" t="s">
        <v>5462</v>
      </c>
      <c r="E4296" s="469">
        <v>39.99</v>
      </c>
      <c r="F4296" t="s">
        <v>5389</v>
      </c>
      <c r="G4296">
        <v>248</v>
      </c>
    </row>
    <row r="4297" spans="1:7">
      <c r="A4297">
        <v>4296</v>
      </c>
      <c r="B4297">
        <v>9553</v>
      </c>
      <c r="C4297">
        <v>23</v>
      </c>
      <c r="D4297" t="s">
        <v>5463</v>
      </c>
      <c r="E4297" s="469">
        <v>54.99</v>
      </c>
      <c r="F4297" t="s">
        <v>5389</v>
      </c>
      <c r="G4297">
        <v>104</v>
      </c>
    </row>
    <row r="4298" spans="1:7">
      <c r="A4298">
        <v>4297</v>
      </c>
      <c r="B4298">
        <v>10355</v>
      </c>
      <c r="C4298">
        <v>23</v>
      </c>
      <c r="D4298" t="s">
        <v>5464</v>
      </c>
      <c r="E4298" s="469">
        <v>59.99</v>
      </c>
      <c r="F4298" t="s">
        <v>5389</v>
      </c>
      <c r="G4298">
        <v>70</v>
      </c>
    </row>
    <row r="4299" spans="1:7">
      <c r="A4299">
        <v>4298</v>
      </c>
      <c r="B4299">
        <v>10282</v>
      </c>
      <c r="C4299">
        <v>23</v>
      </c>
      <c r="D4299" t="s">
        <v>5465</v>
      </c>
      <c r="E4299" s="469">
        <v>49.99</v>
      </c>
      <c r="F4299" t="s">
        <v>5389</v>
      </c>
      <c r="G4299">
        <v>73</v>
      </c>
    </row>
    <row r="4300" spans="1:7">
      <c r="A4300">
        <v>4299</v>
      </c>
      <c r="B4300">
        <v>8095</v>
      </c>
      <c r="C4300">
        <v>23</v>
      </c>
      <c r="D4300" t="s">
        <v>5466</v>
      </c>
      <c r="E4300" s="469">
        <v>86</v>
      </c>
      <c r="F4300" t="s">
        <v>5403</v>
      </c>
      <c r="G4300">
        <v>164</v>
      </c>
    </row>
    <row r="4301" spans="1:7">
      <c r="A4301">
        <v>4300</v>
      </c>
      <c r="B4301">
        <v>8180</v>
      </c>
      <c r="C4301">
        <v>23</v>
      </c>
      <c r="D4301" t="s">
        <v>5467</v>
      </c>
      <c r="E4301" s="469">
        <v>92.95</v>
      </c>
      <c r="F4301" t="s">
        <v>5385</v>
      </c>
      <c r="G4301">
        <v>160</v>
      </c>
    </row>
    <row r="4302" spans="1:7">
      <c r="A4302">
        <v>4301</v>
      </c>
      <c r="B4302">
        <v>11013</v>
      </c>
      <c r="C4302">
        <v>23</v>
      </c>
      <c r="D4302" t="s">
        <v>5468</v>
      </c>
      <c r="E4302" s="469">
        <v>114</v>
      </c>
      <c r="F4302" t="s">
        <v>5385</v>
      </c>
      <c r="G4302">
        <v>42</v>
      </c>
    </row>
    <row r="4303" spans="1:7">
      <c r="A4303">
        <v>4302</v>
      </c>
      <c r="B4303">
        <v>7532</v>
      </c>
      <c r="C4303">
        <v>23</v>
      </c>
      <c r="D4303" t="s">
        <v>5469</v>
      </c>
      <c r="E4303" s="469">
        <v>119.99</v>
      </c>
      <c r="F4303" t="s">
        <v>5385</v>
      </c>
      <c r="G4303">
        <v>189</v>
      </c>
    </row>
    <row r="4304" spans="1:7">
      <c r="A4304">
        <v>4303</v>
      </c>
      <c r="B4304">
        <v>11533</v>
      </c>
      <c r="C4304">
        <v>23</v>
      </c>
      <c r="D4304" t="s">
        <v>5470</v>
      </c>
      <c r="E4304" s="469">
        <v>109.99</v>
      </c>
      <c r="F4304" t="s">
        <v>5385</v>
      </c>
      <c r="G4304">
        <v>20</v>
      </c>
    </row>
    <row r="4305" spans="1:7">
      <c r="A4305">
        <v>4304</v>
      </c>
      <c r="B4305">
        <v>8357</v>
      </c>
      <c r="C4305">
        <v>23</v>
      </c>
      <c r="D4305" t="s">
        <v>5471</v>
      </c>
      <c r="E4305" s="469">
        <v>129.99</v>
      </c>
      <c r="F4305" t="s">
        <v>5385</v>
      </c>
      <c r="G4305">
        <v>153</v>
      </c>
    </row>
    <row r="4306" spans="1:7">
      <c r="A4306">
        <v>4305</v>
      </c>
      <c r="B4306">
        <v>8715</v>
      </c>
      <c r="C4306">
        <v>23</v>
      </c>
      <c r="D4306" t="s">
        <v>5472</v>
      </c>
      <c r="E4306" s="469">
        <v>42.5</v>
      </c>
      <c r="F4306" t="s">
        <v>5400</v>
      </c>
      <c r="G4306">
        <v>139</v>
      </c>
    </row>
    <row r="4307" spans="1:7">
      <c r="A4307">
        <v>4306</v>
      </c>
      <c r="B4307">
        <v>11994</v>
      </c>
      <c r="C4307">
        <v>23</v>
      </c>
      <c r="D4307" t="s">
        <v>5473</v>
      </c>
      <c r="E4307" s="469">
        <v>44.93</v>
      </c>
      <c r="F4307" t="s">
        <v>5400</v>
      </c>
      <c r="G4307">
        <v>0</v>
      </c>
    </row>
    <row r="4308" spans="1:7">
      <c r="A4308">
        <v>4307</v>
      </c>
      <c r="B4308">
        <v>8075</v>
      </c>
      <c r="C4308">
        <v>23</v>
      </c>
      <c r="D4308" t="s">
        <v>5474</v>
      </c>
      <c r="E4308" s="469">
        <v>47.99</v>
      </c>
      <c r="F4308" t="s">
        <v>5400</v>
      </c>
      <c r="G4308">
        <v>165</v>
      </c>
    </row>
    <row r="4309" spans="1:7">
      <c r="A4309">
        <v>4308</v>
      </c>
      <c r="B4309">
        <v>8052</v>
      </c>
      <c r="C4309">
        <v>23</v>
      </c>
      <c r="D4309" t="s">
        <v>5475</v>
      </c>
      <c r="E4309" s="469">
        <v>36.44</v>
      </c>
      <c r="F4309" t="s">
        <v>5400</v>
      </c>
      <c r="G4309">
        <v>166</v>
      </c>
    </row>
    <row r="4310" spans="1:7">
      <c r="A4310">
        <v>4309</v>
      </c>
      <c r="B4310">
        <v>8004</v>
      </c>
      <c r="C4310">
        <v>23</v>
      </c>
      <c r="D4310" t="s">
        <v>5476</v>
      </c>
      <c r="E4310" s="469">
        <v>40.950000000000003</v>
      </c>
      <c r="F4310" t="s">
        <v>5400</v>
      </c>
      <c r="G4310">
        <v>168</v>
      </c>
    </row>
    <row r="4311" spans="1:7">
      <c r="A4311">
        <v>4310</v>
      </c>
      <c r="B4311">
        <v>6830</v>
      </c>
      <c r="C4311">
        <v>23</v>
      </c>
      <c r="D4311" t="s">
        <v>5477</v>
      </c>
      <c r="E4311" s="469">
        <v>44.56</v>
      </c>
      <c r="F4311" t="s">
        <v>5400</v>
      </c>
      <c r="G4311">
        <v>217</v>
      </c>
    </row>
    <row r="4312" spans="1:7">
      <c r="A4312">
        <v>4311</v>
      </c>
      <c r="B4312">
        <v>9595</v>
      </c>
      <c r="C4312">
        <v>23</v>
      </c>
      <c r="D4312" t="s">
        <v>5478</v>
      </c>
      <c r="E4312" s="469">
        <v>52.99</v>
      </c>
      <c r="F4312" t="s">
        <v>5400</v>
      </c>
      <c r="G4312">
        <v>102</v>
      </c>
    </row>
    <row r="4313" spans="1:7">
      <c r="A4313">
        <v>4312</v>
      </c>
      <c r="B4313">
        <v>10150</v>
      </c>
      <c r="C4313">
        <v>23</v>
      </c>
      <c r="D4313" t="s">
        <v>5479</v>
      </c>
      <c r="E4313" s="469">
        <v>45.53</v>
      </c>
      <c r="F4313" t="s">
        <v>5400</v>
      </c>
      <c r="G4313">
        <v>79</v>
      </c>
    </row>
    <row r="4314" spans="1:7">
      <c r="A4314">
        <v>4313</v>
      </c>
      <c r="B4314">
        <v>8118</v>
      </c>
      <c r="C4314">
        <v>23</v>
      </c>
      <c r="D4314" t="s">
        <v>5480</v>
      </c>
      <c r="E4314" s="469">
        <v>47.99</v>
      </c>
      <c r="F4314" t="s">
        <v>5400</v>
      </c>
      <c r="G4314">
        <v>163</v>
      </c>
    </row>
    <row r="4315" spans="1:7">
      <c r="A4315">
        <v>4314</v>
      </c>
      <c r="B4315">
        <v>6226</v>
      </c>
      <c r="C4315">
        <v>23</v>
      </c>
      <c r="D4315" t="s">
        <v>5481</v>
      </c>
      <c r="E4315" s="469">
        <v>39.99</v>
      </c>
      <c r="F4315" t="s">
        <v>5396</v>
      </c>
      <c r="G4315">
        <v>241</v>
      </c>
    </row>
    <row r="4316" spans="1:7">
      <c r="A4316">
        <v>4315</v>
      </c>
      <c r="B4316">
        <v>9675</v>
      </c>
      <c r="C4316">
        <v>23</v>
      </c>
      <c r="D4316" t="s">
        <v>5482</v>
      </c>
      <c r="E4316" s="469">
        <v>59.99</v>
      </c>
      <c r="F4316" t="s">
        <v>5396</v>
      </c>
      <c r="G4316">
        <v>99</v>
      </c>
    </row>
    <row r="4317" spans="1:7">
      <c r="A4317">
        <v>4316</v>
      </c>
      <c r="B4317">
        <v>8096</v>
      </c>
      <c r="C4317">
        <v>23</v>
      </c>
      <c r="D4317" t="s">
        <v>5483</v>
      </c>
      <c r="E4317" s="469">
        <v>80.989999999999995</v>
      </c>
      <c r="F4317" t="s">
        <v>5407</v>
      </c>
      <c r="G4317">
        <v>164</v>
      </c>
    </row>
    <row r="4318" spans="1:7">
      <c r="A4318">
        <v>4317</v>
      </c>
      <c r="B4318">
        <v>7440</v>
      </c>
      <c r="C4318">
        <v>23</v>
      </c>
      <c r="D4318" t="s">
        <v>5484</v>
      </c>
      <c r="E4318" s="469">
        <v>39.94</v>
      </c>
      <c r="F4318" t="s">
        <v>5407</v>
      </c>
      <c r="G4318">
        <v>193</v>
      </c>
    </row>
    <row r="4319" spans="1:7">
      <c r="A4319">
        <v>4318</v>
      </c>
      <c r="B4319">
        <v>10718</v>
      </c>
      <c r="C4319">
        <v>23</v>
      </c>
      <c r="D4319" t="s">
        <v>5485</v>
      </c>
      <c r="E4319" s="469">
        <v>51.9</v>
      </c>
      <c r="F4319" t="s">
        <v>5407</v>
      </c>
      <c r="G4319">
        <v>55</v>
      </c>
    </row>
    <row r="4320" spans="1:7">
      <c r="A4320">
        <v>4319</v>
      </c>
      <c r="B4320">
        <v>11207</v>
      </c>
      <c r="C4320">
        <v>23</v>
      </c>
      <c r="D4320" t="s">
        <v>5486</v>
      </c>
      <c r="E4320" s="469">
        <v>38.950000000000003</v>
      </c>
      <c r="F4320" t="s">
        <v>5407</v>
      </c>
      <c r="G4320">
        <v>34</v>
      </c>
    </row>
    <row r="4321" spans="1:7">
      <c r="A4321">
        <v>4320</v>
      </c>
      <c r="B4321">
        <v>6970</v>
      </c>
      <c r="C4321">
        <v>23</v>
      </c>
      <c r="D4321" t="s">
        <v>5487</v>
      </c>
      <c r="E4321" s="469">
        <v>33.99</v>
      </c>
      <c r="F4321" t="s">
        <v>5407</v>
      </c>
      <c r="G4321">
        <v>211</v>
      </c>
    </row>
    <row r="4322" spans="1:7">
      <c r="A4322">
        <v>4321</v>
      </c>
      <c r="B4322">
        <v>7074</v>
      </c>
      <c r="C4322">
        <v>23</v>
      </c>
      <c r="D4322" t="s">
        <v>5488</v>
      </c>
      <c r="E4322" s="469">
        <v>49.19</v>
      </c>
      <c r="F4322" t="s">
        <v>5407</v>
      </c>
      <c r="G4322">
        <v>207</v>
      </c>
    </row>
    <row r="4323" spans="1:7">
      <c r="A4323">
        <v>4322</v>
      </c>
      <c r="B4323">
        <v>9246</v>
      </c>
      <c r="C4323">
        <v>23</v>
      </c>
      <c r="D4323" t="s">
        <v>5489</v>
      </c>
      <c r="E4323" s="469">
        <v>94.99</v>
      </c>
      <c r="F4323" t="s">
        <v>5385</v>
      </c>
      <c r="G4323">
        <v>118</v>
      </c>
    </row>
    <row r="4324" spans="1:7">
      <c r="A4324">
        <v>4323</v>
      </c>
      <c r="B4324">
        <v>6930</v>
      </c>
      <c r="C4324">
        <v>23</v>
      </c>
      <c r="D4324" t="s">
        <v>5490</v>
      </c>
      <c r="E4324" s="469">
        <v>39.9</v>
      </c>
      <c r="F4324" t="s">
        <v>5407</v>
      </c>
      <c r="G4324">
        <v>213</v>
      </c>
    </row>
    <row r="4325" spans="1:7">
      <c r="A4325">
        <v>4324</v>
      </c>
      <c r="B4325">
        <v>6292</v>
      </c>
      <c r="C4325">
        <v>23</v>
      </c>
      <c r="D4325" t="s">
        <v>5491</v>
      </c>
      <c r="E4325" s="469">
        <v>46.94</v>
      </c>
      <c r="F4325" t="s">
        <v>5389</v>
      </c>
      <c r="G4325">
        <v>238</v>
      </c>
    </row>
    <row r="4326" spans="1:7">
      <c r="A4326">
        <v>4325</v>
      </c>
      <c r="B4326">
        <v>8383</v>
      </c>
      <c r="C4326">
        <v>23</v>
      </c>
      <c r="D4326" t="s">
        <v>5492</v>
      </c>
      <c r="E4326" s="469">
        <v>47.95</v>
      </c>
      <c r="F4326" t="s">
        <v>5389</v>
      </c>
      <c r="G4326">
        <v>152</v>
      </c>
    </row>
    <row r="4327" spans="1:7">
      <c r="A4327">
        <v>4326</v>
      </c>
      <c r="B4327">
        <v>8204</v>
      </c>
      <c r="C4327">
        <v>23</v>
      </c>
      <c r="D4327" t="s">
        <v>5493</v>
      </c>
      <c r="E4327" s="469">
        <v>53.99</v>
      </c>
      <c r="F4327" t="s">
        <v>5389</v>
      </c>
      <c r="G4327">
        <v>159</v>
      </c>
    </row>
    <row r="4328" spans="1:7">
      <c r="A4328">
        <v>4327</v>
      </c>
      <c r="B4328">
        <v>11616</v>
      </c>
      <c r="C4328">
        <v>23</v>
      </c>
      <c r="D4328" t="s">
        <v>5494</v>
      </c>
      <c r="E4328" s="469">
        <v>82.95</v>
      </c>
      <c r="F4328" t="s">
        <v>5403</v>
      </c>
      <c r="G4328">
        <v>16</v>
      </c>
    </row>
    <row r="4329" spans="1:7">
      <c r="A4329">
        <v>4328</v>
      </c>
      <c r="B4329">
        <v>9403</v>
      </c>
      <c r="C4329">
        <v>23</v>
      </c>
      <c r="D4329" t="s">
        <v>5495</v>
      </c>
      <c r="E4329" s="469">
        <v>74.989999999999995</v>
      </c>
      <c r="F4329" t="s">
        <v>5385</v>
      </c>
      <c r="G4329">
        <v>111</v>
      </c>
    </row>
    <row r="4330" spans="1:7">
      <c r="A4330">
        <v>4329</v>
      </c>
      <c r="B4330">
        <v>7740</v>
      </c>
      <c r="C4330">
        <v>23</v>
      </c>
      <c r="D4330" t="s">
        <v>5496</v>
      </c>
      <c r="E4330" s="469">
        <v>149.99</v>
      </c>
      <c r="F4330" t="s">
        <v>5385</v>
      </c>
      <c r="G4330">
        <v>180</v>
      </c>
    </row>
    <row r="4331" spans="1:7">
      <c r="A4331">
        <v>4330</v>
      </c>
      <c r="B4331">
        <v>8559</v>
      </c>
      <c r="C4331">
        <v>23</v>
      </c>
      <c r="D4331" t="s">
        <v>5497</v>
      </c>
      <c r="E4331" s="469">
        <v>25.95</v>
      </c>
      <c r="F4331" t="s">
        <v>5385</v>
      </c>
      <c r="G4331">
        <v>145</v>
      </c>
    </row>
    <row r="4332" spans="1:7">
      <c r="A4332">
        <v>4331</v>
      </c>
      <c r="B4332">
        <v>9554</v>
      </c>
      <c r="C4332">
        <v>23</v>
      </c>
      <c r="D4332" t="s">
        <v>5498</v>
      </c>
      <c r="E4332" s="469">
        <v>99.99</v>
      </c>
      <c r="F4332" t="s">
        <v>5385</v>
      </c>
      <c r="G4332">
        <v>104</v>
      </c>
    </row>
    <row r="4333" spans="1:7">
      <c r="A4333">
        <v>4332</v>
      </c>
      <c r="B4333">
        <v>11014</v>
      </c>
      <c r="C4333">
        <v>23</v>
      </c>
      <c r="D4333" t="s">
        <v>5499</v>
      </c>
      <c r="E4333" s="469">
        <v>114</v>
      </c>
      <c r="F4333" t="s">
        <v>5385</v>
      </c>
      <c r="G4333">
        <v>42</v>
      </c>
    </row>
    <row r="4334" spans="1:7">
      <c r="A4334">
        <v>4333</v>
      </c>
      <c r="B4334">
        <v>9072</v>
      </c>
      <c r="C4334">
        <v>23</v>
      </c>
      <c r="D4334" t="s">
        <v>5500</v>
      </c>
      <c r="E4334" s="469">
        <v>149.94999999999999</v>
      </c>
      <c r="F4334" t="s">
        <v>5385</v>
      </c>
      <c r="G4334">
        <v>125</v>
      </c>
    </row>
    <row r="4335" spans="1:7">
      <c r="A4335">
        <v>4334</v>
      </c>
      <c r="B4335">
        <v>8181</v>
      </c>
      <c r="C4335">
        <v>23</v>
      </c>
      <c r="D4335" t="s">
        <v>5501</v>
      </c>
      <c r="E4335" s="469">
        <v>50.95</v>
      </c>
      <c r="F4335" t="s">
        <v>5400</v>
      </c>
      <c r="G4335">
        <v>160</v>
      </c>
    </row>
    <row r="4336" spans="1:7">
      <c r="A4336">
        <v>4335</v>
      </c>
      <c r="B4336">
        <v>10356</v>
      </c>
      <c r="C4336">
        <v>23</v>
      </c>
      <c r="D4336" t="s">
        <v>5502</v>
      </c>
      <c r="E4336" s="469">
        <v>28.99</v>
      </c>
      <c r="F4336" t="s">
        <v>5400</v>
      </c>
      <c r="G4336">
        <v>70</v>
      </c>
    </row>
    <row r="4337" spans="1:7">
      <c r="A4337">
        <v>4336</v>
      </c>
      <c r="B4337">
        <v>9906</v>
      </c>
      <c r="C4337">
        <v>23</v>
      </c>
      <c r="D4337" t="s">
        <v>5503</v>
      </c>
      <c r="E4337" s="469">
        <v>24.95</v>
      </c>
      <c r="F4337" t="s">
        <v>5400</v>
      </c>
      <c r="G4337">
        <v>90</v>
      </c>
    </row>
    <row r="4338" spans="1:7">
      <c r="A4338">
        <v>4337</v>
      </c>
      <c r="B4338">
        <v>7003</v>
      </c>
      <c r="C4338">
        <v>23</v>
      </c>
      <c r="D4338" t="s">
        <v>5504</v>
      </c>
      <c r="E4338" s="469">
        <v>38.5</v>
      </c>
      <c r="F4338" t="s">
        <v>5400</v>
      </c>
      <c r="G4338">
        <v>210</v>
      </c>
    </row>
    <row r="4339" spans="1:7">
      <c r="A4339">
        <v>4338</v>
      </c>
      <c r="B4339">
        <v>9450</v>
      </c>
      <c r="C4339">
        <v>23</v>
      </c>
      <c r="D4339" t="s">
        <v>5505</v>
      </c>
      <c r="E4339" s="469">
        <v>34.99</v>
      </c>
      <c r="F4339" t="s">
        <v>5396</v>
      </c>
      <c r="G4339">
        <v>109</v>
      </c>
    </row>
    <row r="4340" spans="1:7">
      <c r="A4340">
        <v>4339</v>
      </c>
      <c r="B4340">
        <v>8670</v>
      </c>
      <c r="C4340">
        <v>23</v>
      </c>
      <c r="D4340" t="s">
        <v>5506</v>
      </c>
      <c r="E4340" s="469">
        <v>49.99</v>
      </c>
      <c r="F4340" t="s">
        <v>5396</v>
      </c>
      <c r="G4340">
        <v>141</v>
      </c>
    </row>
    <row r="4341" spans="1:7">
      <c r="A4341">
        <v>4340</v>
      </c>
      <c r="B4341">
        <v>11910</v>
      </c>
      <c r="C4341">
        <v>23</v>
      </c>
      <c r="D4341" t="s">
        <v>5507</v>
      </c>
      <c r="E4341" s="469">
        <v>54.99</v>
      </c>
      <c r="F4341" t="s">
        <v>5396</v>
      </c>
      <c r="G4341">
        <v>4</v>
      </c>
    </row>
    <row r="4342" spans="1:7">
      <c r="A4342">
        <v>4341</v>
      </c>
      <c r="B4342">
        <v>8005</v>
      </c>
      <c r="C4342">
        <v>23</v>
      </c>
      <c r="D4342" t="s">
        <v>5508</v>
      </c>
      <c r="E4342" s="469">
        <v>40.299999999999997</v>
      </c>
      <c r="F4342" t="s">
        <v>5407</v>
      </c>
      <c r="G4342">
        <v>168</v>
      </c>
    </row>
    <row r="4343" spans="1:7">
      <c r="A4343">
        <v>4342</v>
      </c>
      <c r="B4343">
        <v>9294</v>
      </c>
      <c r="C4343">
        <v>23</v>
      </c>
      <c r="D4343" t="s">
        <v>5509</v>
      </c>
      <c r="E4343" s="469">
        <v>66.989999999999995</v>
      </c>
      <c r="F4343" t="s">
        <v>5407</v>
      </c>
      <c r="G4343">
        <v>116</v>
      </c>
    </row>
    <row r="4344" spans="1:7">
      <c r="A4344">
        <v>4343</v>
      </c>
      <c r="B4344">
        <v>11716</v>
      </c>
      <c r="C4344">
        <v>23</v>
      </c>
      <c r="D4344" t="s">
        <v>5510</v>
      </c>
      <c r="E4344" s="469">
        <v>66.989999999999995</v>
      </c>
      <c r="F4344" t="s">
        <v>5407</v>
      </c>
      <c r="G4344">
        <v>12</v>
      </c>
    </row>
    <row r="4345" spans="1:7">
      <c r="A4345">
        <v>4344</v>
      </c>
      <c r="B4345">
        <v>9155</v>
      </c>
      <c r="C4345">
        <v>23</v>
      </c>
      <c r="D4345" t="s">
        <v>5511</v>
      </c>
      <c r="E4345" s="469">
        <v>70.989999999999995</v>
      </c>
      <c r="F4345" t="s">
        <v>5407</v>
      </c>
      <c r="G4345">
        <v>121</v>
      </c>
    </row>
    <row r="4346" spans="1:7">
      <c r="A4346">
        <v>4345</v>
      </c>
      <c r="B4346">
        <v>10514</v>
      </c>
      <c r="C4346">
        <v>23</v>
      </c>
      <c r="D4346" t="s">
        <v>5512</v>
      </c>
      <c r="E4346" s="469">
        <v>47.5</v>
      </c>
      <c r="F4346" t="s">
        <v>5407</v>
      </c>
      <c r="G4346">
        <v>64</v>
      </c>
    </row>
    <row r="4347" spans="1:7">
      <c r="A4347">
        <v>4346</v>
      </c>
      <c r="B4347">
        <v>10820</v>
      </c>
      <c r="C4347">
        <v>23</v>
      </c>
      <c r="D4347" t="s">
        <v>5513</v>
      </c>
      <c r="E4347" s="469">
        <v>49.95</v>
      </c>
      <c r="F4347" t="s">
        <v>5389</v>
      </c>
      <c r="G4347">
        <v>50</v>
      </c>
    </row>
    <row r="4348" spans="1:7">
      <c r="A4348">
        <v>4347</v>
      </c>
      <c r="B4348">
        <v>9425</v>
      </c>
      <c r="C4348">
        <v>23</v>
      </c>
      <c r="D4348" t="s">
        <v>5514</v>
      </c>
      <c r="E4348" s="469">
        <v>32.950000000000003</v>
      </c>
      <c r="F4348" t="s">
        <v>5389</v>
      </c>
      <c r="G4348">
        <v>110</v>
      </c>
    </row>
    <row r="4349" spans="1:7">
      <c r="A4349">
        <v>4348</v>
      </c>
      <c r="B4349">
        <v>7818</v>
      </c>
      <c r="C4349">
        <v>23</v>
      </c>
      <c r="D4349" t="s">
        <v>5515</v>
      </c>
      <c r="E4349" s="469">
        <v>33.950000000000003</v>
      </c>
      <c r="F4349" t="s">
        <v>5389</v>
      </c>
      <c r="G4349">
        <v>176</v>
      </c>
    </row>
    <row r="4350" spans="1:7">
      <c r="A4350">
        <v>4349</v>
      </c>
      <c r="B4350">
        <v>7184</v>
      </c>
      <c r="C4350">
        <v>23</v>
      </c>
      <c r="D4350" t="s">
        <v>5516</v>
      </c>
      <c r="E4350" s="469">
        <v>34.99</v>
      </c>
      <c r="F4350" t="s">
        <v>5389</v>
      </c>
      <c r="G4350">
        <v>203</v>
      </c>
    </row>
    <row r="4351" spans="1:7">
      <c r="A4351">
        <v>4350</v>
      </c>
      <c r="B4351">
        <v>11954</v>
      </c>
      <c r="C4351">
        <v>23</v>
      </c>
      <c r="D4351" t="s">
        <v>5517</v>
      </c>
      <c r="E4351" s="469">
        <v>44.94</v>
      </c>
      <c r="F4351" t="s">
        <v>5389</v>
      </c>
      <c r="G4351">
        <v>2</v>
      </c>
    </row>
    <row r="4352" spans="1:7">
      <c r="A4352">
        <v>4351</v>
      </c>
      <c r="B4352">
        <v>9616</v>
      </c>
      <c r="C4352">
        <v>23</v>
      </c>
      <c r="D4352" t="s">
        <v>5518</v>
      </c>
      <c r="E4352" s="469">
        <v>41.94</v>
      </c>
      <c r="F4352" t="s">
        <v>5389</v>
      </c>
      <c r="G4352">
        <v>101</v>
      </c>
    </row>
    <row r="4353" spans="1:7">
      <c r="A4353">
        <v>4352</v>
      </c>
      <c r="B4353">
        <v>9535</v>
      </c>
      <c r="C4353">
        <v>23</v>
      </c>
      <c r="D4353" t="s">
        <v>5519</v>
      </c>
      <c r="E4353" s="469">
        <v>47.89</v>
      </c>
      <c r="F4353" t="s">
        <v>5389</v>
      </c>
      <c r="G4353">
        <v>105</v>
      </c>
    </row>
    <row r="4354" spans="1:7">
      <c r="A4354">
        <v>4353</v>
      </c>
      <c r="B4354">
        <v>7052</v>
      </c>
      <c r="C4354">
        <v>23</v>
      </c>
      <c r="D4354" t="s">
        <v>5520</v>
      </c>
      <c r="E4354" s="469">
        <v>44.99</v>
      </c>
      <c r="F4354" t="s">
        <v>5389</v>
      </c>
      <c r="G4354">
        <v>208</v>
      </c>
    </row>
    <row r="4355" spans="1:7">
      <c r="A4355">
        <v>4354</v>
      </c>
      <c r="B4355">
        <v>6618</v>
      </c>
      <c r="C4355">
        <v>23</v>
      </c>
      <c r="D4355" t="s">
        <v>5521</v>
      </c>
      <c r="E4355" s="469">
        <v>44.99</v>
      </c>
      <c r="F4355" t="s">
        <v>5389</v>
      </c>
      <c r="G4355">
        <v>225</v>
      </c>
    </row>
    <row r="4356" spans="1:7">
      <c r="A4356">
        <v>4355</v>
      </c>
      <c r="B4356">
        <v>8799</v>
      </c>
      <c r="C4356">
        <v>23</v>
      </c>
      <c r="D4356" t="s">
        <v>5522</v>
      </c>
      <c r="E4356" s="469">
        <v>41.95</v>
      </c>
      <c r="F4356" t="s">
        <v>5389</v>
      </c>
      <c r="G4356">
        <v>136</v>
      </c>
    </row>
    <row r="4357" spans="1:7">
      <c r="A4357">
        <v>4356</v>
      </c>
      <c r="B4357">
        <v>8857</v>
      </c>
      <c r="C4357">
        <v>23</v>
      </c>
      <c r="D4357" t="s">
        <v>5523</v>
      </c>
      <c r="E4357" s="469">
        <v>44.99</v>
      </c>
      <c r="F4357" t="s">
        <v>5389</v>
      </c>
      <c r="G4357">
        <v>134</v>
      </c>
    </row>
    <row r="4358" spans="1:7">
      <c r="A4358">
        <v>4357</v>
      </c>
      <c r="B4358">
        <v>9375</v>
      </c>
      <c r="C4358">
        <v>23</v>
      </c>
      <c r="D4358" t="s">
        <v>5524</v>
      </c>
      <c r="E4358" s="469">
        <v>44.94</v>
      </c>
      <c r="F4358" t="s">
        <v>5389</v>
      </c>
      <c r="G4358">
        <v>112</v>
      </c>
    </row>
    <row r="4359" spans="1:7">
      <c r="A4359">
        <v>4358</v>
      </c>
      <c r="B4359">
        <v>9000</v>
      </c>
      <c r="C4359">
        <v>23</v>
      </c>
      <c r="D4359" t="s">
        <v>5525</v>
      </c>
      <c r="E4359" s="469">
        <v>44.99</v>
      </c>
      <c r="F4359" t="s">
        <v>5389</v>
      </c>
      <c r="G4359">
        <v>128</v>
      </c>
    </row>
    <row r="4360" spans="1:7">
      <c r="A4360">
        <v>4359</v>
      </c>
      <c r="B4360">
        <v>6409</v>
      </c>
      <c r="C4360">
        <v>23</v>
      </c>
      <c r="D4360" t="s">
        <v>5526</v>
      </c>
      <c r="E4360" s="469">
        <v>41.94</v>
      </c>
      <c r="F4360" t="s">
        <v>5389</v>
      </c>
      <c r="G4360">
        <v>233</v>
      </c>
    </row>
    <row r="4361" spans="1:7">
      <c r="A4361">
        <v>4360</v>
      </c>
      <c r="B4361">
        <v>9676</v>
      </c>
      <c r="C4361">
        <v>23</v>
      </c>
      <c r="D4361" t="s">
        <v>5527</v>
      </c>
      <c r="E4361" s="469">
        <v>39.99</v>
      </c>
      <c r="F4361" t="s">
        <v>5389</v>
      </c>
      <c r="G4361">
        <v>99</v>
      </c>
    </row>
    <row r="4362" spans="1:7">
      <c r="A4362">
        <v>4361</v>
      </c>
      <c r="B4362">
        <v>8182</v>
      </c>
      <c r="C4362">
        <v>23</v>
      </c>
      <c r="D4362" t="s">
        <v>5528</v>
      </c>
      <c r="E4362" s="469">
        <v>34.99</v>
      </c>
      <c r="F4362" t="s">
        <v>5389</v>
      </c>
      <c r="G4362">
        <v>160</v>
      </c>
    </row>
    <row r="4363" spans="1:7">
      <c r="A4363">
        <v>4362</v>
      </c>
      <c r="B4363">
        <v>10606</v>
      </c>
      <c r="C4363">
        <v>23</v>
      </c>
      <c r="D4363" t="s">
        <v>5529</v>
      </c>
      <c r="E4363" s="469">
        <v>49.99</v>
      </c>
      <c r="F4363" t="s">
        <v>5389</v>
      </c>
      <c r="G4363">
        <v>60</v>
      </c>
    </row>
    <row r="4364" spans="1:7">
      <c r="A4364">
        <v>4363</v>
      </c>
      <c r="B4364">
        <v>7024</v>
      </c>
      <c r="C4364">
        <v>23</v>
      </c>
      <c r="D4364" t="s">
        <v>5530</v>
      </c>
      <c r="E4364" s="469">
        <v>33.99</v>
      </c>
      <c r="F4364" t="s">
        <v>5389</v>
      </c>
      <c r="G4364">
        <v>209</v>
      </c>
    </row>
    <row r="4365" spans="1:7">
      <c r="A4365">
        <v>4364</v>
      </c>
      <c r="B4365">
        <v>9024</v>
      </c>
      <c r="C4365">
        <v>23</v>
      </c>
      <c r="D4365" t="s">
        <v>5531</v>
      </c>
      <c r="E4365" s="469">
        <v>41.94</v>
      </c>
      <c r="F4365" t="s">
        <v>5389</v>
      </c>
      <c r="G4365">
        <v>127</v>
      </c>
    </row>
    <row r="4366" spans="1:7">
      <c r="A4366">
        <v>4365</v>
      </c>
      <c r="B4366">
        <v>11411</v>
      </c>
      <c r="C4366">
        <v>23</v>
      </c>
      <c r="D4366" t="s">
        <v>5532</v>
      </c>
      <c r="E4366" s="469">
        <v>51.94</v>
      </c>
      <c r="F4366" t="s">
        <v>5389</v>
      </c>
      <c r="G4366">
        <v>25</v>
      </c>
    </row>
    <row r="4367" spans="1:7">
      <c r="A4367">
        <v>4366</v>
      </c>
      <c r="B4367">
        <v>11297</v>
      </c>
      <c r="C4367">
        <v>23</v>
      </c>
      <c r="D4367" t="s">
        <v>5533</v>
      </c>
      <c r="E4367" s="469">
        <v>49.99</v>
      </c>
      <c r="F4367" t="s">
        <v>5389</v>
      </c>
      <c r="G4367">
        <v>30</v>
      </c>
    </row>
    <row r="4368" spans="1:7">
      <c r="A4368">
        <v>4367</v>
      </c>
      <c r="B4368">
        <v>11441</v>
      </c>
      <c r="C4368">
        <v>23</v>
      </c>
      <c r="D4368" t="s">
        <v>5534</v>
      </c>
      <c r="E4368" s="469">
        <v>69.95</v>
      </c>
      <c r="F4368" t="s">
        <v>5389</v>
      </c>
      <c r="G4368">
        <v>24</v>
      </c>
    </row>
    <row r="4369" spans="1:7">
      <c r="A4369">
        <v>4368</v>
      </c>
      <c r="B4369">
        <v>10333</v>
      </c>
      <c r="C4369">
        <v>23</v>
      </c>
      <c r="D4369" t="s">
        <v>5535</v>
      </c>
      <c r="E4369" s="469">
        <v>69.95</v>
      </c>
      <c r="F4369" t="s">
        <v>5389</v>
      </c>
      <c r="G4369">
        <v>71</v>
      </c>
    </row>
    <row r="4370" spans="1:7">
      <c r="A4370">
        <v>4369</v>
      </c>
      <c r="B4370">
        <v>9330</v>
      </c>
      <c r="C4370">
        <v>23</v>
      </c>
      <c r="D4370" t="s">
        <v>5536</v>
      </c>
      <c r="E4370" s="469">
        <v>69.95</v>
      </c>
      <c r="F4370" t="s">
        <v>5389</v>
      </c>
      <c r="G4370">
        <v>114</v>
      </c>
    </row>
    <row r="4371" spans="1:7">
      <c r="A4371">
        <v>4370</v>
      </c>
      <c r="B4371">
        <v>9734</v>
      </c>
      <c r="C4371">
        <v>23</v>
      </c>
      <c r="D4371" t="s">
        <v>5537</v>
      </c>
      <c r="E4371" s="469">
        <v>62.95</v>
      </c>
      <c r="F4371" t="s">
        <v>5389</v>
      </c>
      <c r="G4371">
        <v>97</v>
      </c>
    </row>
    <row r="4372" spans="1:7">
      <c r="A4372">
        <v>4371</v>
      </c>
      <c r="B4372">
        <v>11298</v>
      </c>
      <c r="C4372">
        <v>23</v>
      </c>
      <c r="D4372" t="s">
        <v>5538</v>
      </c>
      <c r="E4372" s="469">
        <v>62.95</v>
      </c>
      <c r="F4372" t="s">
        <v>5389</v>
      </c>
      <c r="G4372">
        <v>30</v>
      </c>
    </row>
    <row r="4373" spans="1:7">
      <c r="A4373">
        <v>4372</v>
      </c>
      <c r="B4373">
        <v>11534</v>
      </c>
      <c r="C4373">
        <v>23</v>
      </c>
      <c r="D4373" t="s">
        <v>5539</v>
      </c>
      <c r="E4373" s="469">
        <v>62.95</v>
      </c>
      <c r="F4373" t="s">
        <v>5389</v>
      </c>
      <c r="G4373">
        <v>20</v>
      </c>
    </row>
    <row r="4374" spans="1:7">
      <c r="A4374">
        <v>4373</v>
      </c>
      <c r="B4374">
        <v>11326</v>
      </c>
      <c r="C4374">
        <v>23</v>
      </c>
      <c r="D4374" t="s">
        <v>5540</v>
      </c>
      <c r="E4374" s="469">
        <v>52.99</v>
      </c>
      <c r="F4374" t="s">
        <v>5389</v>
      </c>
      <c r="G4374">
        <v>29</v>
      </c>
    </row>
    <row r="4375" spans="1:7">
      <c r="A4375">
        <v>4374</v>
      </c>
      <c r="B4375">
        <v>11513</v>
      </c>
      <c r="C4375">
        <v>23</v>
      </c>
      <c r="D4375" t="s">
        <v>5541</v>
      </c>
      <c r="E4375" s="469">
        <v>53.95</v>
      </c>
      <c r="F4375" t="s">
        <v>5389</v>
      </c>
      <c r="G4375">
        <v>21</v>
      </c>
    </row>
    <row r="4376" spans="1:7">
      <c r="A4376">
        <v>4375</v>
      </c>
      <c r="B4376">
        <v>10357</v>
      </c>
      <c r="C4376">
        <v>23</v>
      </c>
      <c r="D4376" t="s">
        <v>5542</v>
      </c>
      <c r="E4376" s="469">
        <v>53.95</v>
      </c>
      <c r="F4376" t="s">
        <v>5389</v>
      </c>
      <c r="G4376">
        <v>70</v>
      </c>
    </row>
    <row r="4377" spans="1:7">
      <c r="A4377">
        <v>4376</v>
      </c>
      <c r="B4377">
        <v>6782</v>
      </c>
      <c r="C4377">
        <v>23</v>
      </c>
      <c r="D4377" t="s">
        <v>5543</v>
      </c>
      <c r="E4377" s="469">
        <v>42.99</v>
      </c>
      <c r="F4377" t="s">
        <v>5389</v>
      </c>
      <c r="G4377">
        <v>219</v>
      </c>
    </row>
    <row r="4378" spans="1:7">
      <c r="A4378">
        <v>4377</v>
      </c>
      <c r="B4378">
        <v>7611</v>
      </c>
      <c r="C4378">
        <v>23</v>
      </c>
      <c r="D4378" t="s">
        <v>5544</v>
      </c>
      <c r="E4378" s="469">
        <v>43.99</v>
      </c>
      <c r="F4378" t="s">
        <v>5389</v>
      </c>
      <c r="G4378">
        <v>186</v>
      </c>
    </row>
    <row r="4379" spans="1:7">
      <c r="A4379">
        <v>4378</v>
      </c>
      <c r="B4379">
        <v>6448</v>
      </c>
      <c r="C4379">
        <v>23</v>
      </c>
      <c r="D4379" t="s">
        <v>5545</v>
      </c>
      <c r="E4379" s="469">
        <v>42.99</v>
      </c>
      <c r="F4379" t="s">
        <v>5389</v>
      </c>
      <c r="G4379">
        <v>232</v>
      </c>
    </row>
    <row r="4380" spans="1:7">
      <c r="A4380">
        <v>4379</v>
      </c>
      <c r="B4380">
        <v>10029</v>
      </c>
      <c r="C4380">
        <v>23</v>
      </c>
      <c r="D4380" t="s">
        <v>5546</v>
      </c>
      <c r="E4380" s="469">
        <v>38.99</v>
      </c>
      <c r="F4380" t="s">
        <v>5389</v>
      </c>
      <c r="G4380">
        <v>84</v>
      </c>
    </row>
    <row r="4381" spans="1:7">
      <c r="A4381">
        <v>4380</v>
      </c>
      <c r="B4381">
        <v>7563</v>
      </c>
      <c r="C4381">
        <v>23</v>
      </c>
      <c r="D4381" t="s">
        <v>5547</v>
      </c>
      <c r="E4381" s="469">
        <v>43.94</v>
      </c>
      <c r="F4381" t="s">
        <v>5389</v>
      </c>
      <c r="G4381">
        <v>188</v>
      </c>
    </row>
    <row r="4382" spans="1:7">
      <c r="A4382">
        <v>4381</v>
      </c>
      <c r="B4382">
        <v>7663</v>
      </c>
      <c r="C4382">
        <v>23</v>
      </c>
      <c r="D4382" t="s">
        <v>5548</v>
      </c>
      <c r="E4382" s="469">
        <v>50.9</v>
      </c>
      <c r="F4382" t="s">
        <v>5389</v>
      </c>
      <c r="G4382">
        <v>183</v>
      </c>
    </row>
    <row r="4383" spans="1:7">
      <c r="A4383">
        <v>4382</v>
      </c>
      <c r="B4383">
        <v>11573</v>
      </c>
      <c r="C4383">
        <v>23</v>
      </c>
      <c r="D4383" t="s">
        <v>5549</v>
      </c>
      <c r="E4383" s="469">
        <v>49.99</v>
      </c>
      <c r="F4383" t="s">
        <v>5389</v>
      </c>
      <c r="G4383">
        <v>18</v>
      </c>
    </row>
    <row r="4384" spans="1:7">
      <c r="A4384">
        <v>4383</v>
      </c>
      <c r="B4384">
        <v>11514</v>
      </c>
      <c r="C4384">
        <v>23</v>
      </c>
      <c r="D4384" t="s">
        <v>5550</v>
      </c>
      <c r="E4384" s="469">
        <v>52.94</v>
      </c>
      <c r="F4384" t="s">
        <v>5389</v>
      </c>
      <c r="G4384">
        <v>21</v>
      </c>
    </row>
    <row r="4385" spans="1:7">
      <c r="A4385">
        <v>4384</v>
      </c>
      <c r="B4385">
        <v>8384</v>
      </c>
      <c r="C4385">
        <v>23</v>
      </c>
      <c r="D4385" t="s">
        <v>5551</v>
      </c>
      <c r="E4385" s="469">
        <v>59.99</v>
      </c>
      <c r="F4385" t="s">
        <v>5389</v>
      </c>
      <c r="G4385">
        <v>152</v>
      </c>
    </row>
    <row r="4386" spans="1:7">
      <c r="A4386">
        <v>4385</v>
      </c>
      <c r="B4386">
        <v>6500</v>
      </c>
      <c r="C4386">
        <v>23</v>
      </c>
      <c r="D4386" t="s">
        <v>5552</v>
      </c>
      <c r="E4386" s="469">
        <v>54.99</v>
      </c>
      <c r="F4386" t="s">
        <v>5389</v>
      </c>
      <c r="G4386">
        <v>230</v>
      </c>
    </row>
    <row r="4387" spans="1:7">
      <c r="A4387">
        <v>4386</v>
      </c>
      <c r="B4387">
        <v>11101</v>
      </c>
      <c r="C4387">
        <v>23</v>
      </c>
      <c r="D4387" t="s">
        <v>5553</v>
      </c>
      <c r="E4387" s="469">
        <v>54.99</v>
      </c>
      <c r="F4387" t="s">
        <v>5389</v>
      </c>
      <c r="G4387">
        <v>39</v>
      </c>
    </row>
    <row r="4388" spans="1:7">
      <c r="A4388">
        <v>4387</v>
      </c>
      <c r="B4388">
        <v>7025</v>
      </c>
      <c r="C4388">
        <v>23</v>
      </c>
      <c r="D4388" t="s">
        <v>5554</v>
      </c>
      <c r="E4388" s="469">
        <v>54.99</v>
      </c>
      <c r="F4388" t="s">
        <v>5389</v>
      </c>
      <c r="G4388">
        <v>209</v>
      </c>
    </row>
    <row r="4389" spans="1:7">
      <c r="A4389">
        <v>4388</v>
      </c>
      <c r="B4389">
        <v>8800</v>
      </c>
      <c r="C4389">
        <v>23</v>
      </c>
      <c r="D4389" t="s">
        <v>5555</v>
      </c>
      <c r="E4389" s="469">
        <v>49.99</v>
      </c>
      <c r="F4389" t="s">
        <v>5389</v>
      </c>
      <c r="G4389">
        <v>136</v>
      </c>
    </row>
    <row r="4390" spans="1:7">
      <c r="A4390">
        <v>4389</v>
      </c>
      <c r="B4390">
        <v>11574</v>
      </c>
      <c r="C4390">
        <v>23</v>
      </c>
      <c r="D4390" t="s">
        <v>5556</v>
      </c>
      <c r="E4390" s="469">
        <v>44.94</v>
      </c>
      <c r="F4390" t="s">
        <v>5389</v>
      </c>
      <c r="G4390">
        <v>18</v>
      </c>
    </row>
    <row r="4391" spans="1:7">
      <c r="A4391">
        <v>4390</v>
      </c>
      <c r="B4391">
        <v>9960</v>
      </c>
      <c r="C4391">
        <v>23</v>
      </c>
      <c r="D4391" t="s">
        <v>5557</v>
      </c>
      <c r="E4391" s="469">
        <v>56.99</v>
      </c>
      <c r="F4391" t="s">
        <v>5389</v>
      </c>
      <c r="G4391">
        <v>88</v>
      </c>
    </row>
    <row r="4392" spans="1:7">
      <c r="A4392">
        <v>4391</v>
      </c>
      <c r="B4392">
        <v>6762</v>
      </c>
      <c r="C4392">
        <v>23</v>
      </c>
      <c r="D4392" t="s">
        <v>5558</v>
      </c>
      <c r="E4392" s="469">
        <v>46.94</v>
      </c>
      <c r="F4392" t="s">
        <v>5389</v>
      </c>
      <c r="G4392">
        <v>220</v>
      </c>
    </row>
    <row r="4393" spans="1:7">
      <c r="A4393">
        <v>4392</v>
      </c>
      <c r="B4393">
        <v>11462</v>
      </c>
      <c r="C4393">
        <v>23</v>
      </c>
      <c r="D4393" t="s">
        <v>5559</v>
      </c>
      <c r="E4393" s="469">
        <v>46.94</v>
      </c>
      <c r="F4393" t="s">
        <v>5389</v>
      </c>
      <c r="G4393">
        <v>23</v>
      </c>
    </row>
    <row r="4394" spans="1:7">
      <c r="A4394">
        <v>4393</v>
      </c>
      <c r="B4394">
        <v>9880</v>
      </c>
      <c r="C4394">
        <v>23</v>
      </c>
      <c r="D4394" t="s">
        <v>5560</v>
      </c>
      <c r="E4394" s="469">
        <v>42.94</v>
      </c>
      <c r="F4394" t="s">
        <v>5389</v>
      </c>
      <c r="G4394">
        <v>91</v>
      </c>
    </row>
    <row r="4395" spans="1:7">
      <c r="A4395">
        <v>4394</v>
      </c>
      <c r="B4395">
        <v>11819</v>
      </c>
      <c r="C4395">
        <v>23</v>
      </c>
      <c r="D4395" t="s">
        <v>5561</v>
      </c>
      <c r="E4395" s="469">
        <v>44.94</v>
      </c>
      <c r="F4395" t="s">
        <v>5389</v>
      </c>
      <c r="G4395">
        <v>8</v>
      </c>
    </row>
    <row r="4396" spans="1:7">
      <c r="A4396">
        <v>4395</v>
      </c>
      <c r="B4396">
        <v>6410</v>
      </c>
      <c r="C4396">
        <v>23</v>
      </c>
      <c r="D4396" t="s">
        <v>5562</v>
      </c>
      <c r="E4396" s="469">
        <v>44.99</v>
      </c>
      <c r="F4396" t="s">
        <v>5389</v>
      </c>
      <c r="G4396">
        <v>233</v>
      </c>
    </row>
    <row r="4397" spans="1:7">
      <c r="A4397">
        <v>4396</v>
      </c>
      <c r="B4397">
        <v>8468</v>
      </c>
      <c r="C4397">
        <v>23</v>
      </c>
      <c r="D4397" t="s">
        <v>5563</v>
      </c>
      <c r="E4397" s="469">
        <v>44.99</v>
      </c>
      <c r="F4397" t="s">
        <v>5389</v>
      </c>
      <c r="G4397">
        <v>149</v>
      </c>
    </row>
    <row r="4398" spans="1:7">
      <c r="A4398">
        <v>4397</v>
      </c>
      <c r="B4398">
        <v>6879</v>
      </c>
      <c r="C4398">
        <v>23</v>
      </c>
      <c r="D4398" t="s">
        <v>5564</v>
      </c>
      <c r="E4398" s="469">
        <v>49.99</v>
      </c>
      <c r="F4398" t="s">
        <v>5389</v>
      </c>
      <c r="G4398">
        <v>215</v>
      </c>
    </row>
    <row r="4399" spans="1:7">
      <c r="A4399">
        <v>4398</v>
      </c>
      <c r="B4399">
        <v>9247</v>
      </c>
      <c r="C4399">
        <v>23</v>
      </c>
      <c r="D4399" t="s">
        <v>5565</v>
      </c>
      <c r="E4399" s="469">
        <v>43.94</v>
      </c>
      <c r="F4399" t="s">
        <v>5389</v>
      </c>
      <c r="G4399">
        <v>118</v>
      </c>
    </row>
    <row r="4400" spans="1:7">
      <c r="A4400">
        <v>4399</v>
      </c>
      <c r="B4400">
        <v>9295</v>
      </c>
      <c r="C4400">
        <v>23</v>
      </c>
      <c r="D4400" t="s">
        <v>5566</v>
      </c>
      <c r="E4400" s="469">
        <v>64.989999999999995</v>
      </c>
      <c r="F4400" t="s">
        <v>5389</v>
      </c>
      <c r="G4400">
        <v>116</v>
      </c>
    </row>
    <row r="4401" spans="1:7">
      <c r="A4401">
        <v>4400</v>
      </c>
      <c r="B4401">
        <v>9248</v>
      </c>
      <c r="C4401">
        <v>23</v>
      </c>
      <c r="D4401" t="s">
        <v>5567</v>
      </c>
      <c r="E4401" s="469">
        <v>64.989999999999995</v>
      </c>
      <c r="F4401" t="s">
        <v>5389</v>
      </c>
      <c r="G4401">
        <v>118</v>
      </c>
    </row>
    <row r="4402" spans="1:7">
      <c r="A4402">
        <v>4401</v>
      </c>
      <c r="B4402">
        <v>6783</v>
      </c>
      <c r="C4402">
        <v>23</v>
      </c>
      <c r="D4402" t="s">
        <v>5568</v>
      </c>
      <c r="E4402" s="469">
        <v>64.989999999999995</v>
      </c>
      <c r="F4402" t="s">
        <v>5389</v>
      </c>
      <c r="G4402">
        <v>219</v>
      </c>
    </row>
    <row r="4403" spans="1:7">
      <c r="A4403">
        <v>4402</v>
      </c>
      <c r="B4403">
        <v>7384</v>
      </c>
      <c r="C4403">
        <v>23</v>
      </c>
      <c r="D4403" t="s">
        <v>5569</v>
      </c>
      <c r="E4403" s="469">
        <v>64.989999999999995</v>
      </c>
      <c r="F4403" t="s">
        <v>5389</v>
      </c>
      <c r="G4403">
        <v>195</v>
      </c>
    </row>
    <row r="4404" spans="1:7">
      <c r="A4404">
        <v>4403</v>
      </c>
      <c r="B4404">
        <v>11717</v>
      </c>
      <c r="C4404">
        <v>23</v>
      </c>
      <c r="D4404" t="s">
        <v>5570</v>
      </c>
      <c r="E4404" s="469">
        <v>47.95</v>
      </c>
      <c r="F4404" t="s">
        <v>5389</v>
      </c>
      <c r="G4404">
        <v>12</v>
      </c>
    </row>
    <row r="4405" spans="1:7">
      <c r="A4405">
        <v>4404</v>
      </c>
      <c r="B4405">
        <v>8694</v>
      </c>
      <c r="C4405">
        <v>23</v>
      </c>
      <c r="D4405" t="s">
        <v>5571</v>
      </c>
      <c r="E4405" s="469">
        <v>49.99</v>
      </c>
      <c r="F4405" t="s">
        <v>5389</v>
      </c>
      <c r="G4405">
        <v>140</v>
      </c>
    </row>
    <row r="4406" spans="1:7">
      <c r="A4406">
        <v>4405</v>
      </c>
      <c r="B4406">
        <v>7099</v>
      </c>
      <c r="C4406">
        <v>23</v>
      </c>
      <c r="D4406" t="s">
        <v>5572</v>
      </c>
      <c r="E4406" s="469">
        <v>49.99</v>
      </c>
      <c r="F4406" t="s">
        <v>5389</v>
      </c>
      <c r="G4406">
        <v>206</v>
      </c>
    </row>
    <row r="4407" spans="1:7">
      <c r="A4407">
        <v>4406</v>
      </c>
      <c r="B4407">
        <v>8716</v>
      </c>
      <c r="C4407">
        <v>23</v>
      </c>
      <c r="D4407" t="s">
        <v>5573</v>
      </c>
      <c r="E4407" s="469">
        <v>68.95</v>
      </c>
      <c r="F4407" t="s">
        <v>5389</v>
      </c>
      <c r="G4407">
        <v>139</v>
      </c>
    </row>
    <row r="4408" spans="1:7">
      <c r="A4408">
        <v>4407</v>
      </c>
      <c r="B4408">
        <v>8671</v>
      </c>
      <c r="C4408">
        <v>23</v>
      </c>
      <c r="D4408" t="s">
        <v>5574</v>
      </c>
      <c r="E4408" s="469">
        <v>68.95</v>
      </c>
      <c r="F4408" t="s">
        <v>5389</v>
      </c>
      <c r="G4408">
        <v>141</v>
      </c>
    </row>
    <row r="4409" spans="1:7">
      <c r="A4409">
        <v>4408</v>
      </c>
      <c r="B4409">
        <v>7778</v>
      </c>
      <c r="C4409">
        <v>23</v>
      </c>
      <c r="D4409" t="s">
        <v>5575</v>
      </c>
      <c r="E4409" s="469">
        <v>57.95</v>
      </c>
      <c r="F4409" t="s">
        <v>5389</v>
      </c>
      <c r="G4409">
        <v>178</v>
      </c>
    </row>
    <row r="4410" spans="1:7">
      <c r="A4410">
        <v>4409</v>
      </c>
      <c r="B4410">
        <v>9513</v>
      </c>
      <c r="C4410">
        <v>23</v>
      </c>
      <c r="D4410" t="s">
        <v>5576</v>
      </c>
      <c r="E4410" s="469">
        <v>57.95</v>
      </c>
      <c r="F4410" t="s">
        <v>5389</v>
      </c>
      <c r="G4410">
        <v>106</v>
      </c>
    </row>
    <row r="4411" spans="1:7">
      <c r="A4411">
        <v>4410</v>
      </c>
      <c r="B4411">
        <v>10515</v>
      </c>
      <c r="C4411">
        <v>23</v>
      </c>
      <c r="D4411" t="s">
        <v>5577</v>
      </c>
      <c r="E4411" s="469">
        <v>84.99</v>
      </c>
      <c r="F4411" t="s">
        <v>5389</v>
      </c>
      <c r="G4411">
        <v>64</v>
      </c>
    </row>
    <row r="4412" spans="1:7">
      <c r="A4412">
        <v>4411</v>
      </c>
      <c r="B4412">
        <v>6270</v>
      </c>
      <c r="C4412">
        <v>23</v>
      </c>
      <c r="D4412" t="s">
        <v>5578</v>
      </c>
      <c r="E4412" s="469">
        <v>45.52</v>
      </c>
      <c r="F4412" t="s">
        <v>5389</v>
      </c>
      <c r="G4412">
        <v>239</v>
      </c>
    </row>
    <row r="4413" spans="1:7">
      <c r="A4413">
        <v>4412</v>
      </c>
      <c r="B4413">
        <v>6145</v>
      </c>
      <c r="C4413">
        <v>23</v>
      </c>
      <c r="D4413" t="s">
        <v>5579</v>
      </c>
      <c r="E4413" s="469">
        <v>39.99</v>
      </c>
      <c r="F4413" t="s">
        <v>5389</v>
      </c>
      <c r="G4413">
        <v>245</v>
      </c>
    </row>
    <row r="4414" spans="1:7">
      <c r="A4414">
        <v>4413</v>
      </c>
      <c r="B4414">
        <v>8161</v>
      </c>
      <c r="C4414">
        <v>23</v>
      </c>
      <c r="D4414" t="s">
        <v>5580</v>
      </c>
      <c r="E4414" s="469">
        <v>13</v>
      </c>
      <c r="F4414" t="s">
        <v>5403</v>
      </c>
      <c r="G4414">
        <v>161</v>
      </c>
    </row>
    <row r="4415" spans="1:7">
      <c r="A4415">
        <v>4414</v>
      </c>
      <c r="B4415">
        <v>9573</v>
      </c>
      <c r="C4415">
        <v>23</v>
      </c>
      <c r="D4415" t="s">
        <v>5581</v>
      </c>
      <c r="E4415" s="469">
        <v>15</v>
      </c>
      <c r="F4415" t="s">
        <v>5403</v>
      </c>
      <c r="G4415">
        <v>103</v>
      </c>
    </row>
    <row r="4416" spans="1:7">
      <c r="A4416">
        <v>4415</v>
      </c>
      <c r="B4416">
        <v>8486</v>
      </c>
      <c r="C4416">
        <v>23</v>
      </c>
      <c r="D4416" t="s">
        <v>5582</v>
      </c>
      <c r="E4416" s="469">
        <v>21</v>
      </c>
      <c r="F4416" t="s">
        <v>5403</v>
      </c>
      <c r="G4416">
        <v>148</v>
      </c>
    </row>
    <row r="4417" spans="1:7">
      <c r="A4417">
        <v>4416</v>
      </c>
      <c r="B4417">
        <v>7714</v>
      </c>
      <c r="C4417">
        <v>23</v>
      </c>
      <c r="D4417" t="s">
        <v>5583</v>
      </c>
      <c r="E4417" s="469">
        <v>25.95</v>
      </c>
      <c r="F4417" t="s">
        <v>5403</v>
      </c>
      <c r="G4417">
        <v>181</v>
      </c>
    </row>
    <row r="4418" spans="1:7">
      <c r="A4418">
        <v>4417</v>
      </c>
      <c r="B4418">
        <v>8230</v>
      </c>
      <c r="C4418">
        <v>23</v>
      </c>
      <c r="D4418" t="s">
        <v>5584</v>
      </c>
      <c r="E4418" s="469">
        <v>20</v>
      </c>
      <c r="F4418" t="s">
        <v>5403</v>
      </c>
      <c r="G4418">
        <v>158</v>
      </c>
    </row>
    <row r="4419" spans="1:7">
      <c r="A4419">
        <v>4418</v>
      </c>
      <c r="B4419">
        <v>10418</v>
      </c>
      <c r="C4419">
        <v>23</v>
      </c>
      <c r="D4419" t="s">
        <v>5585</v>
      </c>
      <c r="E4419" s="469">
        <v>20</v>
      </c>
      <c r="F4419" t="s">
        <v>5403</v>
      </c>
      <c r="G4419">
        <v>68</v>
      </c>
    </row>
    <row r="4420" spans="1:7">
      <c r="A4420">
        <v>4419</v>
      </c>
      <c r="B4420">
        <v>7533</v>
      </c>
      <c r="C4420">
        <v>23</v>
      </c>
      <c r="D4420" t="s">
        <v>5586</v>
      </c>
      <c r="E4420" s="469">
        <v>23</v>
      </c>
      <c r="F4420" t="s">
        <v>5403</v>
      </c>
      <c r="G4420">
        <v>189</v>
      </c>
    </row>
    <row r="4421" spans="1:7">
      <c r="A4421">
        <v>4420</v>
      </c>
      <c r="B4421">
        <v>9376</v>
      </c>
      <c r="C4421">
        <v>23</v>
      </c>
      <c r="D4421" t="s">
        <v>5587</v>
      </c>
      <c r="E4421" s="469">
        <v>25</v>
      </c>
      <c r="F4421" t="s">
        <v>5403</v>
      </c>
      <c r="G4421">
        <v>112</v>
      </c>
    </row>
    <row r="4422" spans="1:7">
      <c r="A4422">
        <v>4421</v>
      </c>
      <c r="B4422">
        <v>7763</v>
      </c>
      <c r="C4422">
        <v>23</v>
      </c>
      <c r="D4422" t="s">
        <v>5588</v>
      </c>
      <c r="E4422" s="469">
        <v>26</v>
      </c>
      <c r="F4422" t="s">
        <v>5403</v>
      </c>
      <c r="G4422">
        <v>179</v>
      </c>
    </row>
    <row r="4423" spans="1:7">
      <c r="A4423">
        <v>4422</v>
      </c>
      <c r="B4423">
        <v>11485</v>
      </c>
      <c r="C4423">
        <v>23</v>
      </c>
      <c r="D4423" t="s">
        <v>5589</v>
      </c>
      <c r="E4423" s="469">
        <v>34</v>
      </c>
      <c r="F4423" t="s">
        <v>5403</v>
      </c>
      <c r="G4423">
        <v>22</v>
      </c>
    </row>
    <row r="4424" spans="1:7">
      <c r="A4424">
        <v>4423</v>
      </c>
      <c r="B4424">
        <v>11955</v>
      </c>
      <c r="C4424">
        <v>23</v>
      </c>
      <c r="D4424" t="s">
        <v>5590</v>
      </c>
      <c r="E4424" s="469">
        <v>59</v>
      </c>
      <c r="F4424" t="s">
        <v>5403</v>
      </c>
      <c r="G4424">
        <v>2</v>
      </c>
    </row>
    <row r="4425" spans="1:7">
      <c r="A4425">
        <v>4424</v>
      </c>
      <c r="B4425">
        <v>9514</v>
      </c>
      <c r="C4425">
        <v>23</v>
      </c>
      <c r="D4425" t="s">
        <v>5591</v>
      </c>
      <c r="E4425" s="469">
        <v>86</v>
      </c>
      <c r="F4425" t="s">
        <v>5403</v>
      </c>
      <c r="G4425">
        <v>106</v>
      </c>
    </row>
    <row r="4426" spans="1:7">
      <c r="A4426">
        <v>4425</v>
      </c>
      <c r="B4426">
        <v>10048</v>
      </c>
      <c r="C4426">
        <v>23</v>
      </c>
      <c r="D4426" t="s">
        <v>5592</v>
      </c>
      <c r="E4426" s="469">
        <v>86</v>
      </c>
      <c r="F4426" t="s">
        <v>5403</v>
      </c>
      <c r="G4426">
        <v>83</v>
      </c>
    </row>
    <row r="4427" spans="1:7">
      <c r="A4427">
        <v>4426</v>
      </c>
      <c r="B4427">
        <v>7906</v>
      </c>
      <c r="C4427">
        <v>23</v>
      </c>
      <c r="D4427" t="s">
        <v>5593</v>
      </c>
      <c r="E4427" s="469">
        <v>86</v>
      </c>
      <c r="F4427" t="s">
        <v>5403</v>
      </c>
      <c r="G4427">
        <v>172</v>
      </c>
    </row>
    <row r="4428" spans="1:7">
      <c r="A4428">
        <v>4427</v>
      </c>
      <c r="B4428">
        <v>11463</v>
      </c>
      <c r="C4428">
        <v>23</v>
      </c>
      <c r="D4428" t="s">
        <v>5594</v>
      </c>
      <c r="E4428" s="469">
        <v>105.95</v>
      </c>
      <c r="F4428" t="s">
        <v>5403</v>
      </c>
      <c r="G4428">
        <v>23</v>
      </c>
    </row>
    <row r="4429" spans="1:7">
      <c r="A4429">
        <v>4428</v>
      </c>
      <c r="B4429">
        <v>10389</v>
      </c>
      <c r="C4429">
        <v>23</v>
      </c>
      <c r="D4429" t="s">
        <v>5595</v>
      </c>
      <c r="E4429" s="469">
        <v>117</v>
      </c>
      <c r="F4429" t="s">
        <v>5403</v>
      </c>
      <c r="G4429">
        <v>69</v>
      </c>
    </row>
    <row r="4430" spans="1:7">
      <c r="A4430">
        <v>4429</v>
      </c>
      <c r="B4430">
        <v>11208</v>
      </c>
      <c r="C4430">
        <v>23</v>
      </c>
      <c r="D4430" t="s">
        <v>5596</v>
      </c>
      <c r="E4430" s="469">
        <v>85</v>
      </c>
      <c r="F4430" t="s">
        <v>5403</v>
      </c>
      <c r="G4430">
        <v>34</v>
      </c>
    </row>
    <row r="4431" spans="1:7">
      <c r="A4431">
        <v>4430</v>
      </c>
      <c r="B4431">
        <v>11046</v>
      </c>
      <c r="C4431">
        <v>23</v>
      </c>
      <c r="D4431" t="s">
        <v>5597</v>
      </c>
      <c r="E4431" s="469">
        <v>117</v>
      </c>
      <c r="F4431" t="s">
        <v>5403</v>
      </c>
      <c r="G4431">
        <v>41</v>
      </c>
    </row>
    <row r="4432" spans="1:7">
      <c r="A4432">
        <v>4431</v>
      </c>
      <c r="B4432">
        <v>11535</v>
      </c>
      <c r="C4432">
        <v>23</v>
      </c>
      <c r="D4432" t="s">
        <v>5598</v>
      </c>
      <c r="E4432" s="469">
        <v>117</v>
      </c>
      <c r="F4432" t="s">
        <v>5403</v>
      </c>
      <c r="G4432">
        <v>20</v>
      </c>
    </row>
    <row r="4433" spans="1:7">
      <c r="A4433">
        <v>4432</v>
      </c>
      <c r="B4433">
        <v>6166</v>
      </c>
      <c r="C4433">
        <v>23</v>
      </c>
      <c r="D4433" t="s">
        <v>5599</v>
      </c>
      <c r="E4433" s="469">
        <v>117</v>
      </c>
      <c r="F4433" t="s">
        <v>5403</v>
      </c>
      <c r="G4433">
        <v>244</v>
      </c>
    </row>
    <row r="4434" spans="1:7">
      <c r="A4434">
        <v>4433</v>
      </c>
      <c r="B4434">
        <v>9176</v>
      </c>
      <c r="C4434">
        <v>23</v>
      </c>
      <c r="D4434" t="s">
        <v>5600</v>
      </c>
      <c r="E4434" s="469">
        <v>100.95</v>
      </c>
      <c r="F4434" t="s">
        <v>5403</v>
      </c>
      <c r="G4434">
        <v>120</v>
      </c>
    </row>
    <row r="4435" spans="1:7">
      <c r="A4435">
        <v>4434</v>
      </c>
      <c r="B4435">
        <v>11372</v>
      </c>
      <c r="C4435">
        <v>23</v>
      </c>
      <c r="D4435" t="s">
        <v>5601</v>
      </c>
      <c r="E4435" s="469">
        <v>122</v>
      </c>
      <c r="F4435" t="s">
        <v>5403</v>
      </c>
      <c r="G4435">
        <v>27</v>
      </c>
    </row>
    <row r="4436" spans="1:7">
      <c r="A4436">
        <v>4435</v>
      </c>
      <c r="B4436">
        <v>7664</v>
      </c>
      <c r="C4436">
        <v>23</v>
      </c>
      <c r="D4436" t="s">
        <v>5602</v>
      </c>
      <c r="E4436" s="469">
        <v>100.95</v>
      </c>
      <c r="F4436" t="s">
        <v>5403</v>
      </c>
      <c r="G4436">
        <v>183</v>
      </c>
    </row>
    <row r="4437" spans="1:7">
      <c r="A4437">
        <v>4436</v>
      </c>
      <c r="B4437">
        <v>9352</v>
      </c>
      <c r="C4437">
        <v>23</v>
      </c>
      <c r="D4437" t="s">
        <v>5603</v>
      </c>
      <c r="E4437" s="469">
        <v>122</v>
      </c>
      <c r="F4437" t="s">
        <v>5403</v>
      </c>
      <c r="G4437">
        <v>113</v>
      </c>
    </row>
    <row r="4438" spans="1:7">
      <c r="A4438">
        <v>4437</v>
      </c>
      <c r="B4438">
        <v>9273</v>
      </c>
      <c r="C4438">
        <v>23</v>
      </c>
      <c r="D4438" t="s">
        <v>5604</v>
      </c>
      <c r="E4438" s="469">
        <v>100.95</v>
      </c>
      <c r="F4438" t="s">
        <v>5403</v>
      </c>
      <c r="G4438">
        <v>117</v>
      </c>
    </row>
    <row r="4439" spans="1:7">
      <c r="A4439">
        <v>4438</v>
      </c>
      <c r="B4439">
        <v>10030</v>
      </c>
      <c r="C4439">
        <v>23</v>
      </c>
      <c r="D4439" t="s">
        <v>5605</v>
      </c>
      <c r="E4439" s="469">
        <v>122</v>
      </c>
      <c r="F4439" t="s">
        <v>5403</v>
      </c>
      <c r="G4439">
        <v>84</v>
      </c>
    </row>
    <row r="4440" spans="1:7">
      <c r="A4440">
        <v>4439</v>
      </c>
      <c r="B4440">
        <v>11138</v>
      </c>
      <c r="C4440">
        <v>23</v>
      </c>
      <c r="D4440" t="s">
        <v>5606</v>
      </c>
      <c r="E4440" s="469">
        <v>63.95</v>
      </c>
      <c r="F4440" t="s">
        <v>5403</v>
      </c>
      <c r="G4440">
        <v>37</v>
      </c>
    </row>
    <row r="4441" spans="1:7">
      <c r="A4441">
        <v>4440</v>
      </c>
      <c r="B4441">
        <v>10049</v>
      </c>
      <c r="C4441">
        <v>23</v>
      </c>
      <c r="D4441" t="s">
        <v>5607</v>
      </c>
      <c r="E4441" s="469">
        <v>79.95</v>
      </c>
      <c r="F4441" t="s">
        <v>5403</v>
      </c>
      <c r="G4441">
        <v>83</v>
      </c>
    </row>
    <row r="4442" spans="1:7">
      <c r="A4442">
        <v>4441</v>
      </c>
      <c r="B4442">
        <v>7293</v>
      </c>
      <c r="C4442">
        <v>23</v>
      </c>
      <c r="D4442" t="s">
        <v>5608</v>
      </c>
      <c r="E4442" s="469">
        <v>59</v>
      </c>
      <c r="F4442" t="s">
        <v>5403</v>
      </c>
      <c r="G4442">
        <v>199</v>
      </c>
    </row>
    <row r="4443" spans="1:7">
      <c r="A4443">
        <v>4442</v>
      </c>
      <c r="B4443">
        <v>7507</v>
      </c>
      <c r="C4443">
        <v>23</v>
      </c>
      <c r="D4443" t="s">
        <v>5609</v>
      </c>
      <c r="E4443" s="469">
        <v>71</v>
      </c>
      <c r="F4443" t="s">
        <v>5403</v>
      </c>
      <c r="G4443">
        <v>190</v>
      </c>
    </row>
    <row r="4444" spans="1:7">
      <c r="A4444">
        <v>4443</v>
      </c>
      <c r="B4444">
        <v>11956</v>
      </c>
      <c r="C4444">
        <v>23</v>
      </c>
      <c r="D4444" t="s">
        <v>5610</v>
      </c>
      <c r="E4444" s="469">
        <v>81</v>
      </c>
      <c r="F4444" t="s">
        <v>5403</v>
      </c>
      <c r="G4444">
        <v>2</v>
      </c>
    </row>
    <row r="4445" spans="1:7">
      <c r="A4445">
        <v>4444</v>
      </c>
      <c r="B4445">
        <v>8469</v>
      </c>
      <c r="C4445">
        <v>23</v>
      </c>
      <c r="D4445" t="s">
        <v>5611</v>
      </c>
      <c r="E4445" s="469">
        <v>81</v>
      </c>
      <c r="F4445" t="s">
        <v>5403</v>
      </c>
      <c r="G4445">
        <v>149</v>
      </c>
    </row>
    <row r="4446" spans="1:7">
      <c r="A4446">
        <v>4445</v>
      </c>
      <c r="B4446">
        <v>11617</v>
      </c>
      <c r="C4446">
        <v>23</v>
      </c>
      <c r="D4446" t="s">
        <v>5612</v>
      </c>
      <c r="E4446" s="469">
        <v>71</v>
      </c>
      <c r="F4446" t="s">
        <v>5403</v>
      </c>
      <c r="G4446">
        <v>16</v>
      </c>
    </row>
    <row r="4447" spans="1:7">
      <c r="A4447">
        <v>4446</v>
      </c>
      <c r="B4447">
        <v>6474</v>
      </c>
      <c r="C4447">
        <v>23</v>
      </c>
      <c r="D4447" t="s">
        <v>5613</v>
      </c>
      <c r="E4447" s="469">
        <v>71</v>
      </c>
      <c r="F4447" t="s">
        <v>5403</v>
      </c>
      <c r="G4447">
        <v>231</v>
      </c>
    </row>
    <row r="4448" spans="1:7">
      <c r="A4448">
        <v>4447</v>
      </c>
      <c r="B4448">
        <v>10390</v>
      </c>
      <c r="C4448">
        <v>23</v>
      </c>
      <c r="D4448" t="s">
        <v>5614</v>
      </c>
      <c r="E4448" s="469">
        <v>71</v>
      </c>
      <c r="F4448" t="s">
        <v>5403</v>
      </c>
      <c r="G4448">
        <v>69</v>
      </c>
    </row>
    <row r="4449" spans="1:7">
      <c r="A4449">
        <v>4448</v>
      </c>
      <c r="B4449">
        <v>10085</v>
      </c>
      <c r="C4449">
        <v>23</v>
      </c>
      <c r="D4449" t="s">
        <v>5615</v>
      </c>
      <c r="E4449" s="469">
        <v>19</v>
      </c>
      <c r="F4449" t="s">
        <v>5403</v>
      </c>
      <c r="G4449">
        <v>82</v>
      </c>
    </row>
    <row r="4450" spans="1:7">
      <c r="A4450">
        <v>4449</v>
      </c>
      <c r="B4450">
        <v>7508</v>
      </c>
      <c r="C4450">
        <v>23</v>
      </c>
      <c r="D4450" t="s">
        <v>5616</v>
      </c>
      <c r="E4450" s="469">
        <v>13</v>
      </c>
      <c r="F4450" t="s">
        <v>5403</v>
      </c>
      <c r="G4450">
        <v>190</v>
      </c>
    </row>
    <row r="4451" spans="1:7">
      <c r="A4451">
        <v>4450</v>
      </c>
      <c r="B4451">
        <v>11299</v>
      </c>
      <c r="C4451">
        <v>23</v>
      </c>
      <c r="D4451" t="s">
        <v>5617</v>
      </c>
      <c r="E4451" s="469">
        <v>17</v>
      </c>
      <c r="F4451" t="s">
        <v>5403</v>
      </c>
      <c r="G4451">
        <v>30</v>
      </c>
    </row>
    <row r="4452" spans="1:7">
      <c r="A4452">
        <v>4451</v>
      </c>
      <c r="B4452">
        <v>7741</v>
      </c>
      <c r="C4452">
        <v>23</v>
      </c>
      <c r="D4452" t="s">
        <v>5618</v>
      </c>
      <c r="E4452" s="469">
        <v>76</v>
      </c>
      <c r="F4452" t="s">
        <v>5403</v>
      </c>
      <c r="G4452">
        <v>180</v>
      </c>
    </row>
    <row r="4453" spans="1:7">
      <c r="A4453">
        <v>4452</v>
      </c>
      <c r="B4453">
        <v>9134</v>
      </c>
      <c r="C4453">
        <v>23</v>
      </c>
      <c r="D4453" t="s">
        <v>5619</v>
      </c>
      <c r="E4453" s="469">
        <v>124.95</v>
      </c>
      <c r="F4453" t="s">
        <v>5403</v>
      </c>
      <c r="G4453">
        <v>122</v>
      </c>
    </row>
    <row r="4454" spans="1:7">
      <c r="A4454">
        <v>4453</v>
      </c>
      <c r="B4454">
        <v>9555</v>
      </c>
      <c r="C4454">
        <v>23</v>
      </c>
      <c r="D4454" t="s">
        <v>5620</v>
      </c>
      <c r="E4454" s="469">
        <v>153</v>
      </c>
      <c r="F4454" t="s">
        <v>5403</v>
      </c>
      <c r="G4454">
        <v>104</v>
      </c>
    </row>
    <row r="4455" spans="1:7">
      <c r="A4455">
        <v>4454</v>
      </c>
      <c r="B4455">
        <v>6909</v>
      </c>
      <c r="C4455">
        <v>23</v>
      </c>
      <c r="D4455" t="s">
        <v>5621</v>
      </c>
      <c r="E4455" s="469">
        <v>153</v>
      </c>
      <c r="F4455" t="s">
        <v>5403</v>
      </c>
      <c r="G4455">
        <v>214</v>
      </c>
    </row>
    <row r="4456" spans="1:7">
      <c r="A4456">
        <v>4455</v>
      </c>
      <c r="B4456">
        <v>8454</v>
      </c>
      <c r="C4456">
        <v>23</v>
      </c>
      <c r="D4456" t="s">
        <v>5622</v>
      </c>
      <c r="E4456" s="469">
        <v>153</v>
      </c>
      <c r="F4456" t="s">
        <v>5403</v>
      </c>
      <c r="G4456">
        <v>150</v>
      </c>
    </row>
    <row r="4457" spans="1:7">
      <c r="A4457">
        <v>4456</v>
      </c>
      <c r="B4457">
        <v>8006</v>
      </c>
      <c r="C4457">
        <v>23</v>
      </c>
      <c r="D4457" t="s">
        <v>5623</v>
      </c>
      <c r="E4457" s="469">
        <v>102</v>
      </c>
      <c r="F4457" t="s">
        <v>5403</v>
      </c>
      <c r="G4457">
        <v>168</v>
      </c>
    </row>
    <row r="4458" spans="1:7">
      <c r="A4458">
        <v>4457</v>
      </c>
      <c r="B4458">
        <v>8162</v>
      </c>
      <c r="C4458">
        <v>23</v>
      </c>
      <c r="D4458" t="s">
        <v>5624</v>
      </c>
      <c r="E4458" s="469">
        <v>102</v>
      </c>
      <c r="F4458" t="s">
        <v>5403</v>
      </c>
      <c r="G4458">
        <v>161</v>
      </c>
    </row>
    <row r="4459" spans="1:7">
      <c r="A4459">
        <v>4458</v>
      </c>
      <c r="B4459">
        <v>8591</v>
      </c>
      <c r="C4459">
        <v>23</v>
      </c>
      <c r="D4459" t="s">
        <v>5625</v>
      </c>
      <c r="E4459" s="469">
        <v>102</v>
      </c>
      <c r="F4459" t="s">
        <v>5403</v>
      </c>
      <c r="G4459">
        <v>144</v>
      </c>
    </row>
    <row r="4460" spans="1:7">
      <c r="A4460">
        <v>4459</v>
      </c>
      <c r="B4460">
        <v>6643</v>
      </c>
      <c r="C4460">
        <v>23</v>
      </c>
      <c r="D4460" t="s">
        <v>5626</v>
      </c>
      <c r="E4460" s="469">
        <v>19</v>
      </c>
      <c r="F4460" t="s">
        <v>5403</v>
      </c>
      <c r="G4460">
        <v>224</v>
      </c>
    </row>
    <row r="4461" spans="1:7">
      <c r="A4461">
        <v>4460</v>
      </c>
      <c r="B4461">
        <v>11968</v>
      </c>
      <c r="C4461">
        <v>23</v>
      </c>
      <c r="D4461" t="s">
        <v>5627</v>
      </c>
      <c r="E4461" s="469">
        <v>81</v>
      </c>
      <c r="F4461" t="s">
        <v>5403</v>
      </c>
      <c r="G4461">
        <v>1</v>
      </c>
    </row>
    <row r="4462" spans="1:7">
      <c r="A4462">
        <v>4461</v>
      </c>
      <c r="B4462">
        <v>6931</v>
      </c>
      <c r="C4462">
        <v>23</v>
      </c>
      <c r="D4462" t="s">
        <v>5628</v>
      </c>
      <c r="E4462" s="469">
        <v>81</v>
      </c>
      <c r="F4462" t="s">
        <v>5403</v>
      </c>
      <c r="G4462">
        <v>213</v>
      </c>
    </row>
    <row r="4463" spans="1:7">
      <c r="A4463">
        <v>4462</v>
      </c>
      <c r="B4463">
        <v>11233</v>
      </c>
      <c r="C4463">
        <v>23</v>
      </c>
      <c r="D4463" t="s">
        <v>5629</v>
      </c>
      <c r="E4463" s="469">
        <v>81</v>
      </c>
      <c r="F4463" t="s">
        <v>5403</v>
      </c>
      <c r="G4463">
        <v>33</v>
      </c>
    </row>
    <row r="4464" spans="1:7">
      <c r="A4464">
        <v>4463</v>
      </c>
      <c r="B4464">
        <v>11689</v>
      </c>
      <c r="C4464">
        <v>23</v>
      </c>
      <c r="D4464" t="s">
        <v>5630</v>
      </c>
      <c r="E4464" s="469">
        <v>92</v>
      </c>
      <c r="F4464" t="s">
        <v>5403</v>
      </c>
      <c r="G4464">
        <v>13</v>
      </c>
    </row>
    <row r="4465" spans="1:7">
      <c r="A4465">
        <v>4464</v>
      </c>
      <c r="B4465">
        <v>6831</v>
      </c>
      <c r="C4465">
        <v>23</v>
      </c>
      <c r="D4465" t="s">
        <v>5631</v>
      </c>
      <c r="E4465" s="469">
        <v>13</v>
      </c>
      <c r="F4465" t="s">
        <v>5403</v>
      </c>
      <c r="G4465">
        <v>217</v>
      </c>
    </row>
    <row r="4466" spans="1:7">
      <c r="A4466">
        <v>4465</v>
      </c>
      <c r="B4466">
        <v>7612</v>
      </c>
      <c r="C4466">
        <v>23</v>
      </c>
      <c r="D4466" t="s">
        <v>5632</v>
      </c>
      <c r="E4466" s="469">
        <v>16</v>
      </c>
      <c r="F4466" t="s">
        <v>5403</v>
      </c>
      <c r="G4466">
        <v>186</v>
      </c>
    </row>
    <row r="4467" spans="1:7">
      <c r="A4467">
        <v>4466</v>
      </c>
      <c r="B4467">
        <v>11393</v>
      </c>
      <c r="C4467">
        <v>23</v>
      </c>
      <c r="D4467" t="s">
        <v>5633</v>
      </c>
      <c r="E4467" s="469">
        <v>117</v>
      </c>
      <c r="F4467" t="s">
        <v>5403</v>
      </c>
      <c r="G4467">
        <v>26</v>
      </c>
    </row>
    <row r="4468" spans="1:7">
      <c r="A4468">
        <v>4467</v>
      </c>
      <c r="B4468">
        <v>7631</v>
      </c>
      <c r="C4468">
        <v>23</v>
      </c>
      <c r="D4468" t="s">
        <v>5634</v>
      </c>
      <c r="E4468" s="469">
        <v>117</v>
      </c>
      <c r="F4468" t="s">
        <v>5403</v>
      </c>
      <c r="G4468">
        <v>185</v>
      </c>
    </row>
    <row r="4469" spans="1:7">
      <c r="A4469">
        <v>4468</v>
      </c>
      <c r="B4469">
        <v>6880</v>
      </c>
      <c r="C4469">
        <v>23</v>
      </c>
      <c r="D4469" t="s">
        <v>5635</v>
      </c>
      <c r="E4469" s="469">
        <v>117</v>
      </c>
      <c r="F4469" t="s">
        <v>5403</v>
      </c>
      <c r="G4469">
        <v>215</v>
      </c>
    </row>
    <row r="4470" spans="1:7">
      <c r="A4470">
        <v>4469</v>
      </c>
      <c r="B4470">
        <v>11995</v>
      </c>
      <c r="C4470">
        <v>23</v>
      </c>
      <c r="D4470" t="s">
        <v>5636</v>
      </c>
      <c r="E4470" s="469">
        <v>117</v>
      </c>
      <c r="F4470" t="s">
        <v>5403</v>
      </c>
      <c r="G4470">
        <v>0</v>
      </c>
    </row>
    <row r="4471" spans="1:7">
      <c r="A4471">
        <v>4470</v>
      </c>
      <c r="B4471">
        <v>6784</v>
      </c>
      <c r="C4471">
        <v>23</v>
      </c>
      <c r="D4471" t="s">
        <v>5637</v>
      </c>
      <c r="E4471" s="469">
        <v>117</v>
      </c>
      <c r="F4471" t="s">
        <v>5403</v>
      </c>
      <c r="G4471">
        <v>219</v>
      </c>
    </row>
    <row r="4472" spans="1:7">
      <c r="A4472">
        <v>4471</v>
      </c>
      <c r="B4472">
        <v>9935</v>
      </c>
      <c r="C4472">
        <v>23</v>
      </c>
      <c r="D4472" t="s">
        <v>5638</v>
      </c>
      <c r="E4472" s="469">
        <v>101.95</v>
      </c>
      <c r="F4472" t="s">
        <v>5403</v>
      </c>
      <c r="G4472">
        <v>89</v>
      </c>
    </row>
    <row r="4473" spans="1:7">
      <c r="A4473">
        <v>4472</v>
      </c>
      <c r="B4473">
        <v>9936</v>
      </c>
      <c r="C4473">
        <v>23</v>
      </c>
      <c r="D4473" t="s">
        <v>5639</v>
      </c>
      <c r="E4473" s="469">
        <v>117</v>
      </c>
      <c r="F4473" t="s">
        <v>5403</v>
      </c>
      <c r="G4473">
        <v>89</v>
      </c>
    </row>
    <row r="4474" spans="1:7">
      <c r="A4474">
        <v>4473</v>
      </c>
      <c r="B4474">
        <v>8973</v>
      </c>
      <c r="C4474">
        <v>23</v>
      </c>
      <c r="D4474" t="s">
        <v>5640</v>
      </c>
      <c r="E4474" s="469">
        <v>92</v>
      </c>
      <c r="F4474" t="s">
        <v>5403</v>
      </c>
      <c r="G4474">
        <v>129</v>
      </c>
    </row>
    <row r="4475" spans="1:7">
      <c r="A4475">
        <v>4474</v>
      </c>
      <c r="B4475">
        <v>8470</v>
      </c>
      <c r="C4475">
        <v>23</v>
      </c>
      <c r="D4475" t="s">
        <v>5641</v>
      </c>
      <c r="E4475" s="469">
        <v>92</v>
      </c>
      <c r="F4475" t="s">
        <v>5403</v>
      </c>
      <c r="G4475">
        <v>149</v>
      </c>
    </row>
    <row r="4476" spans="1:7">
      <c r="A4476">
        <v>4475</v>
      </c>
      <c r="B4476">
        <v>8560</v>
      </c>
      <c r="C4476">
        <v>23</v>
      </c>
      <c r="D4476" t="s">
        <v>5642</v>
      </c>
      <c r="E4476" s="469">
        <v>92</v>
      </c>
      <c r="F4476" t="s">
        <v>5403</v>
      </c>
      <c r="G4476">
        <v>145</v>
      </c>
    </row>
    <row r="4477" spans="1:7">
      <c r="A4477">
        <v>4476</v>
      </c>
      <c r="B4477">
        <v>9050</v>
      </c>
      <c r="C4477">
        <v>23</v>
      </c>
      <c r="D4477" t="s">
        <v>5643</v>
      </c>
      <c r="E4477" s="469">
        <v>91.95</v>
      </c>
      <c r="F4477" t="s">
        <v>5403</v>
      </c>
      <c r="G4477">
        <v>126</v>
      </c>
    </row>
    <row r="4478" spans="1:7">
      <c r="A4478">
        <v>4477</v>
      </c>
      <c r="B4478">
        <v>6881</v>
      </c>
      <c r="C4478">
        <v>23</v>
      </c>
      <c r="D4478" t="s">
        <v>5644</v>
      </c>
      <c r="E4478" s="469">
        <v>92</v>
      </c>
      <c r="F4478" t="s">
        <v>5403</v>
      </c>
      <c r="G4478">
        <v>215</v>
      </c>
    </row>
    <row r="4479" spans="1:7">
      <c r="A4479">
        <v>4478</v>
      </c>
      <c r="B4479">
        <v>7764</v>
      </c>
      <c r="C4479">
        <v>23</v>
      </c>
      <c r="D4479" t="s">
        <v>5645</v>
      </c>
      <c r="E4479" s="469">
        <v>82.95</v>
      </c>
      <c r="F4479" t="s">
        <v>5403</v>
      </c>
      <c r="G4479">
        <v>179</v>
      </c>
    </row>
    <row r="4480" spans="1:7">
      <c r="A4480">
        <v>4479</v>
      </c>
      <c r="B4480">
        <v>7294</v>
      </c>
      <c r="C4480">
        <v>23</v>
      </c>
      <c r="D4480" t="s">
        <v>5646</v>
      </c>
      <c r="E4480" s="469">
        <v>92</v>
      </c>
      <c r="F4480" t="s">
        <v>5403</v>
      </c>
      <c r="G4480">
        <v>199</v>
      </c>
    </row>
    <row r="4481" spans="1:7">
      <c r="A4481">
        <v>4480</v>
      </c>
      <c r="B4481">
        <v>10648</v>
      </c>
      <c r="C4481">
        <v>23</v>
      </c>
      <c r="D4481" t="s">
        <v>5647</v>
      </c>
      <c r="E4481" s="469">
        <v>71</v>
      </c>
      <c r="F4481" t="s">
        <v>5403</v>
      </c>
      <c r="G4481">
        <v>58</v>
      </c>
    </row>
    <row r="4482" spans="1:7">
      <c r="A4482">
        <v>4481</v>
      </c>
      <c r="B4482">
        <v>10663</v>
      </c>
      <c r="C4482">
        <v>23</v>
      </c>
      <c r="D4482" t="s">
        <v>5648</v>
      </c>
      <c r="E4482" s="469">
        <v>71</v>
      </c>
      <c r="F4482" t="s">
        <v>5403</v>
      </c>
      <c r="G4482">
        <v>57</v>
      </c>
    </row>
    <row r="4483" spans="1:7">
      <c r="A4483">
        <v>4482</v>
      </c>
      <c r="B4483">
        <v>9978</v>
      </c>
      <c r="C4483">
        <v>23</v>
      </c>
      <c r="D4483" t="s">
        <v>5649</v>
      </c>
      <c r="E4483" s="469">
        <v>71</v>
      </c>
      <c r="F4483" t="s">
        <v>5403</v>
      </c>
      <c r="G4483">
        <v>87</v>
      </c>
    </row>
    <row r="4484" spans="1:7">
      <c r="A4484">
        <v>4483</v>
      </c>
      <c r="B4484">
        <v>11969</v>
      </c>
      <c r="C4484">
        <v>23</v>
      </c>
      <c r="D4484" t="s">
        <v>5650</v>
      </c>
      <c r="E4484" s="469">
        <v>71</v>
      </c>
      <c r="F4484" t="s">
        <v>5403</v>
      </c>
      <c r="G4484">
        <v>1</v>
      </c>
    </row>
    <row r="4485" spans="1:7">
      <c r="A4485">
        <v>4484</v>
      </c>
      <c r="B4485">
        <v>10487</v>
      </c>
      <c r="C4485">
        <v>23</v>
      </c>
      <c r="D4485" t="s">
        <v>5651</v>
      </c>
      <c r="E4485" s="469">
        <v>69.989999999999995</v>
      </c>
      <c r="F4485" t="s">
        <v>5403</v>
      </c>
      <c r="G4485">
        <v>65</v>
      </c>
    </row>
    <row r="4486" spans="1:7">
      <c r="A4486">
        <v>4485</v>
      </c>
      <c r="B4486">
        <v>11515</v>
      </c>
      <c r="C4486">
        <v>23</v>
      </c>
      <c r="D4486" t="s">
        <v>5652</v>
      </c>
      <c r="E4486" s="469">
        <v>71</v>
      </c>
      <c r="F4486" t="s">
        <v>5403</v>
      </c>
      <c r="G4486">
        <v>21</v>
      </c>
    </row>
    <row r="4487" spans="1:7">
      <c r="A4487">
        <v>4486</v>
      </c>
      <c r="B4487">
        <v>6099</v>
      </c>
      <c r="C4487">
        <v>23</v>
      </c>
      <c r="D4487" t="s">
        <v>5653</v>
      </c>
      <c r="E4487" s="469">
        <v>69.989999999999995</v>
      </c>
      <c r="F4487" t="s">
        <v>5403</v>
      </c>
      <c r="G4487">
        <v>247</v>
      </c>
    </row>
    <row r="4488" spans="1:7">
      <c r="A4488">
        <v>4487</v>
      </c>
      <c r="B4488">
        <v>8717</v>
      </c>
      <c r="C4488">
        <v>23</v>
      </c>
      <c r="D4488" t="s">
        <v>5654</v>
      </c>
      <c r="E4488" s="469">
        <v>153</v>
      </c>
      <c r="F4488" t="s">
        <v>5403</v>
      </c>
      <c r="G4488">
        <v>139</v>
      </c>
    </row>
    <row r="4489" spans="1:7">
      <c r="A4489">
        <v>4488</v>
      </c>
      <c r="B4489">
        <v>10283</v>
      </c>
      <c r="C4489">
        <v>23</v>
      </c>
      <c r="D4489" t="s">
        <v>5655</v>
      </c>
      <c r="E4489" s="469">
        <v>153</v>
      </c>
      <c r="F4489" t="s">
        <v>5403</v>
      </c>
      <c r="G4489">
        <v>73</v>
      </c>
    </row>
    <row r="4490" spans="1:7">
      <c r="A4490">
        <v>4489</v>
      </c>
      <c r="B4490">
        <v>10821</v>
      </c>
      <c r="C4490">
        <v>23</v>
      </c>
      <c r="D4490" t="s">
        <v>5656</v>
      </c>
      <c r="E4490" s="469">
        <v>153</v>
      </c>
      <c r="F4490" t="s">
        <v>5403</v>
      </c>
      <c r="G4490">
        <v>50</v>
      </c>
    </row>
    <row r="4491" spans="1:7">
      <c r="A4491">
        <v>4490</v>
      </c>
      <c r="B4491">
        <v>7053</v>
      </c>
      <c r="C4491">
        <v>23</v>
      </c>
      <c r="D4491" t="s">
        <v>5657</v>
      </c>
      <c r="E4491" s="469">
        <v>153</v>
      </c>
      <c r="F4491" t="s">
        <v>5403</v>
      </c>
      <c r="G4491">
        <v>208</v>
      </c>
    </row>
    <row r="4492" spans="1:7">
      <c r="A4492">
        <v>4491</v>
      </c>
      <c r="B4492">
        <v>8672</v>
      </c>
      <c r="C4492">
        <v>23</v>
      </c>
      <c r="D4492" t="s">
        <v>5658</v>
      </c>
      <c r="E4492" s="469">
        <v>119.5</v>
      </c>
      <c r="F4492" t="s">
        <v>5403</v>
      </c>
      <c r="G4492">
        <v>141</v>
      </c>
    </row>
    <row r="4493" spans="1:7">
      <c r="A4493">
        <v>4492</v>
      </c>
      <c r="B4493">
        <v>7564</v>
      </c>
      <c r="C4493">
        <v>23</v>
      </c>
      <c r="D4493" t="s">
        <v>5659</v>
      </c>
      <c r="E4493" s="469">
        <v>153</v>
      </c>
      <c r="F4493" t="s">
        <v>5403</v>
      </c>
      <c r="G4493">
        <v>188</v>
      </c>
    </row>
    <row r="4494" spans="1:7">
      <c r="A4494">
        <v>4493</v>
      </c>
      <c r="B4494">
        <v>9177</v>
      </c>
      <c r="C4494">
        <v>23</v>
      </c>
      <c r="D4494" t="s">
        <v>5660</v>
      </c>
      <c r="E4494" s="469">
        <v>132</v>
      </c>
      <c r="F4494" t="s">
        <v>5403</v>
      </c>
      <c r="G4494">
        <v>120</v>
      </c>
    </row>
    <row r="4495" spans="1:7">
      <c r="A4495">
        <v>4494</v>
      </c>
      <c r="B4495">
        <v>6183</v>
      </c>
      <c r="C4495">
        <v>23</v>
      </c>
      <c r="D4495" t="s">
        <v>5661</v>
      </c>
      <c r="E4495" s="469">
        <v>132</v>
      </c>
      <c r="F4495" t="s">
        <v>5403</v>
      </c>
      <c r="G4495">
        <v>243</v>
      </c>
    </row>
    <row r="4496" spans="1:7">
      <c r="A4496">
        <v>4495</v>
      </c>
      <c r="B4496">
        <v>6071</v>
      </c>
      <c r="C4496">
        <v>23</v>
      </c>
      <c r="D4496" t="s">
        <v>5662</v>
      </c>
      <c r="E4496" s="469">
        <v>132</v>
      </c>
      <c r="F4496" t="s">
        <v>5403</v>
      </c>
      <c r="G4496">
        <v>248</v>
      </c>
    </row>
    <row r="4497" spans="1:7">
      <c r="A4497">
        <v>4496</v>
      </c>
      <c r="B4497">
        <v>10170</v>
      </c>
      <c r="C4497">
        <v>23</v>
      </c>
      <c r="D4497" t="s">
        <v>5663</v>
      </c>
      <c r="E4497" s="469">
        <v>109.95</v>
      </c>
      <c r="F4497" t="s">
        <v>5403</v>
      </c>
      <c r="G4497">
        <v>78</v>
      </c>
    </row>
    <row r="4498" spans="1:7">
      <c r="A4498">
        <v>4497</v>
      </c>
      <c r="B4498">
        <v>10629</v>
      </c>
      <c r="C4498">
        <v>23</v>
      </c>
      <c r="D4498" t="s">
        <v>5664</v>
      </c>
      <c r="E4498" s="469">
        <v>132</v>
      </c>
      <c r="F4498" t="s">
        <v>5403</v>
      </c>
      <c r="G4498">
        <v>59</v>
      </c>
    </row>
    <row r="4499" spans="1:7">
      <c r="A4499">
        <v>4498</v>
      </c>
      <c r="B4499">
        <v>8420</v>
      </c>
      <c r="C4499">
        <v>23</v>
      </c>
      <c r="D4499" t="s">
        <v>5665</v>
      </c>
      <c r="E4499" s="469">
        <v>132</v>
      </c>
      <c r="F4499" t="s">
        <v>5403</v>
      </c>
      <c r="G4499">
        <v>151</v>
      </c>
    </row>
    <row r="4500" spans="1:7">
      <c r="A4500">
        <v>4499</v>
      </c>
      <c r="B4500">
        <v>11075</v>
      </c>
      <c r="C4500">
        <v>23</v>
      </c>
      <c r="D4500" t="s">
        <v>5666</v>
      </c>
      <c r="E4500" s="469">
        <v>132</v>
      </c>
      <c r="F4500" t="s">
        <v>5403</v>
      </c>
      <c r="G4500">
        <v>40</v>
      </c>
    </row>
    <row r="4501" spans="1:7">
      <c r="A4501">
        <v>4500</v>
      </c>
      <c r="B4501">
        <v>7075</v>
      </c>
      <c r="C4501">
        <v>23</v>
      </c>
      <c r="D4501" t="s">
        <v>5667</v>
      </c>
      <c r="E4501" s="469">
        <v>13</v>
      </c>
      <c r="F4501" t="s">
        <v>5403</v>
      </c>
      <c r="G4501">
        <v>207</v>
      </c>
    </row>
    <row r="4502" spans="1:7">
      <c r="A4502">
        <v>4501</v>
      </c>
      <c r="B4502">
        <v>10607</v>
      </c>
      <c r="C4502">
        <v>23</v>
      </c>
      <c r="D4502" t="s">
        <v>5668</v>
      </c>
      <c r="E4502" s="469">
        <v>89.99</v>
      </c>
      <c r="F4502" t="s">
        <v>5416</v>
      </c>
      <c r="G4502">
        <v>60</v>
      </c>
    </row>
    <row r="4503" spans="1:7">
      <c r="A4503">
        <v>4502</v>
      </c>
      <c r="B4503">
        <v>9833</v>
      </c>
      <c r="C4503">
        <v>23</v>
      </c>
      <c r="D4503" t="s">
        <v>5669</v>
      </c>
      <c r="E4503" s="469">
        <v>169.95</v>
      </c>
      <c r="F4503" t="s">
        <v>5385</v>
      </c>
      <c r="G4503">
        <v>93</v>
      </c>
    </row>
    <row r="4504" spans="1:7">
      <c r="A4504">
        <v>4503</v>
      </c>
      <c r="B4504">
        <v>11820</v>
      </c>
      <c r="C4504">
        <v>23</v>
      </c>
      <c r="D4504" t="s">
        <v>5670</v>
      </c>
      <c r="E4504" s="469">
        <v>165</v>
      </c>
      <c r="F4504" t="s">
        <v>5385</v>
      </c>
      <c r="G4504">
        <v>8</v>
      </c>
    </row>
    <row r="4505" spans="1:7">
      <c r="A4505">
        <v>4504</v>
      </c>
      <c r="B4505">
        <v>9073</v>
      </c>
      <c r="C4505">
        <v>23</v>
      </c>
      <c r="D4505" t="s">
        <v>5671</v>
      </c>
      <c r="E4505" s="469">
        <v>165</v>
      </c>
      <c r="F4505" t="s">
        <v>5385</v>
      </c>
      <c r="G4505">
        <v>125</v>
      </c>
    </row>
    <row r="4506" spans="1:7">
      <c r="A4506">
        <v>4505</v>
      </c>
      <c r="B4506">
        <v>11464</v>
      </c>
      <c r="C4506">
        <v>23</v>
      </c>
      <c r="D4506" t="s">
        <v>5672</v>
      </c>
      <c r="E4506" s="469">
        <v>210</v>
      </c>
      <c r="F4506" t="s">
        <v>5385</v>
      </c>
      <c r="G4506">
        <v>23</v>
      </c>
    </row>
    <row r="4507" spans="1:7">
      <c r="A4507">
        <v>4506</v>
      </c>
      <c r="B4507">
        <v>6411</v>
      </c>
      <c r="C4507">
        <v>23</v>
      </c>
      <c r="D4507" t="s">
        <v>5673</v>
      </c>
      <c r="E4507" s="469">
        <v>120</v>
      </c>
      <c r="F4507" t="s">
        <v>5385</v>
      </c>
      <c r="G4507">
        <v>233</v>
      </c>
    </row>
    <row r="4508" spans="1:7">
      <c r="A4508">
        <v>4507</v>
      </c>
      <c r="B4508">
        <v>9617</v>
      </c>
      <c r="C4508">
        <v>23</v>
      </c>
      <c r="D4508" t="s">
        <v>5674</v>
      </c>
      <c r="E4508" s="469">
        <v>120</v>
      </c>
      <c r="F4508" t="s">
        <v>5385</v>
      </c>
      <c r="G4508">
        <v>101</v>
      </c>
    </row>
    <row r="4509" spans="1:7">
      <c r="A4509">
        <v>4508</v>
      </c>
      <c r="B4509">
        <v>10050</v>
      </c>
      <c r="C4509">
        <v>23</v>
      </c>
      <c r="D4509" t="s">
        <v>5675</v>
      </c>
      <c r="E4509" s="469">
        <v>89.95</v>
      </c>
      <c r="F4509" t="s">
        <v>5385</v>
      </c>
      <c r="G4509">
        <v>83</v>
      </c>
    </row>
    <row r="4510" spans="1:7">
      <c r="A4510">
        <v>4509</v>
      </c>
      <c r="B4510">
        <v>11933</v>
      </c>
      <c r="C4510">
        <v>23</v>
      </c>
      <c r="D4510" t="s">
        <v>5676</v>
      </c>
      <c r="E4510" s="469">
        <v>79.989999999999995</v>
      </c>
      <c r="F4510" t="s">
        <v>5385</v>
      </c>
      <c r="G4510">
        <v>3</v>
      </c>
    </row>
    <row r="4511" spans="1:7">
      <c r="A4511">
        <v>4510</v>
      </c>
      <c r="B4511">
        <v>8825</v>
      </c>
      <c r="C4511">
        <v>23</v>
      </c>
      <c r="D4511" t="s">
        <v>5677</v>
      </c>
      <c r="E4511" s="469">
        <v>79.989999999999995</v>
      </c>
      <c r="F4511" t="s">
        <v>5385</v>
      </c>
      <c r="G4511">
        <v>135</v>
      </c>
    </row>
    <row r="4512" spans="1:7">
      <c r="A4512">
        <v>4511</v>
      </c>
      <c r="B4512">
        <v>7076</v>
      </c>
      <c r="C4512">
        <v>23</v>
      </c>
      <c r="D4512" t="s">
        <v>5678</v>
      </c>
      <c r="E4512" s="469">
        <v>74.989999999999995</v>
      </c>
      <c r="F4512" t="s">
        <v>5385</v>
      </c>
      <c r="G4512">
        <v>207</v>
      </c>
    </row>
    <row r="4513" spans="1:7">
      <c r="A4513">
        <v>4512</v>
      </c>
      <c r="B4513">
        <v>10536</v>
      </c>
      <c r="C4513">
        <v>23</v>
      </c>
      <c r="D4513" t="s">
        <v>5679</v>
      </c>
      <c r="E4513" s="469">
        <v>105</v>
      </c>
      <c r="F4513" t="s">
        <v>5385</v>
      </c>
      <c r="G4513">
        <v>63</v>
      </c>
    </row>
    <row r="4514" spans="1:7">
      <c r="A4514">
        <v>4513</v>
      </c>
      <c r="B4514">
        <v>11486</v>
      </c>
      <c r="C4514">
        <v>23</v>
      </c>
      <c r="D4514" t="s">
        <v>5680</v>
      </c>
      <c r="E4514" s="469">
        <v>94.99</v>
      </c>
      <c r="F4514" t="s">
        <v>5385</v>
      </c>
      <c r="G4514">
        <v>22</v>
      </c>
    </row>
    <row r="4515" spans="1:7">
      <c r="A4515">
        <v>4514</v>
      </c>
      <c r="B4515">
        <v>11911</v>
      </c>
      <c r="C4515">
        <v>23</v>
      </c>
      <c r="D4515" t="s">
        <v>5681</v>
      </c>
      <c r="E4515" s="469">
        <v>89.99</v>
      </c>
      <c r="F4515" t="s">
        <v>5385</v>
      </c>
      <c r="G4515">
        <v>4</v>
      </c>
    </row>
    <row r="4516" spans="1:7">
      <c r="A4516">
        <v>4515</v>
      </c>
      <c r="B4516">
        <v>11996</v>
      </c>
      <c r="C4516">
        <v>23</v>
      </c>
      <c r="D4516" t="s">
        <v>5682</v>
      </c>
      <c r="E4516" s="469">
        <v>89.99</v>
      </c>
      <c r="F4516" t="s">
        <v>5385</v>
      </c>
      <c r="G4516">
        <v>0</v>
      </c>
    </row>
    <row r="4517" spans="1:7">
      <c r="A4517">
        <v>4516</v>
      </c>
      <c r="B4517">
        <v>11718</v>
      </c>
      <c r="C4517">
        <v>23</v>
      </c>
      <c r="D4517" t="s">
        <v>5683</v>
      </c>
      <c r="E4517" s="469">
        <v>94.99</v>
      </c>
      <c r="F4517" t="s">
        <v>5385</v>
      </c>
      <c r="G4517">
        <v>12</v>
      </c>
    </row>
    <row r="4518" spans="1:7">
      <c r="A4518">
        <v>4517</v>
      </c>
      <c r="B4518">
        <v>6412</v>
      </c>
      <c r="C4518">
        <v>23</v>
      </c>
      <c r="D4518" t="s">
        <v>5684</v>
      </c>
      <c r="E4518" s="469">
        <v>89.99</v>
      </c>
      <c r="F4518" t="s">
        <v>5385</v>
      </c>
      <c r="G4518">
        <v>233</v>
      </c>
    </row>
    <row r="4519" spans="1:7">
      <c r="A4519">
        <v>4518</v>
      </c>
      <c r="B4519">
        <v>7441</v>
      </c>
      <c r="C4519">
        <v>23</v>
      </c>
      <c r="D4519" t="s">
        <v>5685</v>
      </c>
      <c r="E4519" s="469">
        <v>94.99</v>
      </c>
      <c r="F4519" t="s">
        <v>5385</v>
      </c>
      <c r="G4519">
        <v>193</v>
      </c>
    </row>
    <row r="4520" spans="1:7">
      <c r="A4520">
        <v>4519</v>
      </c>
      <c r="B4520">
        <v>9135</v>
      </c>
      <c r="C4520">
        <v>23</v>
      </c>
      <c r="D4520" t="s">
        <v>5686</v>
      </c>
      <c r="E4520" s="469">
        <v>89.99</v>
      </c>
      <c r="F4520" t="s">
        <v>5385</v>
      </c>
      <c r="G4520">
        <v>122</v>
      </c>
    </row>
    <row r="4521" spans="1:7">
      <c r="A4521">
        <v>4520</v>
      </c>
      <c r="B4521">
        <v>9274</v>
      </c>
      <c r="C4521">
        <v>23</v>
      </c>
      <c r="D4521" t="s">
        <v>5687</v>
      </c>
      <c r="E4521" s="469">
        <v>89.99</v>
      </c>
      <c r="F4521" t="s">
        <v>5385</v>
      </c>
      <c r="G4521">
        <v>117</v>
      </c>
    </row>
    <row r="4522" spans="1:7">
      <c r="A4522">
        <v>4521</v>
      </c>
      <c r="B4522">
        <v>11487</v>
      </c>
      <c r="C4522">
        <v>23</v>
      </c>
      <c r="D4522" t="s">
        <v>5688</v>
      </c>
      <c r="E4522" s="469">
        <v>89.99</v>
      </c>
      <c r="F4522" t="s">
        <v>5385</v>
      </c>
      <c r="G4522">
        <v>22</v>
      </c>
    </row>
    <row r="4523" spans="1:7">
      <c r="A4523">
        <v>4522</v>
      </c>
      <c r="B4523">
        <v>10955</v>
      </c>
      <c r="C4523">
        <v>23</v>
      </c>
      <c r="D4523" t="s">
        <v>5689</v>
      </c>
      <c r="E4523" s="469">
        <v>61.95</v>
      </c>
      <c r="F4523" t="s">
        <v>5385</v>
      </c>
      <c r="G4523">
        <v>44</v>
      </c>
    </row>
    <row r="4524" spans="1:7">
      <c r="A4524">
        <v>4523</v>
      </c>
      <c r="B4524">
        <v>7779</v>
      </c>
      <c r="C4524">
        <v>23</v>
      </c>
      <c r="D4524" t="s">
        <v>5690</v>
      </c>
      <c r="E4524" s="469">
        <v>130</v>
      </c>
      <c r="F4524" t="s">
        <v>5385</v>
      </c>
      <c r="G4524">
        <v>178</v>
      </c>
    </row>
    <row r="4525" spans="1:7">
      <c r="A4525">
        <v>4524</v>
      </c>
      <c r="B4525">
        <v>10051</v>
      </c>
      <c r="C4525">
        <v>23</v>
      </c>
      <c r="D4525" t="s">
        <v>5691</v>
      </c>
      <c r="E4525" s="469">
        <v>110</v>
      </c>
      <c r="F4525" t="s">
        <v>5385</v>
      </c>
      <c r="G4525">
        <v>83</v>
      </c>
    </row>
    <row r="4526" spans="1:7">
      <c r="A4526">
        <v>4525</v>
      </c>
      <c r="B4526">
        <v>7212</v>
      </c>
      <c r="C4526">
        <v>23</v>
      </c>
      <c r="D4526" t="s">
        <v>5692</v>
      </c>
      <c r="E4526" s="469">
        <v>110</v>
      </c>
      <c r="F4526" t="s">
        <v>5385</v>
      </c>
      <c r="G4526">
        <v>202</v>
      </c>
    </row>
    <row r="4527" spans="1:7">
      <c r="A4527">
        <v>4526</v>
      </c>
      <c r="B4527">
        <v>6227</v>
      </c>
      <c r="C4527">
        <v>23</v>
      </c>
      <c r="D4527" t="s">
        <v>5693</v>
      </c>
      <c r="E4527" s="469">
        <v>130</v>
      </c>
      <c r="F4527" t="s">
        <v>5385</v>
      </c>
      <c r="G4527">
        <v>241</v>
      </c>
    </row>
    <row r="4528" spans="1:7">
      <c r="A4528">
        <v>4527</v>
      </c>
      <c r="B4528">
        <v>7213</v>
      </c>
      <c r="C4528">
        <v>23</v>
      </c>
      <c r="D4528" t="s">
        <v>5694</v>
      </c>
      <c r="E4528" s="469">
        <v>129.99</v>
      </c>
      <c r="F4528" t="s">
        <v>5385</v>
      </c>
      <c r="G4528">
        <v>202</v>
      </c>
    </row>
    <row r="4529" spans="1:7">
      <c r="A4529">
        <v>4528</v>
      </c>
      <c r="B4529">
        <v>6785</v>
      </c>
      <c r="C4529">
        <v>23</v>
      </c>
      <c r="D4529" t="s">
        <v>5695</v>
      </c>
      <c r="E4529" s="469">
        <v>160</v>
      </c>
      <c r="F4529" t="s">
        <v>5385</v>
      </c>
      <c r="G4529">
        <v>219</v>
      </c>
    </row>
    <row r="4530" spans="1:7">
      <c r="A4530">
        <v>4529</v>
      </c>
      <c r="B4530">
        <v>9536</v>
      </c>
      <c r="C4530">
        <v>23</v>
      </c>
      <c r="D4530" t="s">
        <v>5696</v>
      </c>
      <c r="E4530" s="469">
        <v>41.95</v>
      </c>
      <c r="F4530" t="s">
        <v>5385</v>
      </c>
      <c r="G4530">
        <v>105</v>
      </c>
    </row>
    <row r="4531" spans="1:7">
      <c r="A4531">
        <v>4530</v>
      </c>
      <c r="B4531">
        <v>8974</v>
      </c>
      <c r="C4531">
        <v>23</v>
      </c>
      <c r="D4531" t="s">
        <v>5697</v>
      </c>
      <c r="E4531" s="469">
        <v>36.950000000000003</v>
      </c>
      <c r="F4531" t="s">
        <v>5385</v>
      </c>
      <c r="G4531">
        <v>129</v>
      </c>
    </row>
    <row r="4532" spans="1:7">
      <c r="A4532">
        <v>4531</v>
      </c>
      <c r="B4532">
        <v>10193</v>
      </c>
      <c r="C4532">
        <v>23</v>
      </c>
      <c r="D4532" t="s">
        <v>5697</v>
      </c>
      <c r="E4532" s="469">
        <v>41.95</v>
      </c>
      <c r="F4532" t="s">
        <v>5385</v>
      </c>
      <c r="G4532">
        <v>77</v>
      </c>
    </row>
    <row r="4533" spans="1:7">
      <c r="A4533">
        <v>4532</v>
      </c>
      <c r="B4533">
        <v>9404</v>
      </c>
      <c r="C4533">
        <v>23</v>
      </c>
      <c r="D4533" t="s">
        <v>5698</v>
      </c>
      <c r="E4533" s="469">
        <v>36.950000000000003</v>
      </c>
      <c r="F4533" t="s">
        <v>5385</v>
      </c>
      <c r="G4533">
        <v>111</v>
      </c>
    </row>
    <row r="4534" spans="1:7">
      <c r="A4534">
        <v>4533</v>
      </c>
      <c r="B4534">
        <v>6541</v>
      </c>
      <c r="C4534">
        <v>23</v>
      </c>
      <c r="D4534" t="s">
        <v>5699</v>
      </c>
      <c r="E4534" s="469">
        <v>25.95</v>
      </c>
      <c r="F4534" t="s">
        <v>5385</v>
      </c>
      <c r="G4534">
        <v>228</v>
      </c>
    </row>
    <row r="4535" spans="1:7">
      <c r="A4535">
        <v>4534</v>
      </c>
      <c r="B4535">
        <v>10086</v>
      </c>
      <c r="C4535">
        <v>23</v>
      </c>
      <c r="D4535" t="s">
        <v>5700</v>
      </c>
      <c r="E4535" s="469">
        <v>28.95</v>
      </c>
      <c r="F4535" t="s">
        <v>5385</v>
      </c>
      <c r="G4535">
        <v>82</v>
      </c>
    </row>
    <row r="4536" spans="1:7">
      <c r="A4536">
        <v>4535</v>
      </c>
      <c r="B4536">
        <v>7122</v>
      </c>
      <c r="C4536">
        <v>23</v>
      </c>
      <c r="D4536" t="s">
        <v>5700</v>
      </c>
      <c r="E4536" s="469">
        <v>30.95</v>
      </c>
      <c r="F4536" t="s">
        <v>5385</v>
      </c>
      <c r="G4536">
        <v>205</v>
      </c>
    </row>
    <row r="4537" spans="1:7">
      <c r="A4537">
        <v>4536</v>
      </c>
      <c r="B4537">
        <v>11465</v>
      </c>
      <c r="C4537">
        <v>23</v>
      </c>
      <c r="D4537" t="s">
        <v>5701</v>
      </c>
      <c r="E4537" s="469">
        <v>28.95</v>
      </c>
      <c r="F4537" t="s">
        <v>5385</v>
      </c>
      <c r="G4537">
        <v>23</v>
      </c>
    </row>
    <row r="4538" spans="1:7">
      <c r="A4538">
        <v>4537</v>
      </c>
      <c r="B4538">
        <v>9537</v>
      </c>
      <c r="C4538">
        <v>24</v>
      </c>
      <c r="D4538" t="s">
        <v>5702</v>
      </c>
      <c r="E4538" s="469">
        <v>34.950000000000003</v>
      </c>
      <c r="F4538" t="s">
        <v>5703</v>
      </c>
      <c r="G4538">
        <v>105</v>
      </c>
    </row>
    <row r="4539" spans="1:7">
      <c r="A4539">
        <v>4538</v>
      </c>
      <c r="B4539">
        <v>11775</v>
      </c>
      <c r="C4539">
        <v>24</v>
      </c>
      <c r="D4539" t="s">
        <v>5704</v>
      </c>
      <c r="E4539" s="469">
        <v>39.99</v>
      </c>
      <c r="F4539" t="s">
        <v>5703</v>
      </c>
      <c r="G4539">
        <v>10</v>
      </c>
    </row>
    <row r="4540" spans="1:7">
      <c r="A4540">
        <v>4539</v>
      </c>
      <c r="B4540">
        <v>11047</v>
      </c>
      <c r="C4540">
        <v>24</v>
      </c>
      <c r="D4540" t="s">
        <v>5705</v>
      </c>
      <c r="E4540" s="469">
        <v>27.98</v>
      </c>
      <c r="F4540" t="s">
        <v>5706</v>
      </c>
      <c r="G4540">
        <v>41</v>
      </c>
    </row>
    <row r="4541" spans="1:7">
      <c r="A4541">
        <v>4540</v>
      </c>
      <c r="B4541">
        <v>10908</v>
      </c>
      <c r="C4541">
        <v>24</v>
      </c>
      <c r="D4541" t="s">
        <v>5707</v>
      </c>
      <c r="E4541" s="469">
        <v>44.99</v>
      </c>
      <c r="F4541" t="s">
        <v>5703</v>
      </c>
      <c r="G4541">
        <v>46</v>
      </c>
    </row>
    <row r="4542" spans="1:7">
      <c r="A4542">
        <v>4541</v>
      </c>
      <c r="B4542">
        <v>6763</v>
      </c>
      <c r="C4542">
        <v>24</v>
      </c>
      <c r="D4542" t="s">
        <v>5708</v>
      </c>
      <c r="E4542" s="469">
        <v>44.99</v>
      </c>
      <c r="F4542" t="s">
        <v>5706</v>
      </c>
      <c r="G4542">
        <v>220</v>
      </c>
    </row>
    <row r="4543" spans="1:7">
      <c r="A4543">
        <v>4542</v>
      </c>
      <c r="B4543">
        <v>7123</v>
      </c>
      <c r="C4543">
        <v>24</v>
      </c>
      <c r="D4543" t="s">
        <v>5709</v>
      </c>
      <c r="E4543" s="469">
        <v>24.95</v>
      </c>
      <c r="F4543" t="s">
        <v>5710</v>
      </c>
      <c r="G4543">
        <v>205</v>
      </c>
    </row>
    <row r="4544" spans="1:7">
      <c r="A4544">
        <v>4543</v>
      </c>
      <c r="B4544">
        <v>9074</v>
      </c>
      <c r="C4544">
        <v>24</v>
      </c>
      <c r="D4544" t="s">
        <v>5711</v>
      </c>
      <c r="E4544" s="469">
        <v>29.95</v>
      </c>
      <c r="F4544" t="s">
        <v>5703</v>
      </c>
      <c r="G4544">
        <v>125</v>
      </c>
    </row>
    <row r="4545" spans="1:7">
      <c r="A4545">
        <v>4544</v>
      </c>
      <c r="B4545">
        <v>8801</v>
      </c>
      <c r="C4545">
        <v>24</v>
      </c>
      <c r="D4545" t="s">
        <v>5712</v>
      </c>
      <c r="E4545" s="469">
        <v>49.95</v>
      </c>
      <c r="F4545" t="s">
        <v>5703</v>
      </c>
      <c r="G4545">
        <v>136</v>
      </c>
    </row>
    <row r="4546" spans="1:7">
      <c r="A4546">
        <v>4545</v>
      </c>
      <c r="B4546">
        <v>11560</v>
      </c>
      <c r="C4546">
        <v>24</v>
      </c>
      <c r="D4546" t="s">
        <v>5713</v>
      </c>
      <c r="E4546" s="469">
        <v>449</v>
      </c>
      <c r="F4546" t="s">
        <v>5714</v>
      </c>
      <c r="G4546">
        <v>19</v>
      </c>
    </row>
    <row r="4547" spans="1:7">
      <c r="A4547">
        <v>4546</v>
      </c>
      <c r="B4547">
        <v>10391</v>
      </c>
      <c r="C4547">
        <v>24</v>
      </c>
      <c r="D4547" t="s">
        <v>5715</v>
      </c>
      <c r="E4547" s="469">
        <v>279</v>
      </c>
      <c r="F4547" t="s">
        <v>5714</v>
      </c>
      <c r="G4547">
        <v>69</v>
      </c>
    </row>
    <row r="4548" spans="1:7">
      <c r="A4548">
        <v>4547</v>
      </c>
      <c r="B4548">
        <v>11660</v>
      </c>
      <c r="C4548">
        <v>24</v>
      </c>
      <c r="D4548" t="s">
        <v>5716</v>
      </c>
      <c r="E4548" s="469">
        <v>79.989999999999995</v>
      </c>
      <c r="F4548" t="s">
        <v>5717</v>
      </c>
      <c r="G4548">
        <v>14</v>
      </c>
    </row>
    <row r="4549" spans="1:7">
      <c r="A4549">
        <v>4548</v>
      </c>
      <c r="B4549">
        <v>7364</v>
      </c>
      <c r="C4549">
        <v>24</v>
      </c>
      <c r="D4549" t="s">
        <v>5718</v>
      </c>
      <c r="E4549" s="469">
        <v>399.99</v>
      </c>
      <c r="F4549" t="s">
        <v>5719</v>
      </c>
      <c r="G4549">
        <v>196</v>
      </c>
    </row>
    <row r="4550" spans="1:7">
      <c r="A4550">
        <v>4549</v>
      </c>
      <c r="B4550">
        <v>8231</v>
      </c>
      <c r="C4550">
        <v>24</v>
      </c>
      <c r="D4550" t="s">
        <v>5720</v>
      </c>
      <c r="E4550" s="469">
        <v>214.95</v>
      </c>
      <c r="F4550" t="s">
        <v>5719</v>
      </c>
      <c r="G4550">
        <v>158</v>
      </c>
    </row>
    <row r="4551" spans="1:7">
      <c r="A4551">
        <v>4550</v>
      </c>
      <c r="B4551">
        <v>8505</v>
      </c>
      <c r="C4551">
        <v>24</v>
      </c>
      <c r="D4551" t="s">
        <v>5721</v>
      </c>
      <c r="E4551" s="469">
        <v>373</v>
      </c>
      <c r="F4551" t="s">
        <v>5719</v>
      </c>
      <c r="G4551">
        <v>147</v>
      </c>
    </row>
    <row r="4552" spans="1:7">
      <c r="A4552">
        <v>4551</v>
      </c>
      <c r="B4552">
        <v>11970</v>
      </c>
      <c r="C4552">
        <v>24</v>
      </c>
      <c r="D4552" t="s">
        <v>5722</v>
      </c>
      <c r="E4552" s="469">
        <v>385</v>
      </c>
      <c r="F4552" t="s">
        <v>5719</v>
      </c>
      <c r="G4552">
        <v>1</v>
      </c>
    </row>
    <row r="4553" spans="1:7">
      <c r="A4553">
        <v>4552</v>
      </c>
      <c r="B4553">
        <v>6293</v>
      </c>
      <c r="C4553">
        <v>24</v>
      </c>
      <c r="D4553" t="s">
        <v>5723</v>
      </c>
      <c r="E4553" s="469">
        <v>152.99</v>
      </c>
      <c r="F4553" t="s">
        <v>5724</v>
      </c>
      <c r="G4553">
        <v>238</v>
      </c>
    </row>
    <row r="4554" spans="1:7">
      <c r="A4554">
        <v>4553</v>
      </c>
      <c r="B4554">
        <v>7467</v>
      </c>
      <c r="C4554">
        <v>24</v>
      </c>
      <c r="D4554" t="s">
        <v>5725</v>
      </c>
      <c r="E4554" s="469">
        <v>128.99</v>
      </c>
      <c r="F4554" t="s">
        <v>5724</v>
      </c>
      <c r="G4554">
        <v>192</v>
      </c>
    </row>
    <row r="4555" spans="1:7">
      <c r="A4555">
        <v>4554</v>
      </c>
      <c r="B4555">
        <v>9051</v>
      </c>
      <c r="C4555">
        <v>24</v>
      </c>
      <c r="D4555" t="s">
        <v>5726</v>
      </c>
      <c r="E4555" s="469">
        <v>104.99</v>
      </c>
      <c r="F4555" t="s">
        <v>5724</v>
      </c>
      <c r="G4555">
        <v>126</v>
      </c>
    </row>
    <row r="4556" spans="1:7">
      <c r="A4556">
        <v>4555</v>
      </c>
      <c r="B4556">
        <v>10984</v>
      </c>
      <c r="C4556">
        <v>24</v>
      </c>
      <c r="D4556" t="s">
        <v>5727</v>
      </c>
      <c r="E4556" s="469">
        <v>79.989999999999995</v>
      </c>
      <c r="F4556" t="s">
        <v>5724</v>
      </c>
      <c r="G4556">
        <v>43</v>
      </c>
    </row>
    <row r="4557" spans="1:7">
      <c r="A4557">
        <v>4556</v>
      </c>
      <c r="B4557">
        <v>6932</v>
      </c>
      <c r="C4557">
        <v>24</v>
      </c>
      <c r="D4557" t="s">
        <v>5728</v>
      </c>
      <c r="E4557" s="469">
        <v>149.99</v>
      </c>
      <c r="F4557" t="s">
        <v>5724</v>
      </c>
      <c r="G4557">
        <v>213</v>
      </c>
    </row>
    <row r="4558" spans="1:7">
      <c r="A4558">
        <v>4557</v>
      </c>
      <c r="B4558">
        <v>11394</v>
      </c>
      <c r="C4558">
        <v>24</v>
      </c>
      <c r="D4558" t="s">
        <v>5729</v>
      </c>
      <c r="E4558" s="469">
        <v>129.99</v>
      </c>
      <c r="F4558" t="s">
        <v>5724</v>
      </c>
      <c r="G4558">
        <v>26</v>
      </c>
    </row>
    <row r="4559" spans="1:7">
      <c r="A4559">
        <v>4558</v>
      </c>
      <c r="B4559">
        <v>9834</v>
      </c>
      <c r="C4559">
        <v>24</v>
      </c>
      <c r="D4559" t="s">
        <v>5730</v>
      </c>
      <c r="E4559" s="469">
        <v>119.99</v>
      </c>
      <c r="F4559" t="s">
        <v>5724</v>
      </c>
      <c r="G4559">
        <v>93</v>
      </c>
    </row>
    <row r="4560" spans="1:7">
      <c r="A4560">
        <v>4559</v>
      </c>
      <c r="B4560">
        <v>7972</v>
      </c>
      <c r="C4560">
        <v>24</v>
      </c>
      <c r="D4560" t="s">
        <v>5731</v>
      </c>
      <c r="E4560" s="469">
        <v>99.99</v>
      </c>
      <c r="F4560" t="s">
        <v>5724</v>
      </c>
      <c r="G4560">
        <v>169</v>
      </c>
    </row>
    <row r="4561" spans="1:7">
      <c r="A4561">
        <v>4560</v>
      </c>
      <c r="B4561">
        <v>6764</v>
      </c>
      <c r="C4561">
        <v>24</v>
      </c>
      <c r="D4561" t="s">
        <v>5732</v>
      </c>
      <c r="E4561" s="469">
        <v>79.989999999999995</v>
      </c>
      <c r="F4561" t="s">
        <v>5724</v>
      </c>
      <c r="G4561">
        <v>220</v>
      </c>
    </row>
    <row r="4562" spans="1:7">
      <c r="A4562">
        <v>4561</v>
      </c>
      <c r="B4562">
        <v>10211</v>
      </c>
      <c r="C4562">
        <v>24</v>
      </c>
      <c r="D4562" t="s">
        <v>5733</v>
      </c>
      <c r="E4562" s="469">
        <v>49.95</v>
      </c>
      <c r="F4562" t="s">
        <v>5734</v>
      </c>
      <c r="G4562">
        <v>76</v>
      </c>
    </row>
    <row r="4563" spans="1:7">
      <c r="A4563">
        <v>4562</v>
      </c>
      <c r="B4563">
        <v>8922</v>
      </c>
      <c r="C4563">
        <v>25</v>
      </c>
      <c r="D4563" t="s">
        <v>5735</v>
      </c>
      <c r="E4563" s="469">
        <v>75.989999999999995</v>
      </c>
      <c r="F4563" t="s">
        <v>1079</v>
      </c>
      <c r="G4563">
        <v>131</v>
      </c>
    </row>
    <row r="4564" spans="1:7">
      <c r="A4564">
        <v>4563</v>
      </c>
      <c r="B4564">
        <v>6350</v>
      </c>
      <c r="C4564">
        <v>25</v>
      </c>
      <c r="D4564" t="s">
        <v>5736</v>
      </c>
      <c r="E4564" s="469">
        <v>69.989999999999995</v>
      </c>
      <c r="F4564" t="s">
        <v>1079</v>
      </c>
      <c r="G4564">
        <v>236</v>
      </c>
    </row>
    <row r="4565" spans="1:7">
      <c r="A4565">
        <v>4564</v>
      </c>
      <c r="B4565">
        <v>8949</v>
      </c>
      <c r="C4565">
        <v>25</v>
      </c>
      <c r="D4565" t="s">
        <v>5737</v>
      </c>
      <c r="E4565" s="469">
        <v>114</v>
      </c>
      <c r="F4565" t="s">
        <v>1079</v>
      </c>
      <c r="G4565">
        <v>130</v>
      </c>
    </row>
    <row r="4566" spans="1:7">
      <c r="A4566">
        <v>4565</v>
      </c>
      <c r="B4566">
        <v>8592</v>
      </c>
      <c r="C4566">
        <v>25</v>
      </c>
      <c r="D4566" t="s">
        <v>5738</v>
      </c>
      <c r="E4566" s="469">
        <v>129</v>
      </c>
      <c r="F4566" t="s">
        <v>1079</v>
      </c>
      <c r="G4566">
        <v>144</v>
      </c>
    </row>
    <row r="4567" spans="1:7">
      <c r="A4567">
        <v>4566</v>
      </c>
      <c r="B4567">
        <v>6184</v>
      </c>
      <c r="C4567">
        <v>25</v>
      </c>
      <c r="D4567" t="s">
        <v>5739</v>
      </c>
      <c r="E4567" s="469">
        <v>62.9</v>
      </c>
      <c r="F4567" t="s">
        <v>1079</v>
      </c>
      <c r="G4567">
        <v>243</v>
      </c>
    </row>
    <row r="4568" spans="1:7">
      <c r="A4568">
        <v>4567</v>
      </c>
      <c r="B4568">
        <v>7861</v>
      </c>
      <c r="C4568">
        <v>25</v>
      </c>
      <c r="D4568" t="s">
        <v>5740</v>
      </c>
      <c r="E4568" s="469">
        <v>108.9</v>
      </c>
      <c r="F4568" t="s">
        <v>1079</v>
      </c>
      <c r="G4568">
        <v>174</v>
      </c>
    </row>
    <row r="4569" spans="1:7">
      <c r="A4569">
        <v>4568</v>
      </c>
      <c r="B4569">
        <v>8308</v>
      </c>
      <c r="C4569">
        <v>25</v>
      </c>
      <c r="D4569" t="s">
        <v>5741</v>
      </c>
      <c r="E4569" s="469">
        <v>74.989999999999995</v>
      </c>
      <c r="F4569" t="s">
        <v>1079</v>
      </c>
      <c r="G4569">
        <v>155</v>
      </c>
    </row>
    <row r="4570" spans="1:7">
      <c r="A4570">
        <v>4569</v>
      </c>
      <c r="B4570">
        <v>8923</v>
      </c>
      <c r="C4570">
        <v>25</v>
      </c>
      <c r="D4570" t="s">
        <v>5742</v>
      </c>
      <c r="E4570" s="469">
        <v>167.5</v>
      </c>
      <c r="F4570" t="s">
        <v>1079</v>
      </c>
      <c r="G4570">
        <v>131</v>
      </c>
    </row>
    <row r="4571" spans="1:7">
      <c r="A4571">
        <v>4570</v>
      </c>
      <c r="B4571">
        <v>9817</v>
      </c>
      <c r="C4571">
        <v>25</v>
      </c>
      <c r="D4571" t="s">
        <v>5743</v>
      </c>
      <c r="E4571" s="469">
        <v>295</v>
      </c>
      <c r="F4571" t="s">
        <v>4987</v>
      </c>
      <c r="G4571">
        <v>94</v>
      </c>
    </row>
    <row r="4572" spans="1:7">
      <c r="A4572">
        <v>4571</v>
      </c>
      <c r="B4572">
        <v>8950</v>
      </c>
      <c r="C4572">
        <v>25</v>
      </c>
      <c r="D4572" t="s">
        <v>5744</v>
      </c>
      <c r="E4572" s="469">
        <v>57.59</v>
      </c>
      <c r="F4572" t="s">
        <v>1079</v>
      </c>
      <c r="G4572">
        <v>130</v>
      </c>
    </row>
    <row r="4573" spans="1:7">
      <c r="A4573">
        <v>4572</v>
      </c>
      <c r="B4573">
        <v>8951</v>
      </c>
      <c r="C4573">
        <v>25</v>
      </c>
      <c r="D4573" t="s">
        <v>5745</v>
      </c>
      <c r="E4573" s="469">
        <v>77.989999999999995</v>
      </c>
      <c r="F4573" t="s">
        <v>4987</v>
      </c>
      <c r="G4573">
        <v>130</v>
      </c>
    </row>
    <row r="4574" spans="1:7">
      <c r="A4574">
        <v>4573</v>
      </c>
      <c r="B4574">
        <v>11516</v>
      </c>
      <c r="C4574">
        <v>25</v>
      </c>
      <c r="D4574" t="s">
        <v>5746</v>
      </c>
      <c r="E4574" s="469">
        <v>157.99</v>
      </c>
      <c r="F4574" t="s">
        <v>4987</v>
      </c>
      <c r="G4574">
        <v>21</v>
      </c>
    </row>
    <row r="4575" spans="1:7">
      <c r="A4575">
        <v>4574</v>
      </c>
      <c r="B4575">
        <v>9708</v>
      </c>
      <c r="C4575">
        <v>25</v>
      </c>
      <c r="D4575" t="s">
        <v>5747</v>
      </c>
      <c r="E4575" s="469">
        <v>189</v>
      </c>
      <c r="F4575" t="s">
        <v>1079</v>
      </c>
      <c r="G4575">
        <v>98</v>
      </c>
    </row>
    <row r="4576" spans="1:7">
      <c r="A4576">
        <v>4575</v>
      </c>
      <c r="B4576">
        <v>7685</v>
      </c>
      <c r="C4576">
        <v>25</v>
      </c>
      <c r="D4576" t="s">
        <v>5748</v>
      </c>
      <c r="E4576" s="469">
        <v>169</v>
      </c>
      <c r="F4576" t="s">
        <v>1079</v>
      </c>
      <c r="G4576">
        <v>182</v>
      </c>
    </row>
    <row r="4577" spans="1:7">
      <c r="A4577">
        <v>4576</v>
      </c>
      <c r="B4577">
        <v>11395</v>
      </c>
      <c r="C4577">
        <v>25</v>
      </c>
      <c r="D4577" t="s">
        <v>5749</v>
      </c>
      <c r="E4577" s="469">
        <v>54.99</v>
      </c>
      <c r="F4577" t="s">
        <v>1079</v>
      </c>
      <c r="G4577">
        <v>26</v>
      </c>
    </row>
    <row r="4578" spans="1:7">
      <c r="A4578">
        <v>4577</v>
      </c>
      <c r="B4578">
        <v>7155</v>
      </c>
      <c r="C4578">
        <v>25</v>
      </c>
      <c r="D4578" t="s">
        <v>5750</v>
      </c>
      <c r="E4578" s="469">
        <v>86.99</v>
      </c>
      <c r="F4578" t="s">
        <v>1079</v>
      </c>
      <c r="G4578">
        <v>204</v>
      </c>
    </row>
    <row r="4579" spans="1:7">
      <c r="A4579">
        <v>4578</v>
      </c>
      <c r="B4579">
        <v>9451</v>
      </c>
      <c r="C4579">
        <v>25</v>
      </c>
      <c r="D4579" t="s">
        <v>5751</v>
      </c>
      <c r="E4579" s="469">
        <v>49.99</v>
      </c>
      <c r="F4579" t="s">
        <v>1079</v>
      </c>
      <c r="G4579">
        <v>109</v>
      </c>
    </row>
    <row r="4580" spans="1:7">
      <c r="A4580">
        <v>4579</v>
      </c>
      <c r="B4580">
        <v>7534</v>
      </c>
      <c r="C4580">
        <v>25</v>
      </c>
      <c r="D4580" t="s">
        <v>5752</v>
      </c>
      <c r="E4580" s="469">
        <v>59.99</v>
      </c>
      <c r="F4580" t="s">
        <v>1079</v>
      </c>
      <c r="G4580">
        <v>189</v>
      </c>
    </row>
    <row r="4581" spans="1:7">
      <c r="A4581">
        <v>4580</v>
      </c>
      <c r="B4581">
        <v>11575</v>
      </c>
      <c r="C4581">
        <v>25</v>
      </c>
      <c r="D4581" t="s">
        <v>5753</v>
      </c>
      <c r="E4581" s="469">
        <v>261</v>
      </c>
      <c r="F4581" t="s">
        <v>1079</v>
      </c>
      <c r="G4581">
        <v>18</v>
      </c>
    </row>
    <row r="4582" spans="1:7">
      <c r="A4582">
        <v>4581</v>
      </c>
      <c r="B4582">
        <v>10256</v>
      </c>
      <c r="C4582">
        <v>25</v>
      </c>
      <c r="D4582" t="s">
        <v>5754</v>
      </c>
      <c r="E4582" s="469">
        <v>309</v>
      </c>
      <c r="F4582" t="s">
        <v>4987</v>
      </c>
      <c r="G4582">
        <v>74</v>
      </c>
    </row>
    <row r="4583" spans="1:7">
      <c r="A4583">
        <v>4582</v>
      </c>
      <c r="B4583">
        <v>10933</v>
      </c>
      <c r="C4583">
        <v>25</v>
      </c>
      <c r="D4583" t="s">
        <v>5755</v>
      </c>
      <c r="E4583" s="469">
        <v>47.99</v>
      </c>
      <c r="F4583" t="s">
        <v>4987</v>
      </c>
      <c r="G4583">
        <v>45</v>
      </c>
    </row>
    <row r="4584" spans="1:7">
      <c r="A4584">
        <v>4583</v>
      </c>
      <c r="B4584">
        <v>7535</v>
      </c>
      <c r="C4584">
        <v>25</v>
      </c>
      <c r="D4584" t="s">
        <v>5756</v>
      </c>
      <c r="E4584" s="469">
        <v>142.80000000000001</v>
      </c>
      <c r="F4584" t="s">
        <v>4987</v>
      </c>
      <c r="G4584">
        <v>189</v>
      </c>
    </row>
    <row r="4585" spans="1:7">
      <c r="A4585">
        <v>4584</v>
      </c>
      <c r="B4585">
        <v>8673</v>
      </c>
      <c r="C4585">
        <v>25</v>
      </c>
      <c r="D4585" t="s">
        <v>5757</v>
      </c>
      <c r="E4585" s="469">
        <v>249</v>
      </c>
      <c r="F4585" t="s">
        <v>4987</v>
      </c>
      <c r="G4585">
        <v>141</v>
      </c>
    </row>
    <row r="4586" spans="1:7">
      <c r="A4586">
        <v>4585</v>
      </c>
      <c r="B4586">
        <v>7156</v>
      </c>
      <c r="C4586">
        <v>25</v>
      </c>
      <c r="D4586" t="s">
        <v>5758</v>
      </c>
      <c r="E4586" s="469">
        <v>66.099999999999994</v>
      </c>
      <c r="F4586" t="s">
        <v>5759</v>
      </c>
      <c r="G4586">
        <v>204</v>
      </c>
    </row>
    <row r="4587" spans="1:7">
      <c r="A4587">
        <v>4586</v>
      </c>
      <c r="B4587">
        <v>9881</v>
      </c>
      <c r="C4587">
        <v>25</v>
      </c>
      <c r="D4587" t="s">
        <v>5760</v>
      </c>
      <c r="E4587" s="469">
        <v>39.99</v>
      </c>
      <c r="F4587" t="s">
        <v>5759</v>
      </c>
      <c r="G4587">
        <v>91</v>
      </c>
    </row>
    <row r="4588" spans="1:7">
      <c r="A4588">
        <v>4587</v>
      </c>
      <c r="B4588">
        <v>7973</v>
      </c>
      <c r="C4588">
        <v>25</v>
      </c>
      <c r="D4588" t="s">
        <v>5761</v>
      </c>
      <c r="E4588" s="469">
        <v>76.989999999999995</v>
      </c>
      <c r="F4588" t="s">
        <v>1079</v>
      </c>
      <c r="G4588">
        <v>169</v>
      </c>
    </row>
    <row r="4589" spans="1:7">
      <c r="A4589">
        <v>4588</v>
      </c>
      <c r="B4589">
        <v>9405</v>
      </c>
      <c r="C4589">
        <v>25</v>
      </c>
      <c r="D4589" t="s">
        <v>5762</v>
      </c>
      <c r="E4589" s="469">
        <v>123.95</v>
      </c>
      <c r="F4589" t="s">
        <v>1079</v>
      </c>
      <c r="G4589">
        <v>111</v>
      </c>
    </row>
    <row r="4590" spans="1:7">
      <c r="A4590">
        <v>4589</v>
      </c>
      <c r="B4590">
        <v>9709</v>
      </c>
      <c r="C4590">
        <v>25</v>
      </c>
      <c r="D4590" t="s">
        <v>5763</v>
      </c>
      <c r="E4590" s="469">
        <v>129</v>
      </c>
      <c r="F4590" t="s">
        <v>4987</v>
      </c>
      <c r="G4590">
        <v>98</v>
      </c>
    </row>
    <row r="4591" spans="1:7">
      <c r="A4591">
        <v>4590</v>
      </c>
      <c r="B4591">
        <v>10630</v>
      </c>
      <c r="C4591">
        <v>25</v>
      </c>
      <c r="D4591" t="s">
        <v>5764</v>
      </c>
      <c r="E4591" s="469">
        <v>24.99</v>
      </c>
      <c r="F4591" t="s">
        <v>5765</v>
      </c>
      <c r="G4591">
        <v>59</v>
      </c>
    </row>
    <row r="4592" spans="1:7">
      <c r="A4592">
        <v>4591</v>
      </c>
      <c r="B4592">
        <v>6971</v>
      </c>
      <c r="C4592">
        <v>25</v>
      </c>
      <c r="D4592" t="s">
        <v>5766</v>
      </c>
      <c r="E4592" s="469">
        <v>59.99</v>
      </c>
      <c r="F4592" t="s">
        <v>1079</v>
      </c>
      <c r="G4592">
        <v>211</v>
      </c>
    </row>
    <row r="4593" spans="1:7">
      <c r="A4593">
        <v>4592</v>
      </c>
      <c r="B4593">
        <v>9907</v>
      </c>
      <c r="C4593">
        <v>25</v>
      </c>
      <c r="D4593" t="s">
        <v>5767</v>
      </c>
      <c r="E4593" s="469">
        <v>34.950000000000003</v>
      </c>
      <c r="F4593" t="s">
        <v>5759</v>
      </c>
      <c r="G4593">
        <v>90</v>
      </c>
    </row>
    <row r="4594" spans="1:7">
      <c r="A4594">
        <v>4593</v>
      </c>
      <c r="B4594">
        <v>9377</v>
      </c>
      <c r="C4594">
        <v>25</v>
      </c>
      <c r="D4594" t="s">
        <v>5768</v>
      </c>
      <c r="E4594" s="469">
        <v>31.99</v>
      </c>
      <c r="F4594" t="s">
        <v>4987</v>
      </c>
      <c r="G4594">
        <v>112</v>
      </c>
    </row>
    <row r="4595" spans="1:7">
      <c r="A4595">
        <v>4594</v>
      </c>
      <c r="B4595">
        <v>11841</v>
      </c>
      <c r="C4595">
        <v>25</v>
      </c>
      <c r="D4595" t="s">
        <v>5769</v>
      </c>
      <c r="E4595" s="469">
        <v>25.88</v>
      </c>
      <c r="F4595" t="s">
        <v>4987</v>
      </c>
      <c r="G4595">
        <v>7</v>
      </c>
    </row>
    <row r="4596" spans="1:7">
      <c r="A4596">
        <v>4595</v>
      </c>
      <c r="B4596">
        <v>7536</v>
      </c>
      <c r="C4596">
        <v>25</v>
      </c>
      <c r="D4596" t="s">
        <v>5770</v>
      </c>
      <c r="E4596" s="469">
        <v>27.95</v>
      </c>
      <c r="F4596" t="s">
        <v>5759</v>
      </c>
      <c r="G4596">
        <v>189</v>
      </c>
    </row>
    <row r="4597" spans="1:7">
      <c r="A4597">
        <v>4596</v>
      </c>
      <c r="B4597">
        <v>11185</v>
      </c>
      <c r="C4597">
        <v>25</v>
      </c>
      <c r="D4597" t="s">
        <v>5771</v>
      </c>
      <c r="E4597" s="469">
        <v>209</v>
      </c>
      <c r="F4597" t="s">
        <v>1079</v>
      </c>
      <c r="G4597">
        <v>35</v>
      </c>
    </row>
    <row r="4598" spans="1:7">
      <c r="A4598">
        <v>4597</v>
      </c>
      <c r="B4598">
        <v>6204</v>
      </c>
      <c r="C4598">
        <v>25</v>
      </c>
      <c r="D4598" t="s">
        <v>5772</v>
      </c>
      <c r="E4598" s="469">
        <v>176.95</v>
      </c>
      <c r="F4598" t="s">
        <v>4987</v>
      </c>
      <c r="G4598">
        <v>242</v>
      </c>
    </row>
    <row r="4599" spans="1:7">
      <c r="A4599">
        <v>4598</v>
      </c>
      <c r="B4599">
        <v>7613</v>
      </c>
      <c r="C4599">
        <v>25</v>
      </c>
      <c r="D4599" t="s">
        <v>5773</v>
      </c>
      <c r="E4599" s="469">
        <v>234</v>
      </c>
      <c r="F4599" t="s">
        <v>1079</v>
      </c>
      <c r="G4599">
        <v>186</v>
      </c>
    </row>
    <row r="4600" spans="1:7">
      <c r="A4600">
        <v>4599</v>
      </c>
      <c r="B4600">
        <v>9882</v>
      </c>
      <c r="C4600">
        <v>25</v>
      </c>
      <c r="D4600" t="s">
        <v>5774</v>
      </c>
      <c r="E4600" s="469">
        <v>89</v>
      </c>
      <c r="F4600" t="s">
        <v>5759</v>
      </c>
      <c r="G4600">
        <v>91</v>
      </c>
    </row>
    <row r="4601" spans="1:7">
      <c r="A4601">
        <v>4600</v>
      </c>
      <c r="B4601">
        <v>10103</v>
      </c>
      <c r="C4601">
        <v>25</v>
      </c>
      <c r="D4601" t="s">
        <v>5775</v>
      </c>
      <c r="E4601" s="469">
        <v>119</v>
      </c>
      <c r="F4601" t="s">
        <v>1079</v>
      </c>
      <c r="G4601">
        <v>81</v>
      </c>
    </row>
    <row r="4602" spans="1:7">
      <c r="A4602">
        <v>4601</v>
      </c>
      <c r="B4602">
        <v>6100</v>
      </c>
      <c r="C4602">
        <v>25</v>
      </c>
      <c r="D4602" t="s">
        <v>5776</v>
      </c>
      <c r="E4602" s="469">
        <v>63.99</v>
      </c>
      <c r="F4602" t="s">
        <v>5759</v>
      </c>
      <c r="G4602">
        <v>247</v>
      </c>
    </row>
    <row r="4603" spans="1:7">
      <c r="A4603">
        <v>4602</v>
      </c>
      <c r="B4603">
        <v>11158</v>
      </c>
      <c r="C4603">
        <v>25</v>
      </c>
      <c r="D4603" t="s">
        <v>5777</v>
      </c>
      <c r="E4603" s="469">
        <v>249</v>
      </c>
      <c r="F4603" t="s">
        <v>4987</v>
      </c>
      <c r="G4603">
        <v>36</v>
      </c>
    </row>
    <row r="4604" spans="1:7">
      <c r="A4604">
        <v>4603</v>
      </c>
      <c r="B4604">
        <v>10748</v>
      </c>
      <c r="C4604">
        <v>25</v>
      </c>
      <c r="D4604" t="s">
        <v>5778</v>
      </c>
      <c r="E4604" s="469">
        <v>129.99</v>
      </c>
      <c r="F4604" t="s">
        <v>4987</v>
      </c>
      <c r="G4604">
        <v>54</v>
      </c>
    </row>
    <row r="4605" spans="1:7">
      <c r="A4605">
        <v>4604</v>
      </c>
      <c r="B4605">
        <v>7004</v>
      </c>
      <c r="C4605">
        <v>25</v>
      </c>
      <c r="D4605" t="s">
        <v>5779</v>
      </c>
      <c r="E4605" s="469">
        <v>25.99</v>
      </c>
      <c r="F4605" t="s">
        <v>5759</v>
      </c>
      <c r="G4605">
        <v>210</v>
      </c>
    </row>
    <row r="4606" spans="1:7">
      <c r="A4606">
        <v>4605</v>
      </c>
      <c r="B4606">
        <v>9596</v>
      </c>
      <c r="C4606">
        <v>25</v>
      </c>
      <c r="D4606" t="s">
        <v>5780</v>
      </c>
      <c r="E4606" s="469">
        <v>199</v>
      </c>
      <c r="F4606" t="s">
        <v>1079</v>
      </c>
      <c r="G4606">
        <v>102</v>
      </c>
    </row>
    <row r="4607" spans="1:7">
      <c r="A4607">
        <v>4606</v>
      </c>
      <c r="B4607">
        <v>7365</v>
      </c>
      <c r="C4607">
        <v>25</v>
      </c>
      <c r="D4607" t="s">
        <v>5781</v>
      </c>
      <c r="E4607" s="469">
        <v>79.989999999999995</v>
      </c>
      <c r="F4607" t="s">
        <v>4987</v>
      </c>
      <c r="G4607">
        <v>196</v>
      </c>
    </row>
    <row r="4608" spans="1:7">
      <c r="A4608">
        <v>4607</v>
      </c>
      <c r="B4608">
        <v>8119</v>
      </c>
      <c r="C4608">
        <v>25</v>
      </c>
      <c r="D4608" t="s">
        <v>5782</v>
      </c>
      <c r="E4608" s="469">
        <v>95.95</v>
      </c>
      <c r="F4608" t="s">
        <v>5759</v>
      </c>
      <c r="G4608">
        <v>163</v>
      </c>
    </row>
    <row r="4609" spans="1:7">
      <c r="A4609">
        <v>4608</v>
      </c>
      <c r="B4609">
        <v>9001</v>
      </c>
      <c r="C4609">
        <v>25</v>
      </c>
      <c r="D4609" t="s">
        <v>5783</v>
      </c>
      <c r="E4609" s="469">
        <v>93.99</v>
      </c>
      <c r="F4609" t="s">
        <v>5759</v>
      </c>
      <c r="G4609">
        <v>128</v>
      </c>
    </row>
    <row r="4610" spans="1:7">
      <c r="A4610">
        <v>4609</v>
      </c>
      <c r="B4610">
        <v>6727</v>
      </c>
      <c r="C4610">
        <v>25</v>
      </c>
      <c r="D4610" t="s">
        <v>5784</v>
      </c>
      <c r="E4610" s="469">
        <v>57</v>
      </c>
      <c r="F4610" t="s">
        <v>1085</v>
      </c>
      <c r="G4610">
        <v>221</v>
      </c>
    </row>
    <row r="4611" spans="1:7">
      <c r="A4611">
        <v>4610</v>
      </c>
      <c r="B4611">
        <v>10392</v>
      </c>
      <c r="C4611">
        <v>25</v>
      </c>
      <c r="D4611" t="s">
        <v>5785</v>
      </c>
      <c r="E4611" s="469">
        <v>139</v>
      </c>
      <c r="F4611" t="s">
        <v>4987</v>
      </c>
      <c r="G4611">
        <v>69</v>
      </c>
    </row>
    <row r="4612" spans="1:7">
      <c r="A4612">
        <v>4611</v>
      </c>
      <c r="B4612">
        <v>11234</v>
      </c>
      <c r="C4612">
        <v>25</v>
      </c>
      <c r="D4612" t="s">
        <v>5786</v>
      </c>
      <c r="E4612" s="469">
        <v>29.95</v>
      </c>
      <c r="F4612" t="s">
        <v>5759</v>
      </c>
      <c r="G4612">
        <v>33</v>
      </c>
    </row>
    <row r="4613" spans="1:7">
      <c r="A4613">
        <v>4612</v>
      </c>
      <c r="B4613">
        <v>7907</v>
      </c>
      <c r="C4613">
        <v>25</v>
      </c>
      <c r="D4613" t="s">
        <v>5787</v>
      </c>
      <c r="E4613" s="469">
        <v>76.5</v>
      </c>
      <c r="F4613" t="s">
        <v>5759</v>
      </c>
      <c r="G4613">
        <v>172</v>
      </c>
    </row>
    <row r="4614" spans="1:7">
      <c r="A4614">
        <v>4613</v>
      </c>
      <c r="B4614">
        <v>8640</v>
      </c>
      <c r="C4614">
        <v>25</v>
      </c>
      <c r="D4614" t="s">
        <v>5788</v>
      </c>
      <c r="E4614" s="469">
        <v>134.94999999999999</v>
      </c>
      <c r="F4614" t="s">
        <v>4987</v>
      </c>
      <c r="G4614">
        <v>142</v>
      </c>
    </row>
    <row r="4615" spans="1:7">
      <c r="A4615">
        <v>4614</v>
      </c>
      <c r="B4615">
        <v>11576</v>
      </c>
      <c r="C4615">
        <v>25</v>
      </c>
      <c r="D4615" t="s">
        <v>5789</v>
      </c>
      <c r="E4615" s="469">
        <v>299</v>
      </c>
      <c r="F4615" t="s">
        <v>4987</v>
      </c>
      <c r="G4615">
        <v>18</v>
      </c>
    </row>
    <row r="4616" spans="1:7">
      <c r="A4616">
        <v>4615</v>
      </c>
      <c r="B4616">
        <v>6413</v>
      </c>
      <c r="C4616">
        <v>25</v>
      </c>
      <c r="D4616" t="s">
        <v>5790</v>
      </c>
      <c r="E4616" s="469">
        <v>279</v>
      </c>
      <c r="F4616" t="s">
        <v>4987</v>
      </c>
      <c r="G4616">
        <v>233</v>
      </c>
    </row>
    <row r="4617" spans="1:7">
      <c r="A4617">
        <v>4616</v>
      </c>
      <c r="B4617">
        <v>9209</v>
      </c>
      <c r="C4617">
        <v>25</v>
      </c>
      <c r="D4617" t="s">
        <v>5791</v>
      </c>
      <c r="E4617" s="469">
        <v>120.99</v>
      </c>
      <c r="F4617" t="s">
        <v>4987</v>
      </c>
      <c r="G4617">
        <v>119</v>
      </c>
    </row>
    <row r="4618" spans="1:7">
      <c r="A4618">
        <v>4617</v>
      </c>
      <c r="B4618">
        <v>9835</v>
      </c>
      <c r="C4618">
        <v>25</v>
      </c>
      <c r="D4618" t="s">
        <v>5792</v>
      </c>
      <c r="E4618" s="469">
        <v>76.989999999999995</v>
      </c>
      <c r="F4618" t="s">
        <v>5759</v>
      </c>
      <c r="G4618">
        <v>93</v>
      </c>
    </row>
    <row r="4619" spans="1:7">
      <c r="A4619">
        <v>4618</v>
      </c>
      <c r="B4619">
        <v>6125</v>
      </c>
      <c r="C4619">
        <v>25</v>
      </c>
      <c r="D4619" t="s">
        <v>5793</v>
      </c>
      <c r="E4619" s="469">
        <v>54.99</v>
      </c>
      <c r="F4619" t="s">
        <v>5759</v>
      </c>
      <c r="G4619">
        <v>246</v>
      </c>
    </row>
    <row r="4620" spans="1:7">
      <c r="A4620">
        <v>4619</v>
      </c>
      <c r="B4620">
        <v>11803</v>
      </c>
      <c r="C4620">
        <v>25</v>
      </c>
      <c r="D4620" t="s">
        <v>5794</v>
      </c>
      <c r="E4620" s="469">
        <v>41.99</v>
      </c>
      <c r="F4620" t="s">
        <v>5759</v>
      </c>
      <c r="G4620">
        <v>9</v>
      </c>
    </row>
    <row r="4621" spans="1:7">
      <c r="A4621">
        <v>4620</v>
      </c>
      <c r="B4621">
        <v>7295</v>
      </c>
      <c r="C4621">
        <v>25</v>
      </c>
      <c r="D4621" t="s">
        <v>5795</v>
      </c>
      <c r="E4621" s="469">
        <v>232</v>
      </c>
      <c r="F4621" t="s">
        <v>1079</v>
      </c>
      <c r="G4621">
        <v>199</v>
      </c>
    </row>
    <row r="4622" spans="1:7">
      <c r="A4622">
        <v>4621</v>
      </c>
      <c r="B4622">
        <v>7484</v>
      </c>
      <c r="C4622">
        <v>25</v>
      </c>
      <c r="D4622" t="s">
        <v>5796</v>
      </c>
      <c r="E4622" s="469">
        <v>71.67</v>
      </c>
      <c r="F4622" t="s">
        <v>1085</v>
      </c>
      <c r="G4622">
        <v>191</v>
      </c>
    </row>
    <row r="4623" spans="1:7">
      <c r="A4623">
        <v>4622</v>
      </c>
      <c r="B4623">
        <v>7665</v>
      </c>
      <c r="C4623">
        <v>25</v>
      </c>
      <c r="D4623" t="s">
        <v>5797</v>
      </c>
      <c r="E4623" s="469">
        <v>289</v>
      </c>
      <c r="F4623" t="s">
        <v>4987</v>
      </c>
      <c r="G4623">
        <v>183</v>
      </c>
    </row>
    <row r="4624" spans="1:7">
      <c r="A4624">
        <v>4623</v>
      </c>
      <c r="B4624">
        <v>11373</v>
      </c>
      <c r="C4624">
        <v>25</v>
      </c>
      <c r="D4624" t="s">
        <v>5798</v>
      </c>
      <c r="E4624" s="469">
        <v>123.99</v>
      </c>
      <c r="F4624" t="s">
        <v>4987</v>
      </c>
      <c r="G4624">
        <v>27</v>
      </c>
    </row>
    <row r="4625" spans="1:7">
      <c r="A4625">
        <v>4624</v>
      </c>
      <c r="B4625">
        <v>11327</v>
      </c>
      <c r="C4625">
        <v>25</v>
      </c>
      <c r="D4625" t="s">
        <v>5799</v>
      </c>
      <c r="E4625" s="469">
        <v>99</v>
      </c>
      <c r="F4625" t="s">
        <v>4987</v>
      </c>
      <c r="G4625">
        <v>29</v>
      </c>
    </row>
    <row r="4626" spans="1:7">
      <c r="A4626">
        <v>4625</v>
      </c>
      <c r="B4626">
        <v>6414</v>
      </c>
      <c r="C4626">
        <v>25</v>
      </c>
      <c r="D4626" t="s">
        <v>5800</v>
      </c>
      <c r="E4626" s="469">
        <v>81.99</v>
      </c>
      <c r="F4626" t="s">
        <v>5759</v>
      </c>
      <c r="G4626">
        <v>233</v>
      </c>
    </row>
    <row r="4627" spans="1:7">
      <c r="A4627">
        <v>4626</v>
      </c>
      <c r="B4627">
        <v>11396</v>
      </c>
      <c r="C4627">
        <v>26</v>
      </c>
      <c r="D4627" t="s">
        <v>5801</v>
      </c>
      <c r="E4627" s="469">
        <v>38.590000000000003</v>
      </c>
      <c r="F4627" t="s">
        <v>1079</v>
      </c>
      <c r="G4627">
        <v>26</v>
      </c>
    </row>
    <row r="4628" spans="1:7">
      <c r="A4628">
        <v>4627</v>
      </c>
      <c r="B4628">
        <v>10516</v>
      </c>
      <c r="C4628">
        <v>26</v>
      </c>
      <c r="D4628" t="s">
        <v>5802</v>
      </c>
      <c r="E4628" s="469">
        <v>31.65</v>
      </c>
      <c r="F4628" t="s">
        <v>1079</v>
      </c>
      <c r="G4628">
        <v>64</v>
      </c>
    </row>
    <row r="4629" spans="1:7">
      <c r="A4629">
        <v>4628</v>
      </c>
      <c r="B4629">
        <v>9378</v>
      </c>
      <c r="C4629">
        <v>26</v>
      </c>
      <c r="D4629" t="s">
        <v>5803</v>
      </c>
      <c r="E4629" s="469">
        <v>45.99</v>
      </c>
      <c r="F4629" t="s">
        <v>1079</v>
      </c>
      <c r="G4629">
        <v>112</v>
      </c>
    </row>
    <row r="4630" spans="1:7">
      <c r="A4630">
        <v>4629</v>
      </c>
      <c r="B4630">
        <v>10649</v>
      </c>
      <c r="C4630">
        <v>26</v>
      </c>
      <c r="D4630" t="s">
        <v>5804</v>
      </c>
      <c r="E4630" s="469">
        <v>49.99</v>
      </c>
      <c r="F4630" t="s">
        <v>5759</v>
      </c>
      <c r="G4630">
        <v>58</v>
      </c>
    </row>
    <row r="4631" spans="1:7">
      <c r="A4631">
        <v>4630</v>
      </c>
      <c r="B4631">
        <v>6294</v>
      </c>
      <c r="C4631">
        <v>26</v>
      </c>
      <c r="D4631" t="s">
        <v>5805</v>
      </c>
      <c r="E4631" s="469">
        <v>26.94</v>
      </c>
      <c r="F4631" t="s">
        <v>1079</v>
      </c>
      <c r="G4631">
        <v>238</v>
      </c>
    </row>
    <row r="4632" spans="1:7">
      <c r="A4632">
        <v>4631</v>
      </c>
      <c r="B4632">
        <v>7468</v>
      </c>
      <c r="C4632">
        <v>26</v>
      </c>
      <c r="D4632" t="s">
        <v>5806</v>
      </c>
      <c r="E4632" s="469">
        <v>22.99</v>
      </c>
      <c r="F4632" t="s">
        <v>5807</v>
      </c>
      <c r="G4632">
        <v>192</v>
      </c>
    </row>
    <row r="4633" spans="1:7">
      <c r="A4633">
        <v>4632</v>
      </c>
      <c r="B4633">
        <v>9488</v>
      </c>
      <c r="C4633">
        <v>26</v>
      </c>
      <c r="D4633" t="s">
        <v>5808</v>
      </c>
      <c r="E4633" s="469">
        <v>40.4</v>
      </c>
      <c r="F4633" t="s">
        <v>1079</v>
      </c>
      <c r="G4633">
        <v>107</v>
      </c>
    </row>
    <row r="4634" spans="1:7">
      <c r="A4634">
        <v>4633</v>
      </c>
      <c r="B4634">
        <v>11235</v>
      </c>
      <c r="C4634">
        <v>26</v>
      </c>
      <c r="D4634" t="s">
        <v>5809</v>
      </c>
      <c r="E4634" s="469">
        <v>32.950000000000003</v>
      </c>
      <c r="F4634" t="s">
        <v>5759</v>
      </c>
      <c r="G4634">
        <v>33</v>
      </c>
    </row>
    <row r="4635" spans="1:7">
      <c r="A4635">
        <v>4634</v>
      </c>
      <c r="B4635">
        <v>10688</v>
      </c>
      <c r="C4635">
        <v>26</v>
      </c>
      <c r="D4635" t="s">
        <v>5810</v>
      </c>
      <c r="E4635" s="469">
        <v>26.99</v>
      </c>
      <c r="F4635" t="s">
        <v>5811</v>
      </c>
      <c r="G4635">
        <v>56</v>
      </c>
    </row>
    <row r="4636" spans="1:7">
      <c r="A4636">
        <v>4635</v>
      </c>
      <c r="B4636">
        <v>9710</v>
      </c>
      <c r="C4636">
        <v>26</v>
      </c>
      <c r="D4636" t="s">
        <v>5812</v>
      </c>
      <c r="E4636" s="469">
        <v>26.99</v>
      </c>
      <c r="F4636" t="s">
        <v>5807</v>
      </c>
      <c r="G4636">
        <v>98</v>
      </c>
    </row>
    <row r="4637" spans="1:7">
      <c r="A4637">
        <v>4636</v>
      </c>
      <c r="B4637">
        <v>6910</v>
      </c>
      <c r="C4637">
        <v>26</v>
      </c>
      <c r="D4637" t="s">
        <v>5813</v>
      </c>
      <c r="E4637" s="469">
        <v>59.95</v>
      </c>
      <c r="F4637" t="s">
        <v>5811</v>
      </c>
      <c r="G4637">
        <v>214</v>
      </c>
    </row>
    <row r="4638" spans="1:7">
      <c r="A4638">
        <v>4637</v>
      </c>
      <c r="B4638">
        <v>8506</v>
      </c>
      <c r="C4638">
        <v>26</v>
      </c>
      <c r="D4638" t="s">
        <v>5814</v>
      </c>
      <c r="E4638" s="469">
        <v>39.94</v>
      </c>
      <c r="F4638" t="s">
        <v>4987</v>
      </c>
      <c r="G4638">
        <v>147</v>
      </c>
    </row>
    <row r="4639" spans="1:7">
      <c r="A4639">
        <v>4638</v>
      </c>
      <c r="B4639">
        <v>9426</v>
      </c>
      <c r="C4639">
        <v>26</v>
      </c>
      <c r="D4639" t="s">
        <v>5815</v>
      </c>
      <c r="E4639" s="469">
        <v>49.9</v>
      </c>
      <c r="F4639" t="s">
        <v>5811</v>
      </c>
      <c r="G4639">
        <v>110</v>
      </c>
    </row>
    <row r="4640" spans="1:7">
      <c r="A4640">
        <v>4639</v>
      </c>
      <c r="B4640">
        <v>6501</v>
      </c>
      <c r="C4640">
        <v>26</v>
      </c>
      <c r="D4640" t="s">
        <v>5816</v>
      </c>
      <c r="E4640" s="469">
        <v>39.99</v>
      </c>
      <c r="F4640" t="s">
        <v>4987</v>
      </c>
      <c r="G4640">
        <v>230</v>
      </c>
    </row>
    <row r="4641" spans="1:7">
      <c r="A4641">
        <v>4640</v>
      </c>
      <c r="B4641">
        <v>7157</v>
      </c>
      <c r="C4641">
        <v>26</v>
      </c>
      <c r="D4641" t="s">
        <v>5817</v>
      </c>
      <c r="E4641" s="469">
        <v>29.99</v>
      </c>
      <c r="F4641" t="s">
        <v>5807</v>
      </c>
      <c r="G4641">
        <v>204</v>
      </c>
    </row>
    <row r="4642" spans="1:7">
      <c r="A4642">
        <v>4641</v>
      </c>
      <c r="B4642">
        <v>11397</v>
      </c>
      <c r="C4642">
        <v>26</v>
      </c>
      <c r="D4642" t="s">
        <v>5818</v>
      </c>
      <c r="E4642" s="469">
        <v>53.99</v>
      </c>
      <c r="F4642" t="s">
        <v>5759</v>
      </c>
      <c r="G4642">
        <v>26</v>
      </c>
    </row>
    <row r="4643" spans="1:7">
      <c r="A4643">
        <v>4642</v>
      </c>
      <c r="B4643">
        <v>11661</v>
      </c>
      <c r="C4643">
        <v>26</v>
      </c>
      <c r="D4643" t="s">
        <v>5819</v>
      </c>
      <c r="E4643" s="469">
        <v>26.98</v>
      </c>
      <c r="F4643" t="s">
        <v>5820</v>
      </c>
      <c r="G4643">
        <v>14</v>
      </c>
    </row>
    <row r="4644" spans="1:7">
      <c r="A4644">
        <v>4643</v>
      </c>
      <c r="B4644">
        <v>8561</v>
      </c>
      <c r="C4644">
        <v>26</v>
      </c>
      <c r="D4644" t="s">
        <v>5821</v>
      </c>
      <c r="E4644" s="469">
        <v>42.99</v>
      </c>
      <c r="F4644" t="s">
        <v>5811</v>
      </c>
      <c r="G4644">
        <v>145</v>
      </c>
    </row>
    <row r="4645" spans="1:7">
      <c r="A4645">
        <v>4644</v>
      </c>
      <c r="B4645">
        <v>6101</v>
      </c>
      <c r="C4645">
        <v>26</v>
      </c>
      <c r="D4645" t="s">
        <v>5822</v>
      </c>
      <c r="E4645" s="469">
        <v>25.94</v>
      </c>
      <c r="F4645" t="s">
        <v>1079</v>
      </c>
      <c r="G4645">
        <v>247</v>
      </c>
    </row>
    <row r="4646" spans="1:7">
      <c r="A4646">
        <v>4645</v>
      </c>
      <c r="B4646">
        <v>6786</v>
      </c>
      <c r="C4646">
        <v>26</v>
      </c>
      <c r="D4646" t="s">
        <v>5823</v>
      </c>
      <c r="E4646" s="469">
        <v>35.99</v>
      </c>
      <c r="F4646" t="s">
        <v>4987</v>
      </c>
      <c r="G4646">
        <v>219</v>
      </c>
    </row>
    <row r="4647" spans="1:7">
      <c r="A4647">
        <v>4646</v>
      </c>
      <c r="B4647">
        <v>10393</v>
      </c>
      <c r="C4647">
        <v>26</v>
      </c>
      <c r="D4647" t="s">
        <v>5824</v>
      </c>
      <c r="E4647" s="469">
        <v>37.74</v>
      </c>
      <c r="F4647" t="s">
        <v>5759</v>
      </c>
      <c r="G4647">
        <v>69</v>
      </c>
    </row>
    <row r="4648" spans="1:7">
      <c r="A4648">
        <v>4647</v>
      </c>
      <c r="B4648">
        <v>8385</v>
      </c>
      <c r="C4648">
        <v>26</v>
      </c>
      <c r="D4648" t="s">
        <v>5825</v>
      </c>
      <c r="E4648" s="469">
        <v>41.95</v>
      </c>
      <c r="F4648" t="s">
        <v>5759</v>
      </c>
      <c r="G4648">
        <v>152</v>
      </c>
    </row>
    <row r="4649" spans="1:7">
      <c r="A4649">
        <v>4648</v>
      </c>
      <c r="B4649">
        <v>11934</v>
      </c>
      <c r="C4649">
        <v>26</v>
      </c>
      <c r="D4649" t="s">
        <v>5826</v>
      </c>
      <c r="E4649" s="469">
        <v>20.48</v>
      </c>
      <c r="F4649" t="s">
        <v>5820</v>
      </c>
      <c r="G4649">
        <v>3</v>
      </c>
    </row>
    <row r="4650" spans="1:7">
      <c r="A4650">
        <v>4649</v>
      </c>
      <c r="B4650">
        <v>9761</v>
      </c>
      <c r="C4650">
        <v>26</v>
      </c>
      <c r="D4650" t="s">
        <v>5827</v>
      </c>
      <c r="E4650" s="469">
        <v>33.99</v>
      </c>
      <c r="F4650" t="s">
        <v>5807</v>
      </c>
      <c r="G4650">
        <v>96</v>
      </c>
    </row>
    <row r="4651" spans="1:7">
      <c r="A4651">
        <v>4650</v>
      </c>
      <c r="B4651">
        <v>11842</v>
      </c>
      <c r="C4651">
        <v>26</v>
      </c>
      <c r="D4651" t="s">
        <v>5828</v>
      </c>
      <c r="E4651" s="469">
        <v>58.99</v>
      </c>
      <c r="F4651" t="s">
        <v>5820</v>
      </c>
      <c r="G4651">
        <v>7</v>
      </c>
    </row>
    <row r="4652" spans="1:7">
      <c r="A4652">
        <v>4651</v>
      </c>
      <c r="B4652">
        <v>7586</v>
      </c>
      <c r="C4652">
        <v>26</v>
      </c>
      <c r="D4652" t="s">
        <v>5829</v>
      </c>
      <c r="E4652" s="469">
        <v>21.94</v>
      </c>
      <c r="F4652" t="s">
        <v>5759</v>
      </c>
      <c r="G4652">
        <v>187</v>
      </c>
    </row>
    <row r="4653" spans="1:7">
      <c r="A4653">
        <v>4652</v>
      </c>
      <c r="B4653">
        <v>9025</v>
      </c>
      <c r="C4653">
        <v>26</v>
      </c>
      <c r="D4653" t="s">
        <v>5830</v>
      </c>
      <c r="E4653" s="469">
        <v>89.99</v>
      </c>
      <c r="F4653" t="s">
        <v>5759</v>
      </c>
      <c r="G4653">
        <v>127</v>
      </c>
    </row>
    <row r="4654" spans="1:7">
      <c r="A4654">
        <v>4653</v>
      </c>
      <c r="B4654">
        <v>6228</v>
      </c>
      <c r="C4654">
        <v>26</v>
      </c>
      <c r="D4654" t="s">
        <v>5831</v>
      </c>
      <c r="E4654" s="469">
        <v>45.9</v>
      </c>
      <c r="F4654" t="s">
        <v>5759</v>
      </c>
      <c r="G4654">
        <v>241</v>
      </c>
    </row>
    <row r="4655" spans="1:7">
      <c r="A4655">
        <v>4654</v>
      </c>
      <c r="B4655">
        <v>11636</v>
      </c>
      <c r="C4655">
        <v>26</v>
      </c>
      <c r="D4655" t="s">
        <v>5832</v>
      </c>
      <c r="E4655" s="469">
        <v>57.6</v>
      </c>
      <c r="F4655" t="s">
        <v>5759</v>
      </c>
      <c r="G4655">
        <v>15</v>
      </c>
    </row>
    <row r="4656" spans="1:7">
      <c r="A4656">
        <v>4655</v>
      </c>
      <c r="B4656">
        <v>10749</v>
      </c>
      <c r="C4656">
        <v>26</v>
      </c>
      <c r="D4656" t="s">
        <v>5833</v>
      </c>
      <c r="E4656" s="469">
        <v>72.989999999999995</v>
      </c>
      <c r="F4656" t="s">
        <v>1079</v>
      </c>
      <c r="G4656">
        <v>54</v>
      </c>
    </row>
    <row r="4657" spans="1:7">
      <c r="A4657">
        <v>4656</v>
      </c>
      <c r="B4657">
        <v>6589</v>
      </c>
      <c r="C4657">
        <v>26</v>
      </c>
      <c r="D4657" t="s">
        <v>5834</v>
      </c>
      <c r="E4657" s="469">
        <v>20.94</v>
      </c>
      <c r="F4657" t="s">
        <v>1079</v>
      </c>
      <c r="G4657">
        <v>226</v>
      </c>
    </row>
    <row r="4658" spans="1:7">
      <c r="A4658">
        <v>4657</v>
      </c>
      <c r="B4658">
        <v>7124</v>
      </c>
      <c r="C4658">
        <v>26</v>
      </c>
      <c r="D4658" t="s">
        <v>5835</v>
      </c>
      <c r="E4658" s="469">
        <v>25</v>
      </c>
      <c r="F4658" t="s">
        <v>5811</v>
      </c>
      <c r="G4658">
        <v>205</v>
      </c>
    </row>
    <row r="4659" spans="1:7">
      <c r="A4659">
        <v>4658</v>
      </c>
      <c r="B4659">
        <v>8772</v>
      </c>
      <c r="C4659">
        <v>26</v>
      </c>
      <c r="D4659" t="s">
        <v>5836</v>
      </c>
      <c r="E4659" s="469">
        <v>47.95</v>
      </c>
      <c r="F4659" t="s">
        <v>1079</v>
      </c>
      <c r="G4659">
        <v>137</v>
      </c>
    </row>
    <row r="4660" spans="1:7">
      <c r="A4660">
        <v>4659</v>
      </c>
      <c r="B4660">
        <v>7485</v>
      </c>
      <c r="C4660">
        <v>26</v>
      </c>
      <c r="D4660" t="s">
        <v>5837</v>
      </c>
      <c r="E4660" s="469">
        <v>23.98</v>
      </c>
      <c r="F4660" t="s">
        <v>1079</v>
      </c>
      <c r="G4660">
        <v>191</v>
      </c>
    </row>
    <row r="4661" spans="1:7">
      <c r="A4661">
        <v>4660</v>
      </c>
      <c r="B4661">
        <v>11561</v>
      </c>
      <c r="C4661">
        <v>26</v>
      </c>
      <c r="D4661" t="s">
        <v>5838</v>
      </c>
      <c r="E4661" s="469">
        <v>187.9</v>
      </c>
      <c r="F4661" t="s">
        <v>5807</v>
      </c>
      <c r="G4661">
        <v>19</v>
      </c>
    </row>
    <row r="4662" spans="1:7">
      <c r="A4662">
        <v>4661</v>
      </c>
      <c r="B4662">
        <v>7185</v>
      </c>
      <c r="C4662">
        <v>26</v>
      </c>
      <c r="D4662" t="s">
        <v>5839</v>
      </c>
      <c r="E4662" s="469">
        <v>49.95</v>
      </c>
      <c r="F4662" t="s">
        <v>5840</v>
      </c>
      <c r="G4662">
        <v>203</v>
      </c>
    </row>
    <row r="4663" spans="1:7">
      <c r="A4663">
        <v>4662</v>
      </c>
      <c r="B4663">
        <v>8455</v>
      </c>
      <c r="C4663">
        <v>26</v>
      </c>
      <c r="D4663" t="s">
        <v>5841</v>
      </c>
      <c r="E4663" s="469">
        <v>99</v>
      </c>
      <c r="F4663" t="s">
        <v>5840</v>
      </c>
      <c r="G4663">
        <v>150</v>
      </c>
    </row>
    <row r="4664" spans="1:7">
      <c r="A4664">
        <v>4663</v>
      </c>
      <c r="B4664">
        <v>11662</v>
      </c>
      <c r="C4664">
        <v>26</v>
      </c>
      <c r="D4664" t="s">
        <v>5842</v>
      </c>
      <c r="E4664" s="469">
        <v>139.94999999999999</v>
      </c>
      <c r="F4664" t="s">
        <v>5843</v>
      </c>
      <c r="G4664">
        <v>14</v>
      </c>
    </row>
    <row r="4665" spans="1:7">
      <c r="A4665">
        <v>4664</v>
      </c>
      <c r="B4665">
        <v>6765</v>
      </c>
      <c r="C4665">
        <v>26</v>
      </c>
      <c r="D4665" t="s">
        <v>5844</v>
      </c>
      <c r="E4665" s="469">
        <v>34.81</v>
      </c>
      <c r="F4665" t="s">
        <v>4987</v>
      </c>
      <c r="G4665">
        <v>220</v>
      </c>
    </row>
    <row r="4666" spans="1:7">
      <c r="A4666">
        <v>4665</v>
      </c>
      <c r="B4666">
        <v>7666</v>
      </c>
      <c r="C4666">
        <v>26</v>
      </c>
      <c r="D4666" t="s">
        <v>5845</v>
      </c>
      <c r="E4666" s="469">
        <v>47.4</v>
      </c>
      <c r="F4666" t="s">
        <v>5759</v>
      </c>
      <c r="G4666">
        <v>183</v>
      </c>
    </row>
    <row r="4667" spans="1:7">
      <c r="A4667">
        <v>4666</v>
      </c>
      <c r="B4667">
        <v>11300</v>
      </c>
      <c r="C4667">
        <v>26</v>
      </c>
      <c r="D4667" t="s">
        <v>5846</v>
      </c>
      <c r="E4667" s="469">
        <v>119.95</v>
      </c>
      <c r="F4667" t="s">
        <v>5847</v>
      </c>
      <c r="G4667">
        <v>30</v>
      </c>
    </row>
    <row r="4668" spans="1:7">
      <c r="A4668">
        <v>4667</v>
      </c>
      <c r="B4668">
        <v>6415</v>
      </c>
      <c r="C4668">
        <v>26</v>
      </c>
      <c r="D4668" t="s">
        <v>5848</v>
      </c>
      <c r="E4668" s="469">
        <v>114.95</v>
      </c>
      <c r="F4668" t="s">
        <v>5847</v>
      </c>
      <c r="G4668">
        <v>233</v>
      </c>
    </row>
    <row r="4669" spans="1:7">
      <c r="A4669">
        <v>4668</v>
      </c>
      <c r="B4669">
        <v>6017</v>
      </c>
      <c r="C4669">
        <v>26</v>
      </c>
      <c r="D4669" t="s">
        <v>5849</v>
      </c>
      <c r="E4669" s="469">
        <v>49.99</v>
      </c>
      <c r="F4669" t="s">
        <v>5820</v>
      </c>
      <c r="G4669">
        <v>250</v>
      </c>
    </row>
    <row r="4670" spans="1:7">
      <c r="A4670">
        <v>4669</v>
      </c>
      <c r="B4670">
        <v>9997</v>
      </c>
      <c r="C4670">
        <v>26</v>
      </c>
      <c r="D4670" t="s">
        <v>5850</v>
      </c>
      <c r="E4670" s="469">
        <v>54.95</v>
      </c>
      <c r="F4670" t="s">
        <v>4987</v>
      </c>
      <c r="G4670">
        <v>86</v>
      </c>
    </row>
    <row r="4671" spans="1:7">
      <c r="A4671">
        <v>4670</v>
      </c>
      <c r="B4671">
        <v>9979</v>
      </c>
      <c r="C4671">
        <v>26</v>
      </c>
      <c r="D4671" t="s">
        <v>5851</v>
      </c>
      <c r="E4671" s="469">
        <v>54.99</v>
      </c>
      <c r="F4671" t="s">
        <v>5807</v>
      </c>
      <c r="G4671">
        <v>87</v>
      </c>
    </row>
    <row r="4672" spans="1:7">
      <c r="A4672">
        <v>4671</v>
      </c>
      <c r="B4672">
        <v>6229</v>
      </c>
      <c r="C4672">
        <v>26</v>
      </c>
      <c r="D4672" t="s">
        <v>5852</v>
      </c>
      <c r="E4672" s="469">
        <v>74.989999999999995</v>
      </c>
      <c r="F4672" t="s">
        <v>5811</v>
      </c>
      <c r="G4672">
        <v>241</v>
      </c>
    </row>
    <row r="4673" spans="1:7">
      <c r="A4673">
        <v>4672</v>
      </c>
      <c r="B4673">
        <v>11442</v>
      </c>
      <c r="C4673">
        <v>26</v>
      </c>
      <c r="D4673" t="s">
        <v>5853</v>
      </c>
      <c r="E4673" s="469">
        <v>116</v>
      </c>
      <c r="F4673" t="s">
        <v>5807</v>
      </c>
      <c r="G4673">
        <v>24</v>
      </c>
    </row>
    <row r="4674" spans="1:7">
      <c r="A4674">
        <v>4673</v>
      </c>
      <c r="B4674">
        <v>7442</v>
      </c>
      <c r="C4674">
        <v>27</v>
      </c>
      <c r="D4674" t="s">
        <v>5854</v>
      </c>
      <c r="E4674" s="469">
        <v>21.95</v>
      </c>
      <c r="F4674" t="s">
        <v>5855</v>
      </c>
      <c r="G4674">
        <v>193</v>
      </c>
    </row>
    <row r="4675" spans="1:7">
      <c r="A4675">
        <v>4674</v>
      </c>
      <c r="B4675">
        <v>8487</v>
      </c>
      <c r="C4675">
        <v>27</v>
      </c>
      <c r="D4675" t="s">
        <v>5856</v>
      </c>
      <c r="E4675" s="469">
        <v>18.95</v>
      </c>
      <c r="F4675" t="s">
        <v>5855</v>
      </c>
      <c r="G4675">
        <v>148</v>
      </c>
    </row>
    <row r="4676" spans="1:7">
      <c r="A4676">
        <v>4675</v>
      </c>
      <c r="B4676">
        <v>8802</v>
      </c>
      <c r="C4676">
        <v>27</v>
      </c>
      <c r="D4676" t="s">
        <v>5857</v>
      </c>
      <c r="E4676" s="469">
        <v>29.39</v>
      </c>
      <c r="F4676" t="s">
        <v>4488</v>
      </c>
      <c r="G4676">
        <v>136</v>
      </c>
    </row>
    <row r="4677" spans="1:7">
      <c r="A4677">
        <v>4676</v>
      </c>
      <c r="B4677">
        <v>7565</v>
      </c>
      <c r="C4677">
        <v>27</v>
      </c>
      <c r="D4677" t="s">
        <v>5858</v>
      </c>
      <c r="E4677" s="469">
        <v>44.95</v>
      </c>
      <c r="F4677" t="s">
        <v>5855</v>
      </c>
      <c r="G4677">
        <v>188</v>
      </c>
    </row>
    <row r="4678" spans="1:7">
      <c r="A4678">
        <v>4677</v>
      </c>
      <c r="B4678">
        <v>9210</v>
      </c>
      <c r="C4678">
        <v>27</v>
      </c>
      <c r="D4678" t="s">
        <v>5859</v>
      </c>
      <c r="E4678" s="469">
        <v>93.99</v>
      </c>
      <c r="F4678" t="s">
        <v>5351</v>
      </c>
      <c r="G4678">
        <v>119</v>
      </c>
    </row>
    <row r="4679" spans="1:7">
      <c r="A4679">
        <v>4678</v>
      </c>
      <c r="B4679">
        <v>9515</v>
      </c>
      <c r="C4679">
        <v>27</v>
      </c>
      <c r="D4679" t="s">
        <v>5860</v>
      </c>
      <c r="E4679" s="469">
        <v>86.99</v>
      </c>
      <c r="F4679" t="s">
        <v>5861</v>
      </c>
      <c r="G4679">
        <v>106</v>
      </c>
    </row>
    <row r="4680" spans="1:7">
      <c r="A4680">
        <v>4679</v>
      </c>
      <c r="B4680">
        <v>9908</v>
      </c>
      <c r="C4680">
        <v>27</v>
      </c>
      <c r="D4680" t="s">
        <v>5862</v>
      </c>
      <c r="E4680" s="469">
        <v>47</v>
      </c>
      <c r="F4680" t="s">
        <v>5855</v>
      </c>
      <c r="G4680">
        <v>90</v>
      </c>
    </row>
    <row r="4681" spans="1:7">
      <c r="A4681">
        <v>4680</v>
      </c>
      <c r="B4681">
        <v>9597</v>
      </c>
      <c r="C4681">
        <v>27</v>
      </c>
      <c r="D4681" t="s">
        <v>5863</v>
      </c>
      <c r="E4681" s="469">
        <v>29.95</v>
      </c>
      <c r="F4681" t="s">
        <v>5855</v>
      </c>
      <c r="G4681">
        <v>102</v>
      </c>
    </row>
    <row r="4682" spans="1:7">
      <c r="A4682">
        <v>4681</v>
      </c>
      <c r="B4682">
        <v>11466</v>
      </c>
      <c r="C4682">
        <v>27</v>
      </c>
      <c r="D4682" t="s">
        <v>5864</v>
      </c>
      <c r="E4682" s="469">
        <v>49.95</v>
      </c>
      <c r="F4682" t="s">
        <v>5865</v>
      </c>
      <c r="G4682">
        <v>23</v>
      </c>
    </row>
    <row r="4683" spans="1:7">
      <c r="A4683">
        <v>4682</v>
      </c>
      <c r="B4683">
        <v>10719</v>
      </c>
      <c r="C4683">
        <v>27</v>
      </c>
      <c r="D4683" t="s">
        <v>5866</v>
      </c>
      <c r="E4683" s="469">
        <v>29.95</v>
      </c>
      <c r="F4683" t="s">
        <v>5855</v>
      </c>
      <c r="G4683">
        <v>55</v>
      </c>
    </row>
    <row r="4684" spans="1:7">
      <c r="A4684">
        <v>4683</v>
      </c>
      <c r="B4684">
        <v>8535</v>
      </c>
      <c r="C4684">
        <v>27</v>
      </c>
      <c r="D4684" t="s">
        <v>5867</v>
      </c>
      <c r="E4684" s="469">
        <v>99.99</v>
      </c>
      <c r="F4684" t="s">
        <v>5868</v>
      </c>
      <c r="G4684">
        <v>146</v>
      </c>
    </row>
    <row r="4685" spans="1:7">
      <c r="A4685">
        <v>4684</v>
      </c>
      <c r="B4685">
        <v>8007</v>
      </c>
      <c r="C4685">
        <v>27</v>
      </c>
      <c r="D4685" t="s">
        <v>5869</v>
      </c>
      <c r="E4685" s="469">
        <v>93.99</v>
      </c>
      <c r="F4685" t="s">
        <v>5351</v>
      </c>
      <c r="G4685">
        <v>168</v>
      </c>
    </row>
    <row r="4686" spans="1:7">
      <c r="A4686">
        <v>4685</v>
      </c>
      <c r="B4686">
        <v>11602</v>
      </c>
      <c r="C4686">
        <v>27</v>
      </c>
      <c r="D4686" t="s">
        <v>5870</v>
      </c>
      <c r="E4686" s="469">
        <v>149</v>
      </c>
      <c r="F4686" t="s">
        <v>5236</v>
      </c>
      <c r="G4686">
        <v>17</v>
      </c>
    </row>
    <row r="4687" spans="1:7">
      <c r="A4687">
        <v>4686</v>
      </c>
      <c r="B4687">
        <v>6392</v>
      </c>
      <c r="C4687">
        <v>27</v>
      </c>
      <c r="D4687" t="s">
        <v>5871</v>
      </c>
      <c r="E4687" s="469">
        <v>34.9</v>
      </c>
      <c r="F4687" t="s">
        <v>5855</v>
      </c>
      <c r="G4687">
        <v>234</v>
      </c>
    </row>
    <row r="4688" spans="1:7">
      <c r="A4688">
        <v>4687</v>
      </c>
      <c r="B4688">
        <v>6126</v>
      </c>
      <c r="C4688">
        <v>27</v>
      </c>
      <c r="D4688" t="s">
        <v>5872</v>
      </c>
      <c r="E4688" s="469">
        <v>31.49</v>
      </c>
      <c r="F4688" t="s">
        <v>2350</v>
      </c>
      <c r="G4688">
        <v>246</v>
      </c>
    </row>
    <row r="4689" spans="1:7">
      <c r="A4689">
        <v>4688</v>
      </c>
      <c r="B4689">
        <v>10419</v>
      </c>
      <c r="C4689">
        <v>27</v>
      </c>
      <c r="D4689" t="s">
        <v>5873</v>
      </c>
      <c r="E4689" s="469">
        <v>31.49</v>
      </c>
      <c r="F4689" t="s">
        <v>2350</v>
      </c>
      <c r="G4689">
        <v>68</v>
      </c>
    </row>
    <row r="4690" spans="1:7">
      <c r="A4690">
        <v>4689</v>
      </c>
      <c r="B4690">
        <v>8008</v>
      </c>
      <c r="C4690">
        <v>27</v>
      </c>
      <c r="D4690" t="s">
        <v>5874</v>
      </c>
      <c r="E4690" s="469">
        <v>156</v>
      </c>
      <c r="F4690" t="s">
        <v>5868</v>
      </c>
      <c r="G4690">
        <v>168</v>
      </c>
    </row>
    <row r="4691" spans="1:7">
      <c r="A4691">
        <v>4690</v>
      </c>
      <c r="B4691">
        <v>11443</v>
      </c>
      <c r="C4691">
        <v>27</v>
      </c>
      <c r="D4691" t="s">
        <v>5875</v>
      </c>
      <c r="E4691" s="469">
        <v>49.9</v>
      </c>
      <c r="F4691" t="s">
        <v>5876</v>
      </c>
      <c r="G4691">
        <v>24</v>
      </c>
    </row>
    <row r="4692" spans="1:7">
      <c r="A4692">
        <v>4691</v>
      </c>
      <c r="B4692">
        <v>7214</v>
      </c>
      <c r="C4692">
        <v>27</v>
      </c>
      <c r="D4692" t="s">
        <v>5877</v>
      </c>
      <c r="E4692" s="469">
        <v>59.95</v>
      </c>
      <c r="F4692" t="s">
        <v>5855</v>
      </c>
      <c r="G4692">
        <v>202</v>
      </c>
    </row>
    <row r="4693" spans="1:7">
      <c r="A4693">
        <v>4692</v>
      </c>
      <c r="B4693">
        <v>7366</v>
      </c>
      <c r="C4693">
        <v>27</v>
      </c>
      <c r="D4693" t="s">
        <v>5878</v>
      </c>
      <c r="E4693" s="469">
        <v>129.94999999999999</v>
      </c>
      <c r="F4693" t="s">
        <v>5236</v>
      </c>
      <c r="G4693">
        <v>196</v>
      </c>
    </row>
    <row r="4694" spans="1:7">
      <c r="A4694">
        <v>4693</v>
      </c>
      <c r="B4694">
        <v>9788</v>
      </c>
      <c r="C4694">
        <v>27</v>
      </c>
      <c r="D4694" t="s">
        <v>5879</v>
      </c>
      <c r="E4694" s="469">
        <v>99.95</v>
      </c>
      <c r="F4694" t="s">
        <v>5868</v>
      </c>
      <c r="G4694">
        <v>95</v>
      </c>
    </row>
    <row r="4695" spans="1:7">
      <c r="A4695">
        <v>4694</v>
      </c>
      <c r="B4695">
        <v>7267</v>
      </c>
      <c r="C4695">
        <v>27</v>
      </c>
      <c r="D4695" t="s">
        <v>5880</v>
      </c>
      <c r="E4695" s="469">
        <v>163</v>
      </c>
      <c r="F4695" t="s">
        <v>5868</v>
      </c>
      <c r="G4695">
        <v>200</v>
      </c>
    </row>
    <row r="4696" spans="1:7">
      <c r="A4696">
        <v>4695</v>
      </c>
      <c r="B4696">
        <v>9211</v>
      </c>
      <c r="C4696">
        <v>27</v>
      </c>
      <c r="D4696" t="s">
        <v>5881</v>
      </c>
      <c r="E4696" s="469">
        <v>69.95</v>
      </c>
      <c r="F4696" t="s">
        <v>5882</v>
      </c>
      <c r="G4696">
        <v>119</v>
      </c>
    </row>
    <row r="4697" spans="1:7">
      <c r="A4697">
        <v>4696</v>
      </c>
      <c r="B4697">
        <v>9117</v>
      </c>
      <c r="C4697">
        <v>27</v>
      </c>
      <c r="D4697" t="s">
        <v>5883</v>
      </c>
      <c r="E4697" s="469">
        <v>58.41</v>
      </c>
      <c r="F4697" t="s">
        <v>5855</v>
      </c>
      <c r="G4697">
        <v>123</v>
      </c>
    </row>
    <row r="4698" spans="1:7">
      <c r="A4698">
        <v>4697</v>
      </c>
      <c r="B4698">
        <v>11719</v>
      </c>
      <c r="C4698">
        <v>27</v>
      </c>
      <c r="D4698" t="s">
        <v>5884</v>
      </c>
      <c r="E4698" s="469">
        <v>84</v>
      </c>
      <c r="F4698" t="s">
        <v>5234</v>
      </c>
      <c r="G4698">
        <v>12</v>
      </c>
    </row>
    <row r="4699" spans="1:7">
      <c r="A4699">
        <v>4698</v>
      </c>
      <c r="B4699">
        <v>6882</v>
      </c>
      <c r="C4699">
        <v>27</v>
      </c>
      <c r="D4699" t="s">
        <v>5885</v>
      </c>
      <c r="E4699" s="469">
        <v>89.9</v>
      </c>
      <c r="F4699" t="s">
        <v>5855</v>
      </c>
      <c r="G4699">
        <v>215</v>
      </c>
    </row>
    <row r="4700" spans="1:7">
      <c r="A4700">
        <v>4699</v>
      </c>
      <c r="B4700">
        <v>9961</v>
      </c>
      <c r="C4700">
        <v>27</v>
      </c>
      <c r="D4700" t="s">
        <v>5886</v>
      </c>
      <c r="E4700" s="469">
        <v>24.95</v>
      </c>
      <c r="F4700" t="s">
        <v>5855</v>
      </c>
      <c r="G4700">
        <v>88</v>
      </c>
    </row>
    <row r="4701" spans="1:7">
      <c r="A4701">
        <v>4700</v>
      </c>
      <c r="B4701">
        <v>9002</v>
      </c>
      <c r="C4701">
        <v>27</v>
      </c>
      <c r="D4701" t="s">
        <v>5887</v>
      </c>
      <c r="E4701" s="469">
        <v>24.99</v>
      </c>
      <c r="F4701" t="s">
        <v>2350</v>
      </c>
      <c r="G4701">
        <v>128</v>
      </c>
    </row>
    <row r="4702" spans="1:7">
      <c r="A4702">
        <v>4701</v>
      </c>
      <c r="B4702">
        <v>8309</v>
      </c>
      <c r="C4702">
        <v>27</v>
      </c>
      <c r="D4702" t="s">
        <v>5888</v>
      </c>
      <c r="E4702" s="469">
        <v>28.99</v>
      </c>
      <c r="F4702" t="s">
        <v>5855</v>
      </c>
      <c r="G4702">
        <v>155</v>
      </c>
    </row>
    <row r="4703" spans="1:7">
      <c r="A4703">
        <v>4702</v>
      </c>
      <c r="B4703">
        <v>10431</v>
      </c>
      <c r="C4703">
        <v>27</v>
      </c>
      <c r="D4703" t="s">
        <v>5889</v>
      </c>
      <c r="E4703" s="469">
        <v>49.9</v>
      </c>
      <c r="F4703" t="s">
        <v>5855</v>
      </c>
      <c r="G4703">
        <v>67</v>
      </c>
    </row>
    <row r="4704" spans="1:7">
      <c r="A4704">
        <v>4703</v>
      </c>
      <c r="B4704">
        <v>6766</v>
      </c>
      <c r="C4704">
        <v>27</v>
      </c>
      <c r="D4704" t="s">
        <v>5890</v>
      </c>
      <c r="E4704" s="469">
        <v>99.95</v>
      </c>
      <c r="F4704" t="s">
        <v>5891</v>
      </c>
      <c r="G4704">
        <v>220</v>
      </c>
    </row>
    <row r="4705" spans="1:7">
      <c r="A4705">
        <v>4704</v>
      </c>
      <c r="B4705">
        <v>9118</v>
      </c>
      <c r="C4705">
        <v>27</v>
      </c>
      <c r="D4705" t="s">
        <v>5892</v>
      </c>
      <c r="E4705" s="469">
        <v>199</v>
      </c>
      <c r="F4705" t="s">
        <v>5891</v>
      </c>
      <c r="G4705">
        <v>123</v>
      </c>
    </row>
    <row r="4706" spans="1:7">
      <c r="A4706">
        <v>4705</v>
      </c>
      <c r="B4706">
        <v>11997</v>
      </c>
      <c r="C4706">
        <v>27</v>
      </c>
      <c r="D4706" t="s">
        <v>5893</v>
      </c>
      <c r="E4706" s="469">
        <v>98</v>
      </c>
      <c r="F4706" t="s">
        <v>5894</v>
      </c>
      <c r="G4706">
        <v>0</v>
      </c>
    </row>
    <row r="4707" spans="1:7">
      <c r="A4707">
        <v>4706</v>
      </c>
      <c r="B4707">
        <v>11804</v>
      </c>
      <c r="C4707">
        <v>27</v>
      </c>
      <c r="D4707" t="s">
        <v>5895</v>
      </c>
      <c r="E4707" s="469">
        <v>21.34</v>
      </c>
      <c r="F4707" t="s">
        <v>2350</v>
      </c>
      <c r="G4707">
        <v>9</v>
      </c>
    </row>
    <row r="4708" spans="1:7">
      <c r="A4708">
        <v>4707</v>
      </c>
      <c r="B4708">
        <v>9998</v>
      </c>
      <c r="C4708">
        <v>27</v>
      </c>
      <c r="D4708" t="s">
        <v>5896</v>
      </c>
      <c r="E4708" s="469">
        <v>57.9</v>
      </c>
      <c r="F4708" t="s">
        <v>4488</v>
      </c>
      <c r="G4708">
        <v>86</v>
      </c>
    </row>
    <row r="4709" spans="1:7">
      <c r="A4709">
        <v>4708</v>
      </c>
      <c r="B4709">
        <v>7537</v>
      </c>
      <c r="C4709">
        <v>27</v>
      </c>
      <c r="D4709" t="s">
        <v>5897</v>
      </c>
      <c r="E4709" s="469">
        <v>78.95</v>
      </c>
      <c r="F4709" t="s">
        <v>5861</v>
      </c>
      <c r="G4709">
        <v>189</v>
      </c>
    </row>
    <row r="4710" spans="1:7">
      <c r="A4710">
        <v>4709</v>
      </c>
      <c r="B4710">
        <v>6590</v>
      </c>
      <c r="C4710">
        <v>27</v>
      </c>
      <c r="D4710" t="s">
        <v>5898</v>
      </c>
      <c r="E4710" s="469">
        <v>34.99</v>
      </c>
      <c r="F4710" t="s">
        <v>5865</v>
      </c>
      <c r="G4710">
        <v>226</v>
      </c>
    </row>
    <row r="4711" spans="1:7">
      <c r="A4711">
        <v>4710</v>
      </c>
      <c r="B4711">
        <v>8743</v>
      </c>
      <c r="C4711">
        <v>27</v>
      </c>
      <c r="D4711" t="s">
        <v>5899</v>
      </c>
      <c r="E4711" s="469">
        <v>69.989999999999995</v>
      </c>
      <c r="F4711" t="s">
        <v>5865</v>
      </c>
      <c r="G4711">
        <v>138</v>
      </c>
    </row>
    <row r="4712" spans="1:7">
      <c r="A4712">
        <v>4711</v>
      </c>
      <c r="B4712">
        <v>10664</v>
      </c>
      <c r="C4712">
        <v>27</v>
      </c>
      <c r="D4712" t="s">
        <v>5900</v>
      </c>
      <c r="E4712" s="469">
        <v>29.95</v>
      </c>
      <c r="F4712" t="s">
        <v>4488</v>
      </c>
      <c r="G4712">
        <v>57</v>
      </c>
    </row>
    <row r="4713" spans="1:7">
      <c r="A4713">
        <v>4712</v>
      </c>
      <c r="B4713">
        <v>11821</v>
      </c>
      <c r="C4713">
        <v>27</v>
      </c>
      <c r="D4713" t="s">
        <v>5901</v>
      </c>
      <c r="E4713" s="469">
        <v>34.9</v>
      </c>
      <c r="F4713" t="s">
        <v>5855</v>
      </c>
      <c r="G4713">
        <v>8</v>
      </c>
    </row>
    <row r="4714" spans="1:7">
      <c r="A4714">
        <v>4713</v>
      </c>
      <c r="B4714">
        <v>9093</v>
      </c>
      <c r="C4714">
        <v>27</v>
      </c>
      <c r="D4714" t="s">
        <v>5902</v>
      </c>
      <c r="E4714" s="469">
        <v>38.99</v>
      </c>
      <c r="F4714" t="s">
        <v>5903</v>
      </c>
      <c r="G4714">
        <v>124</v>
      </c>
    </row>
    <row r="4715" spans="1:7">
      <c r="A4715">
        <v>4714</v>
      </c>
      <c r="B4715">
        <v>9762</v>
      </c>
      <c r="C4715">
        <v>27</v>
      </c>
      <c r="D4715" t="s">
        <v>5904</v>
      </c>
      <c r="E4715" s="469">
        <v>26.79</v>
      </c>
      <c r="F4715" t="s">
        <v>5861</v>
      </c>
      <c r="G4715">
        <v>96</v>
      </c>
    </row>
    <row r="4716" spans="1:7">
      <c r="A4716">
        <v>4715</v>
      </c>
      <c r="B4716">
        <v>7367</v>
      </c>
      <c r="C4716">
        <v>27</v>
      </c>
      <c r="D4716" t="s">
        <v>5905</v>
      </c>
      <c r="E4716" s="469">
        <v>19.940000000000001</v>
      </c>
      <c r="F4716" t="s">
        <v>5906</v>
      </c>
      <c r="G4716">
        <v>196</v>
      </c>
    </row>
    <row r="4717" spans="1:7">
      <c r="A4717">
        <v>4716</v>
      </c>
      <c r="B4717">
        <v>7026</v>
      </c>
      <c r="C4717">
        <v>27</v>
      </c>
      <c r="D4717" t="s">
        <v>5907</v>
      </c>
      <c r="E4717" s="469">
        <v>139</v>
      </c>
      <c r="F4717" t="s">
        <v>5865</v>
      </c>
      <c r="G4717">
        <v>209</v>
      </c>
    </row>
    <row r="4718" spans="1:7">
      <c r="A4718">
        <v>4717</v>
      </c>
      <c r="B4718">
        <v>7296</v>
      </c>
      <c r="C4718">
        <v>27</v>
      </c>
      <c r="D4718" t="s">
        <v>5908</v>
      </c>
      <c r="E4718" s="469">
        <v>45.95</v>
      </c>
      <c r="F4718" t="s">
        <v>2350</v>
      </c>
      <c r="G4718">
        <v>199</v>
      </c>
    </row>
    <row r="4719" spans="1:7">
      <c r="A4719">
        <v>4718</v>
      </c>
      <c r="B4719">
        <v>10358</v>
      </c>
      <c r="C4719">
        <v>27</v>
      </c>
      <c r="D4719" t="s">
        <v>5909</v>
      </c>
      <c r="E4719" s="469">
        <v>124.99</v>
      </c>
      <c r="F4719" t="s">
        <v>5910</v>
      </c>
      <c r="G4719">
        <v>70</v>
      </c>
    </row>
    <row r="4720" spans="1:7">
      <c r="A4720">
        <v>4719</v>
      </c>
      <c r="B4720">
        <v>6564</v>
      </c>
      <c r="C4720">
        <v>27</v>
      </c>
      <c r="D4720" t="s">
        <v>5911</v>
      </c>
      <c r="E4720" s="469">
        <v>29.99</v>
      </c>
      <c r="F4720" t="s">
        <v>5865</v>
      </c>
      <c r="G4720">
        <v>227</v>
      </c>
    </row>
    <row r="4721" spans="1:7">
      <c r="A4721">
        <v>4720</v>
      </c>
      <c r="B4721">
        <v>8773</v>
      </c>
      <c r="C4721">
        <v>27</v>
      </c>
      <c r="D4721" t="s">
        <v>5912</v>
      </c>
      <c r="E4721" s="469">
        <v>39.99</v>
      </c>
      <c r="F4721" t="s">
        <v>5903</v>
      </c>
      <c r="G4721">
        <v>137</v>
      </c>
    </row>
    <row r="4722" spans="1:7">
      <c r="A4722">
        <v>4721</v>
      </c>
      <c r="B4722">
        <v>11577</v>
      </c>
      <c r="C4722">
        <v>27</v>
      </c>
      <c r="D4722" t="s">
        <v>5913</v>
      </c>
      <c r="E4722" s="469">
        <v>74.989999999999995</v>
      </c>
      <c r="F4722" t="s">
        <v>5903</v>
      </c>
      <c r="G4722">
        <v>18</v>
      </c>
    </row>
    <row r="4723" spans="1:7">
      <c r="A4723">
        <v>4722</v>
      </c>
      <c r="B4723">
        <v>10781</v>
      </c>
      <c r="C4723">
        <v>27</v>
      </c>
      <c r="D4723" t="s">
        <v>5914</v>
      </c>
      <c r="E4723" s="469">
        <v>84</v>
      </c>
      <c r="F4723" t="s">
        <v>5234</v>
      </c>
      <c r="G4723">
        <v>52</v>
      </c>
    </row>
    <row r="4724" spans="1:7">
      <c r="A4724">
        <v>4723</v>
      </c>
      <c r="B4724">
        <v>8025</v>
      </c>
      <c r="C4724">
        <v>27</v>
      </c>
      <c r="D4724" t="s">
        <v>5915</v>
      </c>
      <c r="E4724" s="469">
        <v>26.79</v>
      </c>
      <c r="F4724" t="s">
        <v>5861</v>
      </c>
      <c r="G4724">
        <v>167</v>
      </c>
    </row>
    <row r="4725" spans="1:7">
      <c r="A4725">
        <v>4724</v>
      </c>
      <c r="B4725">
        <v>9711</v>
      </c>
      <c r="C4725">
        <v>27</v>
      </c>
      <c r="D4725" t="s">
        <v>5916</v>
      </c>
      <c r="E4725" s="469">
        <v>34.950000000000003</v>
      </c>
      <c r="F4725" t="s">
        <v>5861</v>
      </c>
      <c r="G4725">
        <v>98</v>
      </c>
    </row>
    <row r="4726" spans="1:7">
      <c r="A4726">
        <v>4725</v>
      </c>
      <c r="B4726">
        <v>9836</v>
      </c>
      <c r="C4726">
        <v>27</v>
      </c>
      <c r="D4726" t="s">
        <v>5917</v>
      </c>
      <c r="E4726" s="469">
        <v>86.99</v>
      </c>
      <c r="F4726" t="s">
        <v>5861</v>
      </c>
      <c r="G4726">
        <v>93</v>
      </c>
    </row>
    <row r="4727" spans="1:7">
      <c r="A4727">
        <v>4726</v>
      </c>
      <c r="B4727">
        <v>8641</v>
      </c>
      <c r="C4727">
        <v>27</v>
      </c>
      <c r="D4727" t="s">
        <v>5918</v>
      </c>
      <c r="E4727" s="469">
        <v>28.9</v>
      </c>
      <c r="F4727" t="s">
        <v>5855</v>
      </c>
      <c r="G4727">
        <v>142</v>
      </c>
    </row>
    <row r="4728" spans="1:7">
      <c r="A4728">
        <v>4727</v>
      </c>
      <c r="B4728">
        <v>10868</v>
      </c>
      <c r="C4728">
        <v>27</v>
      </c>
      <c r="D4728" t="s">
        <v>5919</v>
      </c>
      <c r="E4728" s="469">
        <v>39.950000000000003</v>
      </c>
      <c r="F4728" t="s">
        <v>5865</v>
      </c>
      <c r="G4728">
        <v>48</v>
      </c>
    </row>
    <row r="4729" spans="1:7">
      <c r="A4729">
        <v>4728</v>
      </c>
      <c r="B4729">
        <v>11720</v>
      </c>
      <c r="C4729">
        <v>27</v>
      </c>
      <c r="D4729" t="s">
        <v>5920</v>
      </c>
      <c r="E4729" s="469">
        <v>37.950000000000003</v>
      </c>
      <c r="F4729" t="s">
        <v>5903</v>
      </c>
      <c r="G4729">
        <v>12</v>
      </c>
    </row>
    <row r="4730" spans="1:7">
      <c r="A4730">
        <v>4729</v>
      </c>
      <c r="B4730">
        <v>7316</v>
      </c>
      <c r="C4730">
        <v>27</v>
      </c>
      <c r="D4730" t="s">
        <v>5921</v>
      </c>
      <c r="E4730" s="469">
        <v>184.99</v>
      </c>
      <c r="F4730" t="s">
        <v>5891</v>
      </c>
      <c r="G4730">
        <v>198</v>
      </c>
    </row>
    <row r="4731" spans="1:7">
      <c r="A4731">
        <v>4730</v>
      </c>
      <c r="B4731">
        <v>6676</v>
      </c>
      <c r="C4731">
        <v>27</v>
      </c>
      <c r="D4731" t="s">
        <v>5922</v>
      </c>
      <c r="E4731" s="469">
        <v>98</v>
      </c>
      <c r="F4731" t="s">
        <v>5894</v>
      </c>
      <c r="G4731">
        <v>223</v>
      </c>
    </row>
    <row r="4732" spans="1:7">
      <c r="A4732">
        <v>4731</v>
      </c>
      <c r="B4732">
        <v>9052</v>
      </c>
      <c r="C4732">
        <v>27</v>
      </c>
      <c r="D4732" t="s">
        <v>5923</v>
      </c>
      <c r="E4732" s="469">
        <v>67.989999999999995</v>
      </c>
      <c r="F4732" t="s">
        <v>5924</v>
      </c>
      <c r="G4732">
        <v>126</v>
      </c>
    </row>
    <row r="4733" spans="1:7">
      <c r="A4733">
        <v>4732</v>
      </c>
      <c r="B4733">
        <v>7614</v>
      </c>
      <c r="C4733">
        <v>27</v>
      </c>
      <c r="D4733" t="s">
        <v>5925</v>
      </c>
      <c r="E4733" s="469">
        <v>19.95</v>
      </c>
      <c r="F4733" t="s">
        <v>5865</v>
      </c>
      <c r="G4733">
        <v>186</v>
      </c>
    </row>
    <row r="4734" spans="1:7">
      <c r="A4734">
        <v>4733</v>
      </c>
      <c r="B4734">
        <v>11637</v>
      </c>
      <c r="C4734">
        <v>27</v>
      </c>
      <c r="D4734" t="s">
        <v>5926</v>
      </c>
      <c r="E4734" s="469">
        <v>52.99</v>
      </c>
      <c r="F4734" t="s">
        <v>5865</v>
      </c>
      <c r="G4734">
        <v>15</v>
      </c>
    </row>
    <row r="4735" spans="1:7">
      <c r="A4735">
        <v>4734</v>
      </c>
      <c r="B4735">
        <v>8803</v>
      </c>
      <c r="C4735">
        <v>27</v>
      </c>
      <c r="D4735" t="s">
        <v>5927</v>
      </c>
      <c r="E4735" s="469">
        <v>63.35</v>
      </c>
      <c r="F4735" t="s">
        <v>5865</v>
      </c>
      <c r="G4735">
        <v>136</v>
      </c>
    </row>
    <row r="4736" spans="1:7">
      <c r="A4736">
        <v>4735</v>
      </c>
      <c r="B4736">
        <v>11076</v>
      </c>
      <c r="C4736">
        <v>27</v>
      </c>
      <c r="D4736" t="s">
        <v>5928</v>
      </c>
      <c r="E4736" s="469">
        <v>44.99</v>
      </c>
      <c r="F4736" t="s">
        <v>5865</v>
      </c>
      <c r="G4736">
        <v>40</v>
      </c>
    </row>
    <row r="4737" spans="1:7">
      <c r="A4737">
        <v>4736</v>
      </c>
      <c r="B4737">
        <v>11374</v>
      </c>
      <c r="C4737">
        <v>27</v>
      </c>
      <c r="D4737" t="s">
        <v>5929</v>
      </c>
      <c r="E4737" s="469">
        <v>59.95</v>
      </c>
      <c r="F4737" t="s">
        <v>5865</v>
      </c>
      <c r="G4737">
        <v>27</v>
      </c>
    </row>
    <row r="4738" spans="1:7">
      <c r="A4738">
        <v>4737</v>
      </c>
      <c r="B4738">
        <v>9618</v>
      </c>
      <c r="C4738">
        <v>27</v>
      </c>
      <c r="D4738" t="s">
        <v>5930</v>
      </c>
      <c r="E4738" s="469">
        <v>33.99</v>
      </c>
      <c r="F4738" t="s">
        <v>5903</v>
      </c>
      <c r="G4738">
        <v>101</v>
      </c>
    </row>
    <row r="4739" spans="1:7">
      <c r="A4739">
        <v>4738</v>
      </c>
      <c r="B4739">
        <v>10052</v>
      </c>
      <c r="C4739">
        <v>27</v>
      </c>
      <c r="D4739" t="s">
        <v>5931</v>
      </c>
      <c r="E4739" s="469">
        <v>39.9</v>
      </c>
      <c r="F4739" t="s">
        <v>5903</v>
      </c>
      <c r="G4739">
        <v>83</v>
      </c>
    </row>
    <row r="4740" spans="1:7">
      <c r="A4740">
        <v>4739</v>
      </c>
      <c r="B4740">
        <v>11048</v>
      </c>
      <c r="C4740">
        <v>27</v>
      </c>
      <c r="D4740" t="s">
        <v>5932</v>
      </c>
      <c r="E4740" s="469">
        <v>17.95</v>
      </c>
      <c r="F4740" t="s">
        <v>5876</v>
      </c>
      <c r="G4740">
        <v>41</v>
      </c>
    </row>
    <row r="4741" spans="1:7">
      <c r="A4741">
        <v>4740</v>
      </c>
      <c r="B4741">
        <v>8536</v>
      </c>
      <c r="C4741">
        <v>27</v>
      </c>
      <c r="D4741" t="s">
        <v>5933</v>
      </c>
      <c r="E4741" s="469">
        <v>26.95</v>
      </c>
      <c r="F4741" t="s">
        <v>5861</v>
      </c>
      <c r="G4741">
        <v>146</v>
      </c>
    </row>
    <row r="4742" spans="1:7">
      <c r="A4742">
        <v>4741</v>
      </c>
      <c r="B4742">
        <v>11049</v>
      </c>
      <c r="C4742">
        <v>27</v>
      </c>
      <c r="D4742" t="s">
        <v>5934</v>
      </c>
      <c r="E4742" s="469">
        <v>49.5</v>
      </c>
      <c r="F4742" t="s">
        <v>5861</v>
      </c>
      <c r="G4742">
        <v>41</v>
      </c>
    </row>
    <row r="4743" spans="1:7">
      <c r="A4743">
        <v>4742</v>
      </c>
      <c r="B4743">
        <v>7566</v>
      </c>
      <c r="C4743">
        <v>27</v>
      </c>
      <c r="D4743" t="s">
        <v>5935</v>
      </c>
      <c r="E4743" s="469">
        <v>35.99</v>
      </c>
      <c r="F4743" t="s">
        <v>5906</v>
      </c>
      <c r="G4743">
        <v>188</v>
      </c>
    </row>
    <row r="4744" spans="1:7">
      <c r="A4744">
        <v>4743</v>
      </c>
      <c r="B4744">
        <v>7974</v>
      </c>
      <c r="C4744">
        <v>27</v>
      </c>
      <c r="D4744" t="s">
        <v>5936</v>
      </c>
      <c r="E4744" s="469">
        <v>34.99</v>
      </c>
      <c r="F4744" t="s">
        <v>5865</v>
      </c>
      <c r="G4744">
        <v>169</v>
      </c>
    </row>
    <row r="4745" spans="1:7">
      <c r="A4745">
        <v>4744</v>
      </c>
      <c r="B4745">
        <v>11139</v>
      </c>
      <c r="C4745">
        <v>27</v>
      </c>
      <c r="D4745" t="s">
        <v>5937</v>
      </c>
      <c r="E4745" s="469">
        <v>59.99</v>
      </c>
      <c r="F4745" t="s">
        <v>2862</v>
      </c>
      <c r="G4745">
        <v>37</v>
      </c>
    </row>
    <row r="4746" spans="1:7">
      <c r="A4746">
        <v>4745</v>
      </c>
      <c r="B4746">
        <v>10869</v>
      </c>
      <c r="C4746">
        <v>27</v>
      </c>
      <c r="D4746" t="s">
        <v>5938</v>
      </c>
      <c r="E4746" s="469">
        <v>21.93</v>
      </c>
      <c r="F4746" t="s">
        <v>2862</v>
      </c>
      <c r="G4746">
        <v>48</v>
      </c>
    </row>
    <row r="4747" spans="1:7">
      <c r="A4747">
        <v>4746</v>
      </c>
      <c r="B4747">
        <v>6911</v>
      </c>
      <c r="C4747">
        <v>27</v>
      </c>
      <c r="D4747" t="s">
        <v>5939</v>
      </c>
      <c r="E4747" s="469">
        <v>89.99</v>
      </c>
      <c r="F4747" t="s">
        <v>5940</v>
      </c>
      <c r="G4747">
        <v>214</v>
      </c>
    </row>
    <row r="4748" spans="1:7">
      <c r="A4748">
        <v>4747</v>
      </c>
      <c r="B4748">
        <v>11159</v>
      </c>
      <c r="C4748">
        <v>27</v>
      </c>
      <c r="D4748" t="s">
        <v>5941</v>
      </c>
      <c r="E4748" s="469">
        <v>39.950000000000003</v>
      </c>
      <c r="F4748" t="s">
        <v>5903</v>
      </c>
      <c r="G4748">
        <v>36</v>
      </c>
    </row>
    <row r="4749" spans="1:7">
      <c r="A4749">
        <v>4748</v>
      </c>
      <c r="B4749">
        <v>6251</v>
      </c>
      <c r="C4749">
        <v>27</v>
      </c>
      <c r="D4749" t="s">
        <v>5942</v>
      </c>
      <c r="E4749" s="469">
        <v>34.19</v>
      </c>
      <c r="F4749" t="s">
        <v>5943</v>
      </c>
      <c r="G4749">
        <v>240</v>
      </c>
    </row>
    <row r="4750" spans="1:7">
      <c r="A4750">
        <v>4749</v>
      </c>
      <c r="B4750">
        <v>11116</v>
      </c>
      <c r="C4750">
        <v>27</v>
      </c>
      <c r="D4750" t="s">
        <v>5944</v>
      </c>
      <c r="E4750" s="469">
        <v>49.95</v>
      </c>
      <c r="F4750" t="s">
        <v>5943</v>
      </c>
      <c r="G4750">
        <v>38</v>
      </c>
    </row>
    <row r="4751" spans="1:7">
      <c r="A4751">
        <v>4750</v>
      </c>
      <c r="B4751">
        <v>6351</v>
      </c>
      <c r="C4751">
        <v>27</v>
      </c>
      <c r="D4751" t="s">
        <v>5945</v>
      </c>
      <c r="E4751" s="469">
        <v>33.99</v>
      </c>
      <c r="F4751" t="s">
        <v>5943</v>
      </c>
      <c r="G4751">
        <v>236</v>
      </c>
    </row>
    <row r="4752" spans="1:7">
      <c r="A4752">
        <v>4751</v>
      </c>
      <c r="B4752">
        <v>11578</v>
      </c>
      <c r="C4752">
        <v>27</v>
      </c>
      <c r="D4752" t="s">
        <v>5946</v>
      </c>
      <c r="E4752" s="469">
        <v>49.95</v>
      </c>
      <c r="F4752" t="s">
        <v>5876</v>
      </c>
      <c r="G4752">
        <v>18</v>
      </c>
    </row>
    <row r="4753" spans="1:7">
      <c r="A4753">
        <v>4752</v>
      </c>
      <c r="B4753">
        <v>10284</v>
      </c>
      <c r="C4753">
        <v>27</v>
      </c>
      <c r="D4753" t="s">
        <v>5947</v>
      </c>
      <c r="E4753" s="469">
        <v>24.9</v>
      </c>
      <c r="F4753" t="s">
        <v>5876</v>
      </c>
      <c r="G4753">
        <v>73</v>
      </c>
    </row>
    <row r="4754" spans="1:7">
      <c r="A4754">
        <v>4753</v>
      </c>
      <c r="B4754">
        <v>11935</v>
      </c>
      <c r="C4754">
        <v>27</v>
      </c>
      <c r="D4754" t="s">
        <v>5948</v>
      </c>
      <c r="E4754" s="469">
        <v>22</v>
      </c>
      <c r="F4754" t="s">
        <v>5876</v>
      </c>
      <c r="G4754">
        <v>3</v>
      </c>
    </row>
    <row r="4755" spans="1:7">
      <c r="A4755">
        <v>4754</v>
      </c>
      <c r="B4755">
        <v>9837</v>
      </c>
      <c r="C4755">
        <v>27</v>
      </c>
      <c r="D4755" t="s">
        <v>5949</v>
      </c>
      <c r="E4755" s="469">
        <v>26.79</v>
      </c>
      <c r="F4755" t="s">
        <v>5861</v>
      </c>
      <c r="G4755">
        <v>93</v>
      </c>
    </row>
    <row r="4756" spans="1:7">
      <c r="A4756">
        <v>4755</v>
      </c>
      <c r="B4756">
        <v>6321</v>
      </c>
      <c r="C4756">
        <v>27</v>
      </c>
      <c r="D4756" t="s">
        <v>5950</v>
      </c>
      <c r="E4756" s="469">
        <v>42.95</v>
      </c>
      <c r="F4756" t="s">
        <v>5861</v>
      </c>
      <c r="G4756">
        <v>237</v>
      </c>
    </row>
    <row r="4757" spans="1:7">
      <c r="A4757">
        <v>4756</v>
      </c>
      <c r="B4757">
        <v>11721</v>
      </c>
      <c r="C4757">
        <v>27</v>
      </c>
      <c r="D4757" t="s">
        <v>5951</v>
      </c>
      <c r="E4757" s="469">
        <v>54.99</v>
      </c>
      <c r="F4757" t="s">
        <v>5861</v>
      </c>
      <c r="G4757">
        <v>12</v>
      </c>
    </row>
    <row r="4758" spans="1:7">
      <c r="A4758">
        <v>4757</v>
      </c>
      <c r="B4758">
        <v>6146</v>
      </c>
      <c r="C4758">
        <v>27</v>
      </c>
      <c r="D4758" t="s">
        <v>5952</v>
      </c>
      <c r="E4758" s="469">
        <v>99</v>
      </c>
      <c r="F4758" t="s">
        <v>3165</v>
      </c>
      <c r="G4758">
        <v>245</v>
      </c>
    </row>
    <row r="4759" spans="1:7">
      <c r="A4759">
        <v>4758</v>
      </c>
      <c r="B4759">
        <v>7027</v>
      </c>
      <c r="C4759">
        <v>27</v>
      </c>
      <c r="D4759" t="s">
        <v>5953</v>
      </c>
      <c r="E4759" s="469">
        <v>62.99</v>
      </c>
      <c r="F4759" t="s">
        <v>5855</v>
      </c>
      <c r="G4759">
        <v>209</v>
      </c>
    </row>
    <row r="4760" spans="1:7">
      <c r="A4760">
        <v>4759</v>
      </c>
      <c r="B4760">
        <v>6205</v>
      </c>
      <c r="C4760">
        <v>27</v>
      </c>
      <c r="D4760" t="s">
        <v>5954</v>
      </c>
      <c r="E4760" s="469">
        <v>34.950000000000003</v>
      </c>
      <c r="F4760" t="s">
        <v>5906</v>
      </c>
      <c r="G4760">
        <v>242</v>
      </c>
    </row>
    <row r="4761" spans="1:7">
      <c r="A4761">
        <v>4760</v>
      </c>
      <c r="B4761">
        <v>11015</v>
      </c>
      <c r="C4761">
        <v>27</v>
      </c>
      <c r="D4761" t="s">
        <v>5955</v>
      </c>
      <c r="E4761" s="469">
        <v>41.31</v>
      </c>
      <c r="F4761" t="s">
        <v>5956</v>
      </c>
      <c r="G4761">
        <v>42</v>
      </c>
    </row>
    <row r="4762" spans="1:7">
      <c r="A4762">
        <v>4761</v>
      </c>
      <c r="B4762">
        <v>8076</v>
      </c>
      <c r="C4762">
        <v>27</v>
      </c>
      <c r="D4762" t="s">
        <v>5957</v>
      </c>
      <c r="E4762" s="469">
        <v>51.99</v>
      </c>
      <c r="F4762" t="s">
        <v>4989</v>
      </c>
      <c r="G4762">
        <v>165</v>
      </c>
    </row>
    <row r="4763" spans="1:7">
      <c r="A4763">
        <v>4762</v>
      </c>
      <c r="B4763">
        <v>11745</v>
      </c>
      <c r="C4763">
        <v>27</v>
      </c>
      <c r="D4763" t="s">
        <v>5958</v>
      </c>
      <c r="E4763" s="469">
        <v>39.950000000000003</v>
      </c>
      <c r="F4763" t="s">
        <v>5865</v>
      </c>
      <c r="G4763">
        <v>11</v>
      </c>
    </row>
    <row r="4764" spans="1:7">
      <c r="A4764">
        <v>4763</v>
      </c>
      <c r="B4764">
        <v>9212</v>
      </c>
      <c r="C4764">
        <v>27</v>
      </c>
      <c r="D4764" t="s">
        <v>5959</v>
      </c>
      <c r="E4764" s="469">
        <v>38.99</v>
      </c>
      <c r="F4764" t="s">
        <v>5865</v>
      </c>
      <c r="G4764">
        <v>119</v>
      </c>
    </row>
    <row r="4765" spans="1:7">
      <c r="A4765">
        <v>4764</v>
      </c>
      <c r="B4765">
        <v>10432</v>
      </c>
      <c r="C4765">
        <v>27</v>
      </c>
      <c r="D4765" t="s">
        <v>5960</v>
      </c>
      <c r="E4765" s="469">
        <v>39.99</v>
      </c>
      <c r="F4765" t="s">
        <v>5865</v>
      </c>
      <c r="G4765">
        <v>67</v>
      </c>
    </row>
    <row r="4766" spans="1:7">
      <c r="A4766">
        <v>4765</v>
      </c>
      <c r="B4766">
        <v>9094</v>
      </c>
      <c r="C4766">
        <v>27</v>
      </c>
      <c r="D4766" t="s">
        <v>5961</v>
      </c>
      <c r="E4766" s="469">
        <v>29.95</v>
      </c>
      <c r="F4766" t="s">
        <v>5865</v>
      </c>
      <c r="G4766">
        <v>124</v>
      </c>
    </row>
    <row r="4767" spans="1:7">
      <c r="A4767">
        <v>4766</v>
      </c>
      <c r="B4767">
        <v>10236</v>
      </c>
      <c r="C4767">
        <v>27</v>
      </c>
      <c r="D4767" t="s">
        <v>5962</v>
      </c>
      <c r="E4767" s="469">
        <v>31.95</v>
      </c>
      <c r="F4767" t="s">
        <v>5865</v>
      </c>
      <c r="G4767">
        <v>75</v>
      </c>
    </row>
    <row r="4768" spans="1:7">
      <c r="A4768">
        <v>4767</v>
      </c>
      <c r="B4768">
        <v>10665</v>
      </c>
      <c r="C4768">
        <v>27</v>
      </c>
      <c r="D4768" t="s">
        <v>5963</v>
      </c>
      <c r="E4768" s="469">
        <v>65.95</v>
      </c>
      <c r="F4768" t="s">
        <v>5865</v>
      </c>
      <c r="G4768">
        <v>57</v>
      </c>
    </row>
    <row r="4769" spans="1:7">
      <c r="A4769">
        <v>4768</v>
      </c>
      <c r="B4769">
        <v>6855</v>
      </c>
      <c r="C4769">
        <v>27</v>
      </c>
      <c r="D4769" t="s">
        <v>5964</v>
      </c>
      <c r="E4769" s="469">
        <v>69.95</v>
      </c>
      <c r="F4769" t="s">
        <v>5865</v>
      </c>
      <c r="G4769">
        <v>216</v>
      </c>
    </row>
    <row r="4770" spans="1:7">
      <c r="A4770">
        <v>4769</v>
      </c>
      <c r="B4770">
        <v>11444</v>
      </c>
      <c r="C4770">
        <v>27</v>
      </c>
      <c r="D4770" t="s">
        <v>5965</v>
      </c>
      <c r="E4770" s="469">
        <v>44.99</v>
      </c>
      <c r="F4770" t="s">
        <v>5865</v>
      </c>
      <c r="G4770">
        <v>24</v>
      </c>
    </row>
    <row r="4771" spans="1:7">
      <c r="A4771">
        <v>4770</v>
      </c>
      <c r="B4771">
        <v>9516</v>
      </c>
      <c r="C4771">
        <v>27</v>
      </c>
      <c r="D4771" t="s">
        <v>5966</v>
      </c>
      <c r="E4771" s="469">
        <v>89.99</v>
      </c>
      <c r="F4771" t="s">
        <v>5967</v>
      </c>
      <c r="G4771">
        <v>106</v>
      </c>
    </row>
    <row r="4772" spans="1:7">
      <c r="A4772">
        <v>4771</v>
      </c>
      <c r="B4772">
        <v>7715</v>
      </c>
      <c r="C4772">
        <v>27</v>
      </c>
      <c r="D4772" t="s">
        <v>5968</v>
      </c>
      <c r="E4772" s="469">
        <v>39.950000000000003</v>
      </c>
      <c r="F4772" t="s">
        <v>5969</v>
      </c>
      <c r="G4772">
        <v>181</v>
      </c>
    </row>
    <row r="4773" spans="1:7">
      <c r="A4773">
        <v>4772</v>
      </c>
      <c r="B4773">
        <v>8858</v>
      </c>
      <c r="C4773">
        <v>27</v>
      </c>
      <c r="D4773" t="s">
        <v>5970</v>
      </c>
      <c r="E4773" s="469">
        <v>34.950000000000003</v>
      </c>
      <c r="F4773" t="s">
        <v>5969</v>
      </c>
      <c r="G4773">
        <v>134</v>
      </c>
    </row>
    <row r="4774" spans="1:7">
      <c r="A4774">
        <v>4773</v>
      </c>
      <c r="B4774">
        <v>9789</v>
      </c>
      <c r="C4774">
        <v>28</v>
      </c>
      <c r="D4774" t="s">
        <v>5971</v>
      </c>
      <c r="E4774" s="469">
        <v>58.99</v>
      </c>
      <c r="F4774" t="s">
        <v>5972</v>
      </c>
      <c r="G4774">
        <v>95</v>
      </c>
    </row>
    <row r="4775" spans="1:7">
      <c r="A4775">
        <v>4774</v>
      </c>
      <c r="B4775">
        <v>6352</v>
      </c>
      <c r="C4775">
        <v>28</v>
      </c>
      <c r="D4775" t="s">
        <v>5973</v>
      </c>
      <c r="E4775" s="469">
        <v>59.99</v>
      </c>
      <c r="F4775" t="s">
        <v>4731</v>
      </c>
      <c r="G4775">
        <v>236</v>
      </c>
    </row>
    <row r="4776" spans="1:7">
      <c r="A4776">
        <v>4775</v>
      </c>
      <c r="B4776">
        <v>11445</v>
      </c>
      <c r="C4776">
        <v>28</v>
      </c>
      <c r="D4776" t="s">
        <v>5974</v>
      </c>
      <c r="E4776" s="469">
        <v>47.99</v>
      </c>
      <c r="F4776" t="s">
        <v>5975</v>
      </c>
      <c r="G4776">
        <v>24</v>
      </c>
    </row>
    <row r="4777" spans="1:7">
      <c r="A4777">
        <v>4776</v>
      </c>
      <c r="B4777">
        <v>11690</v>
      </c>
      <c r="C4777">
        <v>28</v>
      </c>
      <c r="D4777" t="s">
        <v>5976</v>
      </c>
      <c r="E4777" s="469">
        <v>59.9</v>
      </c>
      <c r="F4777" t="s">
        <v>5977</v>
      </c>
      <c r="G4777">
        <v>13</v>
      </c>
    </row>
    <row r="4778" spans="1:7">
      <c r="A4778">
        <v>4777</v>
      </c>
      <c r="B4778">
        <v>10782</v>
      </c>
      <c r="C4778">
        <v>28</v>
      </c>
      <c r="D4778" t="s">
        <v>5978</v>
      </c>
      <c r="E4778" s="469">
        <v>42.99</v>
      </c>
      <c r="F4778" t="s">
        <v>5979</v>
      </c>
      <c r="G4778">
        <v>52</v>
      </c>
    </row>
    <row r="4779" spans="1:7">
      <c r="A4779">
        <v>4778</v>
      </c>
      <c r="B4779">
        <v>7955</v>
      </c>
      <c r="C4779">
        <v>28</v>
      </c>
      <c r="D4779" t="s">
        <v>5980</v>
      </c>
      <c r="E4779" s="469">
        <v>32.99</v>
      </c>
      <c r="F4779" t="s">
        <v>5981</v>
      </c>
      <c r="G4779">
        <v>170</v>
      </c>
    </row>
    <row r="4780" spans="1:7">
      <c r="A4780">
        <v>4779</v>
      </c>
      <c r="B4780">
        <v>11517</v>
      </c>
      <c r="C4780">
        <v>28</v>
      </c>
      <c r="D4780" t="s">
        <v>5982</v>
      </c>
      <c r="E4780" s="469">
        <v>49.99</v>
      </c>
      <c r="F4780" s="758">
        <v>42767</v>
      </c>
      <c r="G4780">
        <v>21</v>
      </c>
    </row>
    <row r="4781" spans="1:7">
      <c r="A4781">
        <v>4780</v>
      </c>
      <c r="B4781">
        <v>7800</v>
      </c>
      <c r="C4781">
        <v>28</v>
      </c>
      <c r="D4781" t="s">
        <v>5983</v>
      </c>
      <c r="E4781" s="469">
        <v>59.99</v>
      </c>
      <c r="F4781" t="s">
        <v>5984</v>
      </c>
      <c r="G4781">
        <v>177</v>
      </c>
    </row>
    <row r="4782" spans="1:7">
      <c r="A4782">
        <v>4781</v>
      </c>
      <c r="B4782">
        <v>6644</v>
      </c>
      <c r="C4782">
        <v>28</v>
      </c>
      <c r="D4782" t="s">
        <v>5985</v>
      </c>
      <c r="E4782" s="469">
        <v>59.9</v>
      </c>
      <c r="F4782" t="s">
        <v>5977</v>
      </c>
      <c r="G4782">
        <v>224</v>
      </c>
    </row>
    <row r="4783" spans="1:7">
      <c r="A4783">
        <v>4782</v>
      </c>
      <c r="B4783">
        <v>7077</v>
      </c>
      <c r="C4783">
        <v>28</v>
      </c>
      <c r="D4783" t="s">
        <v>5986</v>
      </c>
      <c r="E4783" s="469">
        <v>42.99</v>
      </c>
      <c r="F4783" t="s">
        <v>5987</v>
      </c>
      <c r="G4783">
        <v>207</v>
      </c>
    </row>
    <row r="4784" spans="1:7">
      <c r="A4784">
        <v>4783</v>
      </c>
      <c r="B4784">
        <v>7686</v>
      </c>
      <c r="C4784">
        <v>28</v>
      </c>
      <c r="D4784" t="s">
        <v>5988</v>
      </c>
      <c r="E4784" s="469">
        <v>39.99</v>
      </c>
      <c r="F4784" t="s">
        <v>5989</v>
      </c>
      <c r="G4784">
        <v>182</v>
      </c>
    </row>
    <row r="4785" spans="1:7">
      <c r="A4785">
        <v>4784</v>
      </c>
      <c r="B4785">
        <v>10127</v>
      </c>
      <c r="C4785">
        <v>28</v>
      </c>
      <c r="D4785" t="s">
        <v>5990</v>
      </c>
      <c r="E4785" s="469">
        <v>34.99</v>
      </c>
      <c r="F4785" t="s">
        <v>5991</v>
      </c>
      <c r="G4785">
        <v>80</v>
      </c>
    </row>
    <row r="4786" spans="1:7">
      <c r="A4786">
        <v>4785</v>
      </c>
      <c r="B4786">
        <v>7054</v>
      </c>
      <c r="C4786">
        <v>28</v>
      </c>
      <c r="D4786" t="s">
        <v>5992</v>
      </c>
      <c r="E4786" s="469">
        <v>29.99</v>
      </c>
      <c r="F4786" t="s">
        <v>5993</v>
      </c>
      <c r="G4786">
        <v>208</v>
      </c>
    </row>
    <row r="4787" spans="1:7">
      <c r="A4787">
        <v>4786</v>
      </c>
      <c r="B4787">
        <v>8026</v>
      </c>
      <c r="C4787">
        <v>28</v>
      </c>
      <c r="D4787" t="s">
        <v>5994</v>
      </c>
      <c r="E4787" s="469">
        <v>14.99</v>
      </c>
      <c r="F4787" t="s">
        <v>5995</v>
      </c>
      <c r="G4787">
        <v>167</v>
      </c>
    </row>
    <row r="4788" spans="1:7">
      <c r="A4788">
        <v>4787</v>
      </c>
      <c r="B4788">
        <v>10104</v>
      </c>
      <c r="C4788">
        <v>28</v>
      </c>
      <c r="D4788" t="s">
        <v>5996</v>
      </c>
      <c r="E4788" s="469">
        <v>57.99</v>
      </c>
      <c r="F4788" t="s">
        <v>840</v>
      </c>
      <c r="G4788">
        <v>81</v>
      </c>
    </row>
    <row r="4789" spans="1:7">
      <c r="A4789">
        <v>4788</v>
      </c>
      <c r="B4789">
        <v>8774</v>
      </c>
      <c r="C4789">
        <v>28</v>
      </c>
      <c r="D4789" t="s">
        <v>5997</v>
      </c>
      <c r="E4789" s="469">
        <v>64.989999999999995</v>
      </c>
      <c r="F4789" t="s">
        <v>5998</v>
      </c>
      <c r="G4789">
        <v>137</v>
      </c>
    </row>
    <row r="4790" spans="1:7">
      <c r="A4790">
        <v>4789</v>
      </c>
      <c r="B4790">
        <v>7215</v>
      </c>
      <c r="C4790">
        <v>28</v>
      </c>
      <c r="D4790" t="s">
        <v>5999</v>
      </c>
      <c r="E4790" s="469">
        <v>39.99</v>
      </c>
      <c r="F4790" t="s">
        <v>6000</v>
      </c>
      <c r="G4790">
        <v>202</v>
      </c>
    </row>
    <row r="4791" spans="1:7">
      <c r="A4791">
        <v>4790</v>
      </c>
      <c r="B4791">
        <v>6449</v>
      </c>
      <c r="C4791">
        <v>28</v>
      </c>
      <c r="D4791" t="s">
        <v>6001</v>
      </c>
      <c r="E4791" s="469">
        <v>29.99</v>
      </c>
      <c r="F4791" t="s">
        <v>4731</v>
      </c>
      <c r="G4791">
        <v>232</v>
      </c>
    </row>
    <row r="4792" spans="1:7">
      <c r="A4792">
        <v>4791</v>
      </c>
      <c r="B4792">
        <v>11077</v>
      </c>
      <c r="C4792">
        <v>28</v>
      </c>
      <c r="D4792" t="s">
        <v>6002</v>
      </c>
      <c r="E4792" s="469">
        <v>39.99</v>
      </c>
      <c r="F4792" t="s">
        <v>6003</v>
      </c>
      <c r="G4792">
        <v>40</v>
      </c>
    </row>
    <row r="4793" spans="1:7">
      <c r="A4793">
        <v>4792</v>
      </c>
      <c r="B4793">
        <v>11281</v>
      </c>
      <c r="C4793">
        <v>28</v>
      </c>
      <c r="D4793" t="s">
        <v>6004</v>
      </c>
      <c r="E4793" s="469">
        <v>35.99</v>
      </c>
      <c r="F4793" t="s">
        <v>6005</v>
      </c>
      <c r="G4793">
        <v>31</v>
      </c>
    </row>
    <row r="4794" spans="1:7">
      <c r="A4794">
        <v>4793</v>
      </c>
      <c r="B4794">
        <v>8903</v>
      </c>
      <c r="C4794">
        <v>28</v>
      </c>
      <c r="D4794" t="s">
        <v>6006</v>
      </c>
      <c r="E4794" s="469">
        <v>29.99</v>
      </c>
      <c r="F4794" t="s">
        <v>5987</v>
      </c>
      <c r="G4794">
        <v>132</v>
      </c>
    </row>
    <row r="4795" spans="1:7">
      <c r="A4795">
        <v>4794</v>
      </c>
      <c r="B4795">
        <v>7186</v>
      </c>
      <c r="C4795">
        <v>28</v>
      </c>
      <c r="D4795" t="s">
        <v>6007</v>
      </c>
      <c r="E4795" s="469">
        <v>39.99</v>
      </c>
      <c r="F4795" t="s">
        <v>6008</v>
      </c>
      <c r="G4795">
        <v>203</v>
      </c>
    </row>
    <row r="4796" spans="1:7">
      <c r="A4796">
        <v>4795</v>
      </c>
      <c r="B4796">
        <v>8804</v>
      </c>
      <c r="C4796">
        <v>28</v>
      </c>
      <c r="D4796" t="s">
        <v>6009</v>
      </c>
      <c r="E4796" s="469">
        <v>28.99</v>
      </c>
      <c r="F4796" t="s">
        <v>3684</v>
      </c>
      <c r="G4796">
        <v>136</v>
      </c>
    </row>
    <row r="4797" spans="1:7">
      <c r="A4797">
        <v>4796</v>
      </c>
      <c r="B4797">
        <v>9053</v>
      </c>
      <c r="C4797">
        <v>28</v>
      </c>
      <c r="D4797" t="s">
        <v>6010</v>
      </c>
      <c r="E4797" s="469">
        <v>39.99</v>
      </c>
      <c r="F4797" t="s">
        <v>4731</v>
      </c>
      <c r="G4797">
        <v>126</v>
      </c>
    </row>
    <row r="4798" spans="1:7">
      <c r="A4798">
        <v>4797</v>
      </c>
      <c r="B4798">
        <v>8718</v>
      </c>
      <c r="C4798">
        <v>28</v>
      </c>
      <c r="D4798" t="s">
        <v>6011</v>
      </c>
      <c r="E4798" s="469">
        <v>34.99</v>
      </c>
      <c r="F4798" t="s">
        <v>6012</v>
      </c>
      <c r="G4798">
        <v>139</v>
      </c>
    </row>
    <row r="4799" spans="1:7">
      <c r="A4799">
        <v>4798</v>
      </c>
      <c r="B4799">
        <v>10750</v>
      </c>
      <c r="C4799">
        <v>28</v>
      </c>
      <c r="D4799" t="s">
        <v>6013</v>
      </c>
      <c r="E4799" s="469">
        <v>42.99</v>
      </c>
      <c r="F4799" t="s">
        <v>6014</v>
      </c>
      <c r="G4799">
        <v>54</v>
      </c>
    </row>
    <row r="4800" spans="1:7">
      <c r="A4800">
        <v>4799</v>
      </c>
      <c r="B4800">
        <v>6322</v>
      </c>
      <c r="C4800">
        <v>28</v>
      </c>
      <c r="D4800" t="s">
        <v>6015</v>
      </c>
      <c r="E4800" s="469">
        <v>79.900000000000006</v>
      </c>
      <c r="F4800" t="s">
        <v>5998</v>
      </c>
      <c r="G4800">
        <v>237</v>
      </c>
    </row>
    <row r="4801" spans="1:7">
      <c r="A4801">
        <v>4800</v>
      </c>
      <c r="B4801">
        <v>11971</v>
      </c>
      <c r="C4801">
        <v>28</v>
      </c>
      <c r="D4801" t="s">
        <v>6016</v>
      </c>
      <c r="E4801" s="469">
        <v>48.99</v>
      </c>
      <c r="F4801" t="s">
        <v>4731</v>
      </c>
      <c r="G4801">
        <v>1</v>
      </c>
    </row>
    <row r="4802" spans="1:7">
      <c r="A4802">
        <v>4801</v>
      </c>
      <c r="B4802">
        <v>8975</v>
      </c>
      <c r="C4802">
        <v>28</v>
      </c>
      <c r="D4802" t="s">
        <v>6017</v>
      </c>
      <c r="E4802" s="469">
        <v>17.989999999999998</v>
      </c>
      <c r="F4802" t="s">
        <v>5991</v>
      </c>
      <c r="G4802">
        <v>129</v>
      </c>
    </row>
    <row r="4803" spans="1:7">
      <c r="A4803">
        <v>4802</v>
      </c>
      <c r="B4803">
        <v>8744</v>
      </c>
      <c r="C4803">
        <v>28</v>
      </c>
      <c r="D4803" t="s">
        <v>6018</v>
      </c>
      <c r="E4803" s="469">
        <v>49.99</v>
      </c>
      <c r="F4803" t="s">
        <v>5977</v>
      </c>
      <c r="G4803">
        <v>138</v>
      </c>
    </row>
    <row r="4804" spans="1:7">
      <c r="A4804">
        <v>4803</v>
      </c>
      <c r="B4804">
        <v>11261</v>
      </c>
      <c r="C4804">
        <v>28</v>
      </c>
      <c r="D4804" t="s">
        <v>6019</v>
      </c>
      <c r="E4804" s="469">
        <v>55.99</v>
      </c>
      <c r="F4804" t="s">
        <v>6020</v>
      </c>
      <c r="G4804">
        <v>32</v>
      </c>
    </row>
    <row r="4805" spans="1:7">
      <c r="A4805">
        <v>4804</v>
      </c>
      <c r="B4805">
        <v>8386</v>
      </c>
      <c r="C4805">
        <v>28</v>
      </c>
      <c r="D4805" t="s">
        <v>6021</v>
      </c>
      <c r="E4805" s="469">
        <v>46.99</v>
      </c>
      <c r="F4805" t="s">
        <v>6022</v>
      </c>
      <c r="G4805">
        <v>152</v>
      </c>
    </row>
    <row r="4806" spans="1:7">
      <c r="A4806">
        <v>4805</v>
      </c>
      <c r="B4806">
        <v>8097</v>
      </c>
      <c r="C4806">
        <v>28</v>
      </c>
      <c r="D4806" t="s">
        <v>6023</v>
      </c>
      <c r="E4806" s="469">
        <v>28.99</v>
      </c>
      <c r="F4806" t="s">
        <v>6024</v>
      </c>
      <c r="G4806">
        <v>164</v>
      </c>
    </row>
    <row r="4807" spans="1:7">
      <c r="A4807">
        <v>4806</v>
      </c>
      <c r="B4807">
        <v>8859</v>
      </c>
      <c r="C4807">
        <v>28</v>
      </c>
      <c r="D4807" t="s">
        <v>6025</v>
      </c>
      <c r="E4807" s="469">
        <v>59.95</v>
      </c>
      <c r="F4807" t="s">
        <v>6026</v>
      </c>
      <c r="G4807">
        <v>134</v>
      </c>
    </row>
    <row r="4808" spans="1:7">
      <c r="A4808">
        <v>4807</v>
      </c>
      <c r="B4808">
        <v>7687</v>
      </c>
      <c r="C4808">
        <v>28</v>
      </c>
      <c r="D4808" t="s">
        <v>6027</v>
      </c>
      <c r="E4808" s="469">
        <v>33.950000000000003</v>
      </c>
      <c r="F4808" t="s">
        <v>6028</v>
      </c>
      <c r="G4808">
        <v>182</v>
      </c>
    </row>
    <row r="4809" spans="1:7">
      <c r="A4809">
        <v>4808</v>
      </c>
      <c r="B4809">
        <v>11822</v>
      </c>
      <c r="C4809">
        <v>28</v>
      </c>
      <c r="D4809" t="s">
        <v>6029</v>
      </c>
      <c r="E4809" s="469">
        <v>42.99</v>
      </c>
      <c r="F4809" t="s">
        <v>6003</v>
      </c>
      <c r="G4809">
        <v>8</v>
      </c>
    </row>
    <row r="4810" spans="1:7">
      <c r="A4810">
        <v>4809</v>
      </c>
      <c r="B4810">
        <v>7587</v>
      </c>
      <c r="C4810">
        <v>28</v>
      </c>
      <c r="D4810" t="s">
        <v>6030</v>
      </c>
      <c r="E4810" s="469">
        <v>34.99</v>
      </c>
      <c r="F4810" t="s">
        <v>5979</v>
      </c>
      <c r="G4810">
        <v>187</v>
      </c>
    </row>
    <row r="4811" spans="1:7">
      <c r="A4811">
        <v>4810</v>
      </c>
      <c r="B4811">
        <v>6049</v>
      </c>
      <c r="C4811">
        <v>28</v>
      </c>
      <c r="D4811" t="s">
        <v>6031</v>
      </c>
      <c r="E4811" s="469">
        <v>49.99</v>
      </c>
      <c r="F4811" t="s">
        <v>4679</v>
      </c>
      <c r="G4811">
        <v>249</v>
      </c>
    </row>
    <row r="4812" spans="1:7">
      <c r="A4812">
        <v>4811</v>
      </c>
      <c r="B4812">
        <v>7862</v>
      </c>
      <c r="C4812">
        <v>28</v>
      </c>
      <c r="D4812" t="s">
        <v>6032</v>
      </c>
      <c r="E4812" s="469">
        <v>29.95</v>
      </c>
      <c r="F4812" t="s">
        <v>6033</v>
      </c>
      <c r="G4812">
        <v>174</v>
      </c>
    </row>
    <row r="4813" spans="1:7">
      <c r="A4813">
        <v>4812</v>
      </c>
      <c r="B4813">
        <v>11467</v>
      </c>
      <c r="C4813">
        <v>28</v>
      </c>
      <c r="D4813" t="s">
        <v>6034</v>
      </c>
      <c r="E4813" s="469">
        <v>42.99</v>
      </c>
      <c r="F4813" t="s">
        <v>6003</v>
      </c>
      <c r="G4813">
        <v>23</v>
      </c>
    </row>
    <row r="4814" spans="1:7">
      <c r="A4814">
        <v>4813</v>
      </c>
      <c r="B4814">
        <v>10359</v>
      </c>
      <c r="C4814">
        <v>28</v>
      </c>
      <c r="D4814" t="s">
        <v>6035</v>
      </c>
      <c r="E4814" s="469">
        <v>28.99</v>
      </c>
      <c r="F4814" t="s">
        <v>5981</v>
      </c>
      <c r="G4814">
        <v>70</v>
      </c>
    </row>
    <row r="4815" spans="1:7">
      <c r="A4815">
        <v>4814</v>
      </c>
      <c r="B4815">
        <v>7615</v>
      </c>
      <c r="C4815">
        <v>28</v>
      </c>
      <c r="D4815" t="s">
        <v>6036</v>
      </c>
      <c r="E4815" s="469">
        <v>43.99</v>
      </c>
      <c r="F4815" t="s">
        <v>5979</v>
      </c>
      <c r="G4815">
        <v>186</v>
      </c>
    </row>
    <row r="4816" spans="1:7">
      <c r="A4816">
        <v>4815</v>
      </c>
      <c r="B4816">
        <v>10517</v>
      </c>
      <c r="C4816">
        <v>28</v>
      </c>
      <c r="D4816" t="s">
        <v>6037</v>
      </c>
      <c r="E4816" s="469">
        <v>24.99</v>
      </c>
      <c r="F4816" t="s">
        <v>6038</v>
      </c>
      <c r="G4816">
        <v>64</v>
      </c>
    </row>
    <row r="4817" spans="1:7">
      <c r="A4817">
        <v>4816</v>
      </c>
      <c r="B4817">
        <v>10608</v>
      </c>
      <c r="C4817">
        <v>28</v>
      </c>
      <c r="D4817" t="s">
        <v>6039</v>
      </c>
      <c r="E4817" s="469">
        <v>41.99</v>
      </c>
      <c r="F4817" t="s">
        <v>6003</v>
      </c>
      <c r="G4817">
        <v>60</v>
      </c>
    </row>
    <row r="4818" spans="1:7">
      <c r="A4818">
        <v>4817</v>
      </c>
      <c r="B4818">
        <v>7801</v>
      </c>
      <c r="C4818">
        <v>28</v>
      </c>
      <c r="D4818" t="s">
        <v>6040</v>
      </c>
      <c r="E4818" s="469">
        <v>56.99</v>
      </c>
      <c r="F4818" t="s">
        <v>5972</v>
      </c>
      <c r="G4818">
        <v>177</v>
      </c>
    </row>
    <row r="4819" spans="1:7">
      <c r="A4819">
        <v>4818</v>
      </c>
      <c r="B4819">
        <v>9178</v>
      </c>
      <c r="C4819">
        <v>28</v>
      </c>
      <c r="D4819" t="s">
        <v>6041</v>
      </c>
      <c r="E4819" s="469">
        <v>49.99</v>
      </c>
      <c r="F4819" t="s">
        <v>6042</v>
      </c>
      <c r="G4819">
        <v>120</v>
      </c>
    </row>
    <row r="4820" spans="1:7">
      <c r="A4820">
        <v>4819</v>
      </c>
      <c r="B4820">
        <v>11078</v>
      </c>
      <c r="C4820">
        <v>28</v>
      </c>
      <c r="D4820" t="s">
        <v>6043</v>
      </c>
      <c r="E4820" s="469">
        <v>34.99</v>
      </c>
      <c r="F4820" t="s">
        <v>6044</v>
      </c>
      <c r="G4820">
        <v>40</v>
      </c>
    </row>
    <row r="4821" spans="1:7">
      <c r="A4821">
        <v>4820</v>
      </c>
      <c r="B4821">
        <v>10212</v>
      </c>
      <c r="C4821">
        <v>28</v>
      </c>
      <c r="D4821" t="s">
        <v>6045</v>
      </c>
      <c r="E4821" s="469">
        <v>39.99</v>
      </c>
      <c r="F4821" t="s">
        <v>6046</v>
      </c>
      <c r="G4821">
        <v>76</v>
      </c>
    </row>
    <row r="4822" spans="1:7">
      <c r="A4822">
        <v>4821</v>
      </c>
      <c r="B4822">
        <v>9735</v>
      </c>
      <c r="C4822">
        <v>28</v>
      </c>
      <c r="D4822" t="s">
        <v>6047</v>
      </c>
      <c r="E4822" s="469">
        <v>42.99</v>
      </c>
      <c r="F4822" t="s">
        <v>4734</v>
      </c>
      <c r="G4822">
        <v>97</v>
      </c>
    </row>
    <row r="4823" spans="1:7">
      <c r="A4823">
        <v>4822</v>
      </c>
      <c r="B4823">
        <v>6856</v>
      </c>
      <c r="C4823">
        <v>28</v>
      </c>
      <c r="D4823" t="s">
        <v>6048</v>
      </c>
      <c r="E4823" s="469">
        <v>29.99</v>
      </c>
      <c r="F4823" t="s">
        <v>5400</v>
      </c>
      <c r="G4823">
        <v>216</v>
      </c>
    </row>
    <row r="4824" spans="1:7">
      <c r="A4824">
        <v>4823</v>
      </c>
      <c r="B4824">
        <v>6933</v>
      </c>
      <c r="C4824">
        <v>28</v>
      </c>
      <c r="D4824" t="s">
        <v>6049</v>
      </c>
      <c r="E4824" s="469">
        <v>57.99</v>
      </c>
      <c r="F4824" t="s">
        <v>6050</v>
      </c>
      <c r="G4824">
        <v>213</v>
      </c>
    </row>
    <row r="4825" spans="1:7">
      <c r="A4825">
        <v>4824</v>
      </c>
      <c r="B4825">
        <v>9095</v>
      </c>
      <c r="C4825">
        <v>28</v>
      </c>
      <c r="D4825" t="s">
        <v>6051</v>
      </c>
      <c r="E4825" s="469">
        <v>48.99</v>
      </c>
      <c r="F4825" t="s">
        <v>5975</v>
      </c>
      <c r="G4825">
        <v>124</v>
      </c>
    </row>
    <row r="4826" spans="1:7">
      <c r="A4826">
        <v>4825</v>
      </c>
      <c r="B4826">
        <v>11160</v>
      </c>
      <c r="C4826">
        <v>28</v>
      </c>
      <c r="D4826" t="s">
        <v>6052</v>
      </c>
      <c r="E4826" s="469">
        <v>19.989999999999998</v>
      </c>
      <c r="F4826" t="s">
        <v>4731</v>
      </c>
      <c r="G4826">
        <v>36</v>
      </c>
    </row>
    <row r="4827" spans="1:7">
      <c r="A4827">
        <v>4826</v>
      </c>
      <c r="B4827">
        <v>7956</v>
      </c>
      <c r="C4827">
        <v>28</v>
      </c>
      <c r="D4827" t="s">
        <v>6053</v>
      </c>
      <c r="E4827" s="469">
        <v>39.99</v>
      </c>
      <c r="F4827" t="s">
        <v>6054</v>
      </c>
      <c r="G4827">
        <v>170</v>
      </c>
    </row>
    <row r="4828" spans="1:7">
      <c r="A4828">
        <v>4827</v>
      </c>
      <c r="B4828">
        <v>9574</v>
      </c>
      <c r="C4828">
        <v>28</v>
      </c>
      <c r="D4828" t="s">
        <v>6055</v>
      </c>
      <c r="E4828" s="469">
        <v>37.99</v>
      </c>
      <c r="F4828" t="s">
        <v>6056</v>
      </c>
      <c r="G4828">
        <v>103</v>
      </c>
    </row>
    <row r="4829" spans="1:7">
      <c r="A4829">
        <v>4828</v>
      </c>
      <c r="B4829">
        <v>9838</v>
      </c>
      <c r="C4829">
        <v>28</v>
      </c>
      <c r="D4829" t="s">
        <v>6057</v>
      </c>
      <c r="E4829" s="469">
        <v>22.99</v>
      </c>
      <c r="F4829" t="s">
        <v>6058</v>
      </c>
      <c r="G4829">
        <v>93</v>
      </c>
    </row>
    <row r="4830" spans="1:7">
      <c r="A4830">
        <v>4829</v>
      </c>
      <c r="B4830">
        <v>7975</v>
      </c>
      <c r="C4830">
        <v>28</v>
      </c>
      <c r="D4830" t="s">
        <v>6059</v>
      </c>
      <c r="E4830" s="469">
        <v>19.989999999999998</v>
      </c>
      <c r="F4830" t="s">
        <v>6000</v>
      </c>
      <c r="G4830">
        <v>169</v>
      </c>
    </row>
    <row r="4831" spans="1:7">
      <c r="A4831">
        <v>4830</v>
      </c>
      <c r="B4831">
        <v>7802</v>
      </c>
      <c r="C4831">
        <v>28</v>
      </c>
      <c r="D4831" t="s">
        <v>6060</v>
      </c>
      <c r="E4831" s="469">
        <v>40.99</v>
      </c>
      <c r="F4831" t="s">
        <v>6061</v>
      </c>
      <c r="G4831">
        <v>177</v>
      </c>
    </row>
    <row r="4832" spans="1:7">
      <c r="A4832">
        <v>4831</v>
      </c>
      <c r="B4832">
        <v>7317</v>
      </c>
      <c r="C4832">
        <v>28</v>
      </c>
      <c r="D4832" t="s">
        <v>6062</v>
      </c>
      <c r="E4832" s="469">
        <v>34.99</v>
      </c>
      <c r="F4832" t="s">
        <v>6063</v>
      </c>
      <c r="G4832">
        <v>198</v>
      </c>
    </row>
    <row r="4833" spans="1:7">
      <c r="A4833">
        <v>4832</v>
      </c>
      <c r="B4833">
        <v>9863</v>
      </c>
      <c r="C4833">
        <v>28</v>
      </c>
      <c r="D4833" t="s">
        <v>6064</v>
      </c>
      <c r="E4833" s="469">
        <v>36.99</v>
      </c>
      <c r="F4833" t="s">
        <v>6065</v>
      </c>
      <c r="G4833">
        <v>92</v>
      </c>
    </row>
    <row r="4834" spans="1:7">
      <c r="A4834">
        <v>4833</v>
      </c>
      <c r="B4834">
        <v>7318</v>
      </c>
      <c r="C4834">
        <v>28</v>
      </c>
      <c r="D4834" t="s">
        <v>6066</v>
      </c>
      <c r="E4834" s="469">
        <v>26.99</v>
      </c>
      <c r="F4834" t="s">
        <v>5981</v>
      </c>
      <c r="G4834">
        <v>198</v>
      </c>
    </row>
    <row r="4835" spans="1:7">
      <c r="A4835">
        <v>4834</v>
      </c>
      <c r="B4835">
        <v>6883</v>
      </c>
      <c r="C4835">
        <v>28</v>
      </c>
      <c r="D4835" t="s">
        <v>6067</v>
      </c>
      <c r="E4835" s="469">
        <v>42.99</v>
      </c>
      <c r="F4835" t="s">
        <v>6068</v>
      </c>
      <c r="G4835">
        <v>215</v>
      </c>
    </row>
    <row r="4836" spans="1:7">
      <c r="A4836">
        <v>4835</v>
      </c>
      <c r="B4836">
        <v>9763</v>
      </c>
      <c r="C4836">
        <v>28</v>
      </c>
      <c r="D4836" t="s">
        <v>6069</v>
      </c>
      <c r="E4836" s="469">
        <v>35.99</v>
      </c>
      <c r="F4836" t="s">
        <v>3684</v>
      </c>
      <c r="G4836">
        <v>96</v>
      </c>
    </row>
    <row r="4837" spans="1:7">
      <c r="A4837">
        <v>4836</v>
      </c>
      <c r="B4837">
        <v>7240</v>
      </c>
      <c r="C4837">
        <v>28</v>
      </c>
      <c r="D4837" t="s">
        <v>6070</v>
      </c>
      <c r="E4837" s="469">
        <v>42.99</v>
      </c>
      <c r="F4837" t="s">
        <v>6071</v>
      </c>
      <c r="G4837">
        <v>201</v>
      </c>
    </row>
    <row r="4838" spans="1:7">
      <c r="A4838">
        <v>4837</v>
      </c>
      <c r="B4838">
        <v>10631</v>
      </c>
      <c r="C4838">
        <v>28</v>
      </c>
      <c r="D4838" t="s">
        <v>6072</v>
      </c>
      <c r="E4838" s="469">
        <v>39.950000000000003</v>
      </c>
      <c r="F4838" t="s">
        <v>6073</v>
      </c>
      <c r="G4838">
        <v>59</v>
      </c>
    </row>
    <row r="4839" spans="1:7">
      <c r="A4839">
        <v>4838</v>
      </c>
      <c r="B4839">
        <v>9790</v>
      </c>
      <c r="C4839">
        <v>28</v>
      </c>
      <c r="D4839" t="s">
        <v>6074</v>
      </c>
      <c r="E4839" s="469">
        <v>37.99</v>
      </c>
      <c r="F4839" t="s">
        <v>6038</v>
      </c>
      <c r="G4839">
        <v>95</v>
      </c>
    </row>
    <row r="4840" spans="1:7">
      <c r="A4840">
        <v>4839</v>
      </c>
      <c r="B4840">
        <v>8257</v>
      </c>
      <c r="C4840">
        <v>28</v>
      </c>
      <c r="D4840" t="s">
        <v>6075</v>
      </c>
      <c r="E4840" s="469">
        <v>21.99</v>
      </c>
      <c r="F4840" t="s">
        <v>4731</v>
      </c>
      <c r="G4840">
        <v>157</v>
      </c>
    </row>
    <row r="4841" spans="1:7">
      <c r="A4841">
        <v>4840</v>
      </c>
      <c r="B4841">
        <v>8456</v>
      </c>
      <c r="C4841">
        <v>28</v>
      </c>
      <c r="D4841" t="s">
        <v>6076</v>
      </c>
      <c r="E4841" s="469">
        <v>47.99</v>
      </c>
      <c r="F4841" t="s">
        <v>4731</v>
      </c>
      <c r="G4841">
        <v>150</v>
      </c>
    </row>
    <row r="4842" spans="1:7">
      <c r="A4842">
        <v>4841</v>
      </c>
      <c r="B4842">
        <v>7780</v>
      </c>
      <c r="C4842">
        <v>28</v>
      </c>
      <c r="D4842" t="s">
        <v>6077</v>
      </c>
      <c r="E4842" s="469">
        <v>43.99</v>
      </c>
      <c r="F4842" t="s">
        <v>4734</v>
      </c>
      <c r="G4842">
        <v>178</v>
      </c>
    </row>
    <row r="4843" spans="1:7">
      <c r="A4843">
        <v>4842</v>
      </c>
      <c r="B4843">
        <v>11349</v>
      </c>
      <c r="C4843">
        <v>28</v>
      </c>
      <c r="D4843" t="s">
        <v>6078</v>
      </c>
      <c r="E4843" s="469">
        <v>57.99</v>
      </c>
      <c r="F4843" t="s">
        <v>6061</v>
      </c>
      <c r="G4843">
        <v>28</v>
      </c>
    </row>
    <row r="4844" spans="1:7">
      <c r="A4844">
        <v>4843</v>
      </c>
      <c r="B4844">
        <v>8642</v>
      </c>
      <c r="C4844">
        <v>28</v>
      </c>
      <c r="D4844" t="s">
        <v>6079</v>
      </c>
      <c r="E4844" s="469">
        <v>39.99</v>
      </c>
      <c r="F4844" t="s">
        <v>6080</v>
      </c>
      <c r="G4844">
        <v>142</v>
      </c>
    </row>
    <row r="4845" spans="1:7">
      <c r="A4845">
        <v>4844</v>
      </c>
      <c r="B4845">
        <v>7216</v>
      </c>
      <c r="C4845">
        <v>28</v>
      </c>
      <c r="D4845" t="s">
        <v>6081</v>
      </c>
      <c r="E4845" s="469">
        <v>19.989999999999998</v>
      </c>
      <c r="F4845" t="s">
        <v>6014</v>
      </c>
      <c r="G4845">
        <v>202</v>
      </c>
    </row>
    <row r="4846" spans="1:7">
      <c r="A4846">
        <v>4845</v>
      </c>
      <c r="B4846">
        <v>8120</v>
      </c>
      <c r="C4846">
        <v>28</v>
      </c>
      <c r="D4846" t="s">
        <v>6082</v>
      </c>
      <c r="E4846" s="469">
        <v>58.99</v>
      </c>
      <c r="F4846" t="s">
        <v>6083</v>
      </c>
      <c r="G4846">
        <v>163</v>
      </c>
    </row>
    <row r="4847" spans="1:7">
      <c r="A4847">
        <v>4846</v>
      </c>
      <c r="B4847">
        <v>9764</v>
      </c>
      <c r="C4847">
        <v>28</v>
      </c>
      <c r="D4847" t="s">
        <v>6084</v>
      </c>
      <c r="E4847" s="469">
        <v>27.99</v>
      </c>
      <c r="F4847" t="s">
        <v>5993</v>
      </c>
      <c r="G4847">
        <v>96</v>
      </c>
    </row>
    <row r="4848" spans="1:7">
      <c r="A4848">
        <v>4847</v>
      </c>
      <c r="B4848">
        <v>6323</v>
      </c>
      <c r="C4848">
        <v>28</v>
      </c>
      <c r="D4848" t="s">
        <v>6085</v>
      </c>
      <c r="E4848" s="469">
        <v>37.99</v>
      </c>
      <c r="F4848" t="s">
        <v>3684</v>
      </c>
      <c r="G4848">
        <v>237</v>
      </c>
    </row>
    <row r="4849" spans="1:7">
      <c r="A4849">
        <v>4848</v>
      </c>
      <c r="B4849">
        <v>11398</v>
      </c>
      <c r="C4849">
        <v>28</v>
      </c>
      <c r="D4849" t="s">
        <v>6086</v>
      </c>
      <c r="E4849" s="469">
        <v>29.95</v>
      </c>
      <c r="F4849" t="s">
        <v>6087</v>
      </c>
      <c r="G4849">
        <v>26</v>
      </c>
    </row>
    <row r="4850" spans="1:7">
      <c r="A4850">
        <v>4849</v>
      </c>
      <c r="B4850">
        <v>10985</v>
      </c>
      <c r="C4850">
        <v>28</v>
      </c>
      <c r="D4850" t="s">
        <v>6088</v>
      </c>
      <c r="E4850" s="469">
        <v>89.9</v>
      </c>
      <c r="F4850" t="s">
        <v>5998</v>
      </c>
      <c r="G4850">
        <v>43</v>
      </c>
    </row>
    <row r="4851" spans="1:7">
      <c r="A4851">
        <v>4850</v>
      </c>
      <c r="B4851">
        <v>7688</v>
      </c>
      <c r="C4851">
        <v>28</v>
      </c>
      <c r="D4851" t="s">
        <v>6089</v>
      </c>
      <c r="E4851" s="469">
        <v>59.99</v>
      </c>
      <c r="F4851" t="s">
        <v>5998</v>
      </c>
      <c r="G4851">
        <v>182</v>
      </c>
    </row>
    <row r="4852" spans="1:7">
      <c r="A4852">
        <v>4851</v>
      </c>
      <c r="B4852">
        <v>9096</v>
      </c>
      <c r="C4852">
        <v>28</v>
      </c>
      <c r="D4852" t="s">
        <v>6090</v>
      </c>
      <c r="E4852" s="469">
        <v>54.99</v>
      </c>
      <c r="F4852" t="s">
        <v>5972</v>
      </c>
      <c r="G4852">
        <v>124</v>
      </c>
    </row>
    <row r="4853" spans="1:7">
      <c r="A4853">
        <v>4852</v>
      </c>
      <c r="B4853">
        <v>10804</v>
      </c>
      <c r="C4853">
        <v>28</v>
      </c>
      <c r="D4853" t="s">
        <v>6091</v>
      </c>
      <c r="E4853" s="469">
        <v>48.99</v>
      </c>
      <c r="F4853" t="s">
        <v>5972</v>
      </c>
      <c r="G4853">
        <v>51</v>
      </c>
    </row>
    <row r="4854" spans="1:7">
      <c r="A4854">
        <v>4853</v>
      </c>
      <c r="B4854">
        <v>7241</v>
      </c>
      <c r="C4854">
        <v>28</v>
      </c>
      <c r="D4854" t="s">
        <v>6092</v>
      </c>
      <c r="E4854" s="469">
        <v>29.99</v>
      </c>
      <c r="F4854" t="s">
        <v>6093</v>
      </c>
      <c r="G4854">
        <v>201</v>
      </c>
    </row>
    <row r="4855" spans="1:7">
      <c r="A4855">
        <v>4854</v>
      </c>
      <c r="B4855">
        <v>8695</v>
      </c>
      <c r="C4855">
        <v>28</v>
      </c>
      <c r="D4855" t="s">
        <v>6094</v>
      </c>
      <c r="E4855" s="469">
        <v>27.99</v>
      </c>
      <c r="F4855" t="s">
        <v>6095</v>
      </c>
      <c r="G4855">
        <v>140</v>
      </c>
    </row>
    <row r="4856" spans="1:7">
      <c r="A4856">
        <v>4855</v>
      </c>
      <c r="B4856">
        <v>9883</v>
      </c>
      <c r="C4856">
        <v>28</v>
      </c>
      <c r="D4856" t="s">
        <v>6096</v>
      </c>
      <c r="E4856" s="469">
        <v>29.99</v>
      </c>
      <c r="F4856" t="s">
        <v>6033</v>
      </c>
      <c r="G4856">
        <v>91</v>
      </c>
    </row>
    <row r="4857" spans="1:7">
      <c r="A4857">
        <v>4856</v>
      </c>
      <c r="B4857">
        <v>6127</v>
      </c>
      <c r="C4857">
        <v>28</v>
      </c>
      <c r="D4857" t="s">
        <v>6097</v>
      </c>
      <c r="E4857" s="469">
        <v>59.99</v>
      </c>
      <c r="F4857" t="s">
        <v>5989</v>
      </c>
      <c r="G4857">
        <v>246</v>
      </c>
    </row>
    <row r="4858" spans="1:7">
      <c r="A4858">
        <v>4857</v>
      </c>
      <c r="B4858">
        <v>9818</v>
      </c>
      <c r="C4858">
        <v>28</v>
      </c>
      <c r="D4858" t="s">
        <v>6098</v>
      </c>
      <c r="E4858" s="469">
        <v>49.99</v>
      </c>
      <c r="F4858" t="s">
        <v>6099</v>
      </c>
      <c r="G4858">
        <v>94</v>
      </c>
    </row>
    <row r="4859" spans="1:7">
      <c r="A4859">
        <v>4858</v>
      </c>
      <c r="B4859">
        <v>9864</v>
      </c>
      <c r="C4859">
        <v>28</v>
      </c>
      <c r="D4859" t="s">
        <v>6100</v>
      </c>
      <c r="E4859" s="469">
        <v>64.95</v>
      </c>
      <c r="F4859" t="s">
        <v>6101</v>
      </c>
      <c r="G4859">
        <v>92</v>
      </c>
    </row>
    <row r="4860" spans="1:7">
      <c r="A4860">
        <v>4859</v>
      </c>
      <c r="B4860">
        <v>11350</v>
      </c>
      <c r="C4860">
        <v>28</v>
      </c>
      <c r="D4860" t="s">
        <v>6102</v>
      </c>
      <c r="E4860" s="469">
        <v>54.99</v>
      </c>
      <c r="F4860" t="s">
        <v>3684</v>
      </c>
      <c r="G4860">
        <v>28</v>
      </c>
    </row>
    <row r="4861" spans="1:7">
      <c r="A4861">
        <v>4860</v>
      </c>
      <c r="B4861">
        <v>7765</v>
      </c>
      <c r="C4861">
        <v>28</v>
      </c>
      <c r="D4861" t="s">
        <v>6103</v>
      </c>
      <c r="E4861" s="469">
        <v>39.99</v>
      </c>
      <c r="F4861" t="s">
        <v>6104</v>
      </c>
      <c r="G4861">
        <v>179</v>
      </c>
    </row>
    <row r="4862" spans="1:7">
      <c r="A4862">
        <v>4861</v>
      </c>
      <c r="B4862">
        <v>7509</v>
      </c>
      <c r="C4862">
        <v>28</v>
      </c>
      <c r="D4862" t="s">
        <v>6105</v>
      </c>
      <c r="E4862" s="469">
        <v>29.9</v>
      </c>
      <c r="F4862" t="s">
        <v>6106</v>
      </c>
      <c r="G4862">
        <v>190</v>
      </c>
    </row>
    <row r="4863" spans="1:7">
      <c r="A4863">
        <v>4862</v>
      </c>
      <c r="B4863">
        <v>10956</v>
      </c>
      <c r="C4863">
        <v>28</v>
      </c>
      <c r="D4863" t="s">
        <v>6107</v>
      </c>
      <c r="E4863" s="469">
        <v>34.99</v>
      </c>
      <c r="F4863" t="s">
        <v>4679</v>
      </c>
      <c r="G4863">
        <v>44</v>
      </c>
    </row>
    <row r="4864" spans="1:7">
      <c r="A4864">
        <v>4863</v>
      </c>
      <c r="B4864">
        <v>8232</v>
      </c>
      <c r="C4864">
        <v>28</v>
      </c>
      <c r="D4864" t="s">
        <v>6108</v>
      </c>
      <c r="E4864" s="469">
        <v>58.99</v>
      </c>
      <c r="F4864" t="s">
        <v>6061</v>
      </c>
      <c r="G4864">
        <v>158</v>
      </c>
    </row>
    <row r="4865" spans="1:7">
      <c r="A4865">
        <v>4864</v>
      </c>
      <c r="B4865">
        <v>8457</v>
      </c>
      <c r="C4865">
        <v>28</v>
      </c>
      <c r="D4865" t="s">
        <v>6109</v>
      </c>
      <c r="E4865" s="469">
        <v>49.99</v>
      </c>
      <c r="F4865" t="s">
        <v>5975</v>
      </c>
      <c r="G4865">
        <v>150</v>
      </c>
    </row>
    <row r="4866" spans="1:7">
      <c r="A4866">
        <v>4865</v>
      </c>
      <c r="B4866">
        <v>10986</v>
      </c>
      <c r="C4866">
        <v>28</v>
      </c>
      <c r="D4866" t="s">
        <v>6110</v>
      </c>
      <c r="E4866" s="469">
        <v>19.989999999999998</v>
      </c>
      <c r="F4866" t="s">
        <v>5972</v>
      </c>
      <c r="G4866">
        <v>43</v>
      </c>
    </row>
    <row r="4867" spans="1:7">
      <c r="A4867">
        <v>4866</v>
      </c>
      <c r="B4867">
        <v>8471</v>
      </c>
      <c r="C4867">
        <v>28</v>
      </c>
      <c r="D4867" t="s">
        <v>6111</v>
      </c>
      <c r="E4867" s="469">
        <v>21.99</v>
      </c>
      <c r="F4867" t="s">
        <v>6112</v>
      </c>
      <c r="G4867">
        <v>149</v>
      </c>
    </row>
    <row r="4868" spans="1:7">
      <c r="A4868">
        <v>4867</v>
      </c>
      <c r="B4868">
        <v>9452</v>
      </c>
      <c r="C4868">
        <v>28</v>
      </c>
      <c r="D4868" t="s">
        <v>6113</v>
      </c>
      <c r="E4868" s="469">
        <v>46.95</v>
      </c>
      <c r="F4868" t="s">
        <v>4734</v>
      </c>
      <c r="G4868">
        <v>109</v>
      </c>
    </row>
    <row r="4869" spans="1:7">
      <c r="A4869">
        <v>4868</v>
      </c>
      <c r="B4869">
        <v>11102</v>
      </c>
      <c r="C4869">
        <v>28</v>
      </c>
      <c r="D4869" t="s">
        <v>6114</v>
      </c>
      <c r="E4869" s="469">
        <v>36.99</v>
      </c>
      <c r="F4869" t="s">
        <v>6115</v>
      </c>
      <c r="G4869">
        <v>39</v>
      </c>
    </row>
    <row r="4870" spans="1:7">
      <c r="A4870">
        <v>4869</v>
      </c>
      <c r="B4870">
        <v>7836</v>
      </c>
      <c r="C4870">
        <v>28</v>
      </c>
      <c r="D4870" t="s">
        <v>6116</v>
      </c>
      <c r="E4870" s="469">
        <v>21.99</v>
      </c>
      <c r="F4870" t="s">
        <v>6117</v>
      </c>
      <c r="G4870">
        <v>175</v>
      </c>
    </row>
    <row r="4871" spans="1:7">
      <c r="A4871">
        <v>4870</v>
      </c>
      <c r="B4871">
        <v>9647</v>
      </c>
      <c r="C4871">
        <v>28</v>
      </c>
      <c r="D4871" t="s">
        <v>6118</v>
      </c>
      <c r="E4871" s="469">
        <v>59.99</v>
      </c>
      <c r="F4871" t="s">
        <v>6119</v>
      </c>
      <c r="G4871">
        <v>100</v>
      </c>
    </row>
    <row r="4872" spans="1:7">
      <c r="A4872">
        <v>4871</v>
      </c>
      <c r="B4872">
        <v>9353</v>
      </c>
      <c r="C4872">
        <v>28</v>
      </c>
      <c r="D4872" t="s">
        <v>6120</v>
      </c>
      <c r="E4872" s="469">
        <v>54.99</v>
      </c>
      <c r="F4872" t="s">
        <v>3684</v>
      </c>
      <c r="G4872">
        <v>113</v>
      </c>
    </row>
    <row r="4873" spans="1:7">
      <c r="A4873">
        <v>4872</v>
      </c>
      <c r="B4873">
        <v>8183</v>
      </c>
      <c r="C4873">
        <v>28</v>
      </c>
      <c r="D4873" t="s">
        <v>6121</v>
      </c>
      <c r="E4873" s="469">
        <v>37.99</v>
      </c>
      <c r="F4873" t="s">
        <v>3684</v>
      </c>
      <c r="G4873">
        <v>160</v>
      </c>
    </row>
    <row r="4874" spans="1:7">
      <c r="A4874">
        <v>4873</v>
      </c>
      <c r="B4874">
        <v>8775</v>
      </c>
      <c r="C4874">
        <v>28</v>
      </c>
      <c r="D4874" t="s">
        <v>6122</v>
      </c>
      <c r="E4874" s="469">
        <v>54.99</v>
      </c>
      <c r="F4874" t="s">
        <v>6123</v>
      </c>
      <c r="G4874">
        <v>137</v>
      </c>
    </row>
    <row r="4875" spans="1:7">
      <c r="A4875">
        <v>4874</v>
      </c>
      <c r="B4875">
        <v>7803</v>
      </c>
      <c r="C4875">
        <v>28</v>
      </c>
      <c r="D4875" t="s">
        <v>6124</v>
      </c>
      <c r="E4875" s="469">
        <v>49.99</v>
      </c>
      <c r="F4875" t="s">
        <v>6125</v>
      </c>
      <c r="G4875">
        <v>177</v>
      </c>
    </row>
    <row r="4876" spans="1:7">
      <c r="A4876">
        <v>4875</v>
      </c>
      <c r="B4876">
        <v>10257</v>
      </c>
      <c r="C4876">
        <v>28</v>
      </c>
      <c r="D4876" t="s">
        <v>6126</v>
      </c>
      <c r="E4876" s="469">
        <v>54.9</v>
      </c>
      <c r="F4876" t="s">
        <v>5972</v>
      </c>
      <c r="G4876">
        <v>74</v>
      </c>
    </row>
    <row r="4877" spans="1:7">
      <c r="A4877">
        <v>4876</v>
      </c>
      <c r="B4877">
        <v>6565</v>
      </c>
      <c r="C4877">
        <v>28</v>
      </c>
      <c r="D4877" t="s">
        <v>6127</v>
      </c>
      <c r="E4877" s="469">
        <v>59.99</v>
      </c>
      <c r="F4877" t="s">
        <v>6128</v>
      </c>
      <c r="G4877">
        <v>227</v>
      </c>
    </row>
    <row r="4878" spans="1:7">
      <c r="A4878">
        <v>4877</v>
      </c>
      <c r="B4878">
        <v>9179</v>
      </c>
      <c r="C4878">
        <v>28</v>
      </c>
      <c r="D4878" t="s">
        <v>6129</v>
      </c>
      <c r="E4878" s="469">
        <v>39.99</v>
      </c>
      <c r="F4878" t="s">
        <v>6130</v>
      </c>
      <c r="G4878">
        <v>120</v>
      </c>
    </row>
    <row r="4879" spans="1:7">
      <c r="A4879">
        <v>4878</v>
      </c>
      <c r="B4879">
        <v>6857</v>
      </c>
      <c r="C4879">
        <v>28</v>
      </c>
      <c r="D4879" t="s">
        <v>6131</v>
      </c>
      <c r="E4879" s="469">
        <v>29.99</v>
      </c>
      <c r="F4879" t="s">
        <v>6132</v>
      </c>
      <c r="G4879">
        <v>216</v>
      </c>
    </row>
    <row r="4880" spans="1:7">
      <c r="A4880">
        <v>4879</v>
      </c>
      <c r="B4880">
        <v>6884</v>
      </c>
      <c r="C4880">
        <v>28</v>
      </c>
      <c r="D4880" t="s">
        <v>6133</v>
      </c>
      <c r="E4880" s="469">
        <v>49.99</v>
      </c>
      <c r="F4880" t="s">
        <v>6033</v>
      </c>
      <c r="G4880">
        <v>215</v>
      </c>
    </row>
    <row r="4881" spans="1:7">
      <c r="A4881">
        <v>4880</v>
      </c>
      <c r="B4881">
        <v>7443</v>
      </c>
      <c r="C4881">
        <v>28</v>
      </c>
      <c r="D4881" t="s">
        <v>6134</v>
      </c>
      <c r="E4881" s="469">
        <v>59.99</v>
      </c>
      <c r="F4881" t="s">
        <v>6135</v>
      </c>
      <c r="G4881">
        <v>193</v>
      </c>
    </row>
    <row r="4882" spans="1:7">
      <c r="A4882">
        <v>4881</v>
      </c>
      <c r="B4882">
        <v>11079</v>
      </c>
      <c r="C4882">
        <v>28</v>
      </c>
      <c r="D4882" t="s">
        <v>6136</v>
      </c>
      <c r="E4882" s="469">
        <v>39.99</v>
      </c>
      <c r="F4882" t="s">
        <v>6137</v>
      </c>
      <c r="G4882">
        <v>40</v>
      </c>
    </row>
    <row r="4883" spans="1:7">
      <c r="A4883">
        <v>4882</v>
      </c>
      <c r="B4883">
        <v>6370</v>
      </c>
      <c r="C4883">
        <v>28</v>
      </c>
      <c r="D4883" t="s">
        <v>6138</v>
      </c>
      <c r="E4883" s="469">
        <v>26.99</v>
      </c>
      <c r="F4883" t="s">
        <v>5400</v>
      </c>
      <c r="G4883">
        <v>235</v>
      </c>
    </row>
    <row r="4884" spans="1:7">
      <c r="A4884">
        <v>4883</v>
      </c>
      <c r="B4884">
        <v>10537</v>
      </c>
      <c r="C4884">
        <v>28</v>
      </c>
      <c r="D4884" t="s">
        <v>6139</v>
      </c>
      <c r="E4884" s="469">
        <v>64.989999999999995</v>
      </c>
      <c r="F4884" t="s">
        <v>5998</v>
      </c>
      <c r="G4884">
        <v>63</v>
      </c>
    </row>
    <row r="4885" spans="1:7">
      <c r="A4885">
        <v>4884</v>
      </c>
      <c r="B4885">
        <v>9712</v>
      </c>
      <c r="C4885">
        <v>28</v>
      </c>
      <c r="D4885" t="s">
        <v>6140</v>
      </c>
      <c r="E4885" s="469">
        <v>37.99</v>
      </c>
      <c r="F4885" t="s">
        <v>6093</v>
      </c>
      <c r="G4885">
        <v>98</v>
      </c>
    </row>
    <row r="4886" spans="1:7">
      <c r="A4886">
        <v>4885</v>
      </c>
      <c r="B4886">
        <v>7908</v>
      </c>
      <c r="C4886">
        <v>28</v>
      </c>
      <c r="D4886" t="s">
        <v>6141</v>
      </c>
      <c r="E4886" s="469">
        <v>36.99</v>
      </c>
      <c r="F4886" t="s">
        <v>4679</v>
      </c>
      <c r="G4886">
        <v>172</v>
      </c>
    </row>
    <row r="4887" spans="1:7">
      <c r="A4887">
        <v>4886</v>
      </c>
      <c r="B4887">
        <v>7297</v>
      </c>
      <c r="C4887">
        <v>28</v>
      </c>
      <c r="D4887" t="s">
        <v>6142</v>
      </c>
      <c r="E4887" s="469">
        <v>27.99</v>
      </c>
      <c r="F4887" t="s">
        <v>6024</v>
      </c>
      <c r="G4887">
        <v>199</v>
      </c>
    </row>
    <row r="4888" spans="1:7">
      <c r="A4888">
        <v>4887</v>
      </c>
      <c r="B4888">
        <v>11663</v>
      </c>
      <c r="C4888">
        <v>28</v>
      </c>
      <c r="D4888" t="s">
        <v>6143</v>
      </c>
      <c r="E4888" s="469">
        <v>49.99</v>
      </c>
      <c r="F4888" t="s">
        <v>6026</v>
      </c>
      <c r="G4888">
        <v>14</v>
      </c>
    </row>
    <row r="4889" spans="1:7">
      <c r="A4889">
        <v>4888</v>
      </c>
      <c r="B4889">
        <v>9677</v>
      </c>
      <c r="C4889">
        <v>28</v>
      </c>
      <c r="D4889" t="s">
        <v>6144</v>
      </c>
      <c r="E4889" s="469">
        <v>59.99</v>
      </c>
      <c r="F4889" t="s">
        <v>5989</v>
      </c>
      <c r="G4889">
        <v>99</v>
      </c>
    </row>
    <row r="4890" spans="1:7">
      <c r="A4890">
        <v>4889</v>
      </c>
      <c r="B4890">
        <v>10237</v>
      </c>
      <c r="C4890">
        <v>28</v>
      </c>
      <c r="D4890" t="s">
        <v>6145</v>
      </c>
      <c r="E4890" s="469">
        <v>39.99</v>
      </c>
      <c r="F4890" t="s">
        <v>4734</v>
      </c>
      <c r="G4890">
        <v>75</v>
      </c>
    </row>
    <row r="4891" spans="1:7">
      <c r="A4891">
        <v>4890</v>
      </c>
      <c r="B4891">
        <v>9765</v>
      </c>
      <c r="C4891">
        <v>28</v>
      </c>
      <c r="D4891" t="s">
        <v>6146</v>
      </c>
      <c r="E4891" s="469">
        <v>29.99</v>
      </c>
      <c r="F4891" t="s">
        <v>6147</v>
      </c>
      <c r="G4891">
        <v>96</v>
      </c>
    </row>
    <row r="4892" spans="1:7">
      <c r="A4892">
        <v>4891</v>
      </c>
      <c r="B4892">
        <v>7187</v>
      </c>
      <c r="C4892">
        <v>28</v>
      </c>
      <c r="D4892" t="s">
        <v>6148</v>
      </c>
      <c r="E4892" s="469">
        <v>49.99</v>
      </c>
      <c r="F4892" t="s">
        <v>6080</v>
      </c>
      <c r="G4892">
        <v>203</v>
      </c>
    </row>
    <row r="4893" spans="1:7">
      <c r="A4893">
        <v>4892</v>
      </c>
      <c r="B4893">
        <v>6324</v>
      </c>
      <c r="C4893">
        <v>28</v>
      </c>
      <c r="D4893" t="s">
        <v>6149</v>
      </c>
      <c r="E4893" s="469">
        <v>44.99</v>
      </c>
      <c r="F4893" t="s">
        <v>6003</v>
      </c>
      <c r="G4893">
        <v>237</v>
      </c>
    </row>
    <row r="4894" spans="1:7">
      <c r="A4894">
        <v>4893</v>
      </c>
      <c r="B4894">
        <v>11262</v>
      </c>
      <c r="C4894">
        <v>28</v>
      </c>
      <c r="D4894" t="s">
        <v>6150</v>
      </c>
      <c r="E4894" s="469">
        <v>39.99</v>
      </c>
      <c r="F4894" t="s">
        <v>5993</v>
      </c>
      <c r="G4894">
        <v>32</v>
      </c>
    </row>
    <row r="4895" spans="1:7">
      <c r="A4895">
        <v>4894</v>
      </c>
      <c r="B4895">
        <v>8009</v>
      </c>
      <c r="C4895">
        <v>28</v>
      </c>
      <c r="D4895" t="s">
        <v>6151</v>
      </c>
      <c r="E4895" s="469">
        <v>56</v>
      </c>
      <c r="F4895" t="s">
        <v>6152</v>
      </c>
      <c r="G4895">
        <v>168</v>
      </c>
    </row>
    <row r="4896" spans="1:7">
      <c r="A4896">
        <v>4895</v>
      </c>
      <c r="B4896">
        <v>11746</v>
      </c>
      <c r="C4896">
        <v>28</v>
      </c>
      <c r="D4896" t="s">
        <v>6153</v>
      </c>
      <c r="E4896" s="469">
        <v>59.99</v>
      </c>
      <c r="F4896" t="s">
        <v>6152</v>
      </c>
      <c r="G4896">
        <v>11</v>
      </c>
    </row>
    <row r="4897" spans="1:7">
      <c r="A4897">
        <v>4896</v>
      </c>
      <c r="B4897">
        <v>7412</v>
      </c>
      <c r="C4897">
        <v>28</v>
      </c>
      <c r="D4897" t="s">
        <v>6154</v>
      </c>
      <c r="E4897" s="469">
        <v>42.99</v>
      </c>
      <c r="F4897" t="s">
        <v>5987</v>
      </c>
      <c r="G4897">
        <v>194</v>
      </c>
    </row>
    <row r="4898" spans="1:7">
      <c r="A4898">
        <v>4897</v>
      </c>
      <c r="B4898">
        <v>10764</v>
      </c>
      <c r="C4898">
        <v>28</v>
      </c>
      <c r="D4898" t="s">
        <v>6155</v>
      </c>
      <c r="E4898" s="469">
        <v>37.99</v>
      </c>
      <c r="F4898" t="s">
        <v>6156</v>
      </c>
      <c r="G4898">
        <v>53</v>
      </c>
    </row>
    <row r="4899" spans="1:7">
      <c r="A4899">
        <v>4898</v>
      </c>
      <c r="B4899">
        <v>6271</v>
      </c>
      <c r="C4899">
        <v>28</v>
      </c>
      <c r="D4899" t="s">
        <v>6157</v>
      </c>
      <c r="E4899" s="469">
        <v>37.99</v>
      </c>
      <c r="F4899" t="s">
        <v>6158</v>
      </c>
      <c r="G4899">
        <v>239</v>
      </c>
    </row>
    <row r="4900" spans="1:7">
      <c r="A4900">
        <v>4899</v>
      </c>
      <c r="B4900">
        <v>9962</v>
      </c>
      <c r="C4900">
        <v>28</v>
      </c>
      <c r="D4900" t="s">
        <v>6159</v>
      </c>
      <c r="E4900" s="469">
        <v>38.99</v>
      </c>
      <c r="F4900" t="s">
        <v>6160</v>
      </c>
      <c r="G4900">
        <v>88</v>
      </c>
    </row>
    <row r="4901" spans="1:7">
      <c r="A4901">
        <v>4900</v>
      </c>
      <c r="B4901">
        <v>9468</v>
      </c>
      <c r="C4901">
        <v>28</v>
      </c>
      <c r="D4901" t="s">
        <v>6161</v>
      </c>
      <c r="E4901" s="469">
        <v>39.99</v>
      </c>
      <c r="F4901" t="s">
        <v>6162</v>
      </c>
      <c r="G4901">
        <v>108</v>
      </c>
    </row>
    <row r="4902" spans="1:7">
      <c r="A4902">
        <v>4901</v>
      </c>
      <c r="B4902">
        <v>6050</v>
      </c>
      <c r="C4902">
        <v>28</v>
      </c>
      <c r="D4902" t="s">
        <v>6163</v>
      </c>
      <c r="E4902" s="469">
        <v>39.99</v>
      </c>
      <c r="F4902" t="s">
        <v>6164</v>
      </c>
      <c r="G4902">
        <v>249</v>
      </c>
    </row>
    <row r="4903" spans="1:7">
      <c r="A4903">
        <v>4902</v>
      </c>
      <c r="B4903">
        <v>8077</v>
      </c>
      <c r="C4903">
        <v>28</v>
      </c>
      <c r="D4903" t="s">
        <v>6165</v>
      </c>
      <c r="E4903" s="469">
        <v>57.99</v>
      </c>
      <c r="F4903" t="s">
        <v>6166</v>
      </c>
      <c r="G4903">
        <v>165</v>
      </c>
    </row>
    <row r="4904" spans="1:7">
      <c r="A4904">
        <v>4903</v>
      </c>
      <c r="B4904">
        <v>6934</v>
      </c>
      <c r="C4904">
        <v>28</v>
      </c>
      <c r="D4904" t="s">
        <v>6167</v>
      </c>
      <c r="E4904" s="469">
        <v>57.99</v>
      </c>
      <c r="F4904" t="s">
        <v>6166</v>
      </c>
      <c r="G4904">
        <v>213</v>
      </c>
    </row>
    <row r="4905" spans="1:7">
      <c r="A4905">
        <v>4904</v>
      </c>
      <c r="B4905">
        <v>11536</v>
      </c>
      <c r="C4905">
        <v>28</v>
      </c>
      <c r="D4905" t="s">
        <v>6168</v>
      </c>
      <c r="E4905" s="469">
        <v>44.99</v>
      </c>
      <c r="F4905" t="s">
        <v>6135</v>
      </c>
      <c r="G4905">
        <v>20</v>
      </c>
    </row>
    <row r="4906" spans="1:7">
      <c r="A4906">
        <v>4905</v>
      </c>
      <c r="B4906">
        <v>10285</v>
      </c>
      <c r="C4906">
        <v>28</v>
      </c>
      <c r="D4906" t="s">
        <v>6169</v>
      </c>
      <c r="E4906" s="469">
        <v>64.989999999999995</v>
      </c>
      <c r="F4906" t="s">
        <v>6170</v>
      </c>
      <c r="G4906">
        <v>73</v>
      </c>
    </row>
    <row r="4907" spans="1:7">
      <c r="A4907">
        <v>4906</v>
      </c>
      <c r="B4907">
        <v>7005</v>
      </c>
      <c r="C4907">
        <v>28</v>
      </c>
      <c r="D4907" t="s">
        <v>6171</v>
      </c>
      <c r="E4907" s="469">
        <v>25.99</v>
      </c>
      <c r="F4907" t="s">
        <v>6038</v>
      </c>
      <c r="G4907">
        <v>210</v>
      </c>
    </row>
    <row r="4908" spans="1:7">
      <c r="A4908">
        <v>4907</v>
      </c>
      <c r="B4908">
        <v>7368</v>
      </c>
      <c r="C4908">
        <v>28</v>
      </c>
      <c r="D4908" t="s">
        <v>6172</v>
      </c>
      <c r="E4908" s="469">
        <v>49.99</v>
      </c>
      <c r="F4908" t="s">
        <v>6026</v>
      </c>
      <c r="G4908">
        <v>196</v>
      </c>
    </row>
    <row r="4909" spans="1:7">
      <c r="A4909">
        <v>4908</v>
      </c>
      <c r="B4909">
        <v>6972</v>
      </c>
      <c r="C4909">
        <v>28</v>
      </c>
      <c r="D4909" t="s">
        <v>6173</v>
      </c>
      <c r="E4909" s="469">
        <v>84.99</v>
      </c>
      <c r="F4909" t="s">
        <v>6026</v>
      </c>
      <c r="G4909">
        <v>211</v>
      </c>
    </row>
    <row r="4910" spans="1:7">
      <c r="A4910">
        <v>4909</v>
      </c>
      <c r="B4910">
        <v>7242</v>
      </c>
      <c r="C4910">
        <v>28</v>
      </c>
      <c r="D4910" t="s">
        <v>6174</v>
      </c>
      <c r="E4910" s="469">
        <v>54.99</v>
      </c>
      <c r="F4910" t="s">
        <v>6175</v>
      </c>
      <c r="G4910">
        <v>201</v>
      </c>
    </row>
    <row r="4911" spans="1:7">
      <c r="A4911">
        <v>4910</v>
      </c>
      <c r="B4911">
        <v>10909</v>
      </c>
      <c r="C4911">
        <v>28</v>
      </c>
      <c r="D4911" t="s">
        <v>6176</v>
      </c>
      <c r="E4911" s="469">
        <v>27.99</v>
      </c>
      <c r="F4911" t="s">
        <v>4731</v>
      </c>
      <c r="G4911">
        <v>46</v>
      </c>
    </row>
    <row r="4912" spans="1:7">
      <c r="A4912">
        <v>4911</v>
      </c>
      <c r="B4912">
        <v>11890</v>
      </c>
      <c r="C4912">
        <v>28</v>
      </c>
      <c r="D4912" t="s">
        <v>6177</v>
      </c>
      <c r="E4912" s="469">
        <v>64.989999999999995</v>
      </c>
      <c r="F4912" t="s">
        <v>4731</v>
      </c>
      <c r="G4912">
        <v>5</v>
      </c>
    </row>
    <row r="4913" spans="1:7">
      <c r="A4913">
        <v>4912</v>
      </c>
      <c r="B4913">
        <v>6206</v>
      </c>
      <c r="C4913">
        <v>28</v>
      </c>
      <c r="D4913" t="s">
        <v>6178</v>
      </c>
      <c r="E4913" s="469">
        <v>39.99</v>
      </c>
      <c r="F4913" t="s">
        <v>4731</v>
      </c>
      <c r="G4913">
        <v>242</v>
      </c>
    </row>
    <row r="4914" spans="1:7">
      <c r="A4914">
        <v>4913</v>
      </c>
      <c r="B4914">
        <v>6809</v>
      </c>
      <c r="C4914">
        <v>28</v>
      </c>
      <c r="D4914" t="s">
        <v>6179</v>
      </c>
      <c r="E4914" s="469">
        <v>46.99</v>
      </c>
      <c r="F4914" t="s">
        <v>4731</v>
      </c>
      <c r="G4914">
        <v>218</v>
      </c>
    </row>
    <row r="4915" spans="1:7">
      <c r="A4915">
        <v>4914</v>
      </c>
      <c r="B4915">
        <v>8719</v>
      </c>
      <c r="C4915">
        <v>28</v>
      </c>
      <c r="D4915" t="s">
        <v>6180</v>
      </c>
      <c r="E4915" s="469">
        <v>39.99</v>
      </c>
      <c r="F4915" t="s">
        <v>4731</v>
      </c>
      <c r="G4915">
        <v>139</v>
      </c>
    </row>
    <row r="4916" spans="1:7">
      <c r="A4916">
        <v>4915</v>
      </c>
      <c r="B4916">
        <v>8696</v>
      </c>
      <c r="C4916">
        <v>28</v>
      </c>
      <c r="D4916" t="s">
        <v>6181</v>
      </c>
      <c r="E4916" s="469">
        <v>29.99</v>
      </c>
      <c r="F4916" t="s">
        <v>4731</v>
      </c>
      <c r="G4916">
        <v>140</v>
      </c>
    </row>
    <row r="4917" spans="1:7">
      <c r="A4917">
        <v>4916</v>
      </c>
      <c r="B4917">
        <v>6677</v>
      </c>
      <c r="C4917">
        <v>28</v>
      </c>
      <c r="D4917" t="s">
        <v>6182</v>
      </c>
      <c r="E4917" s="469">
        <v>29.99</v>
      </c>
      <c r="F4917" t="s">
        <v>4731</v>
      </c>
      <c r="G4917">
        <v>223</v>
      </c>
    </row>
    <row r="4918" spans="1:7">
      <c r="A4918">
        <v>4917</v>
      </c>
      <c r="B4918">
        <v>9884</v>
      </c>
      <c r="C4918">
        <v>28</v>
      </c>
      <c r="D4918" t="s">
        <v>6183</v>
      </c>
      <c r="E4918" s="469">
        <v>64.989999999999995</v>
      </c>
      <c r="F4918" t="s">
        <v>6184</v>
      </c>
      <c r="G4918">
        <v>91</v>
      </c>
    </row>
    <row r="4919" spans="1:7">
      <c r="A4919">
        <v>4918</v>
      </c>
      <c r="B4919">
        <v>7100</v>
      </c>
      <c r="C4919">
        <v>28</v>
      </c>
      <c r="D4919" t="s">
        <v>6185</v>
      </c>
      <c r="E4919" s="469">
        <v>64.989999999999995</v>
      </c>
      <c r="F4919" t="s">
        <v>6184</v>
      </c>
      <c r="G4919">
        <v>206</v>
      </c>
    </row>
    <row r="4920" spans="1:7">
      <c r="A4920">
        <v>4919</v>
      </c>
      <c r="B4920">
        <v>11328</v>
      </c>
      <c r="C4920">
        <v>28</v>
      </c>
      <c r="D4920" t="s">
        <v>6186</v>
      </c>
      <c r="E4920" s="469">
        <v>21.99</v>
      </c>
      <c r="F4920" t="s">
        <v>4734</v>
      </c>
      <c r="G4920">
        <v>29</v>
      </c>
    </row>
    <row r="4921" spans="1:7">
      <c r="A4921">
        <v>4920</v>
      </c>
      <c r="B4921">
        <v>9054</v>
      </c>
      <c r="C4921">
        <v>28</v>
      </c>
      <c r="D4921" t="s">
        <v>6187</v>
      </c>
      <c r="E4921" s="469">
        <v>64.95</v>
      </c>
      <c r="F4921" t="s">
        <v>4734</v>
      </c>
      <c r="G4921">
        <v>126</v>
      </c>
    </row>
    <row r="4922" spans="1:7">
      <c r="A4922">
        <v>4921</v>
      </c>
      <c r="B4922">
        <v>11747</v>
      </c>
      <c r="C4922">
        <v>28</v>
      </c>
      <c r="D4922" t="s">
        <v>6188</v>
      </c>
      <c r="E4922" s="469">
        <v>25.99</v>
      </c>
      <c r="F4922" t="s">
        <v>4734</v>
      </c>
      <c r="G4922">
        <v>11</v>
      </c>
    </row>
    <row r="4923" spans="1:7">
      <c r="A4923">
        <v>4922</v>
      </c>
      <c r="B4923">
        <v>9736</v>
      </c>
      <c r="C4923">
        <v>28</v>
      </c>
      <c r="D4923" t="s">
        <v>6189</v>
      </c>
      <c r="E4923" s="469">
        <v>59.99</v>
      </c>
      <c r="F4923" t="s">
        <v>6190</v>
      </c>
      <c r="G4923">
        <v>97</v>
      </c>
    </row>
    <row r="4924" spans="1:7">
      <c r="A4924">
        <v>4923</v>
      </c>
      <c r="B4924">
        <v>8233</v>
      </c>
      <c r="C4924">
        <v>28</v>
      </c>
      <c r="D4924" t="s">
        <v>6191</v>
      </c>
      <c r="E4924" s="469">
        <v>59.99</v>
      </c>
      <c r="F4924" t="s">
        <v>6190</v>
      </c>
      <c r="G4924">
        <v>158</v>
      </c>
    </row>
    <row r="4925" spans="1:7">
      <c r="A4925">
        <v>4924</v>
      </c>
      <c r="B4925">
        <v>9517</v>
      </c>
      <c r="C4925">
        <v>28</v>
      </c>
      <c r="D4925" t="s">
        <v>6192</v>
      </c>
      <c r="E4925" s="469">
        <v>59.99</v>
      </c>
      <c r="F4925" t="s">
        <v>6193</v>
      </c>
      <c r="G4925">
        <v>106</v>
      </c>
    </row>
    <row r="4926" spans="1:7">
      <c r="A4926">
        <v>4925</v>
      </c>
      <c r="B4926">
        <v>7243</v>
      </c>
      <c r="C4926">
        <v>28</v>
      </c>
      <c r="D4926" t="s">
        <v>6194</v>
      </c>
      <c r="E4926" s="469">
        <v>57.99</v>
      </c>
      <c r="F4926" t="s">
        <v>5991</v>
      </c>
      <c r="G4926">
        <v>201</v>
      </c>
    </row>
    <row r="4927" spans="1:7">
      <c r="A4927">
        <v>4926</v>
      </c>
      <c r="B4927">
        <v>9575</v>
      </c>
      <c r="C4927">
        <v>28</v>
      </c>
      <c r="D4927" t="s">
        <v>6195</v>
      </c>
      <c r="E4927" s="469">
        <v>59.99</v>
      </c>
      <c r="F4927" t="s">
        <v>6196</v>
      </c>
      <c r="G4927">
        <v>103</v>
      </c>
    </row>
    <row r="4928" spans="1:7">
      <c r="A4928">
        <v>4927</v>
      </c>
      <c r="B4928">
        <v>11282</v>
      </c>
      <c r="C4928">
        <v>28</v>
      </c>
      <c r="D4928" t="s">
        <v>6197</v>
      </c>
      <c r="E4928" s="469">
        <v>59.99</v>
      </c>
      <c r="F4928" t="s">
        <v>6196</v>
      </c>
      <c r="G4928">
        <v>31</v>
      </c>
    </row>
    <row r="4929" spans="1:7">
      <c r="A4929">
        <v>4928</v>
      </c>
      <c r="B4929">
        <v>11972</v>
      </c>
      <c r="C4929">
        <v>28</v>
      </c>
      <c r="D4929" t="s">
        <v>6198</v>
      </c>
      <c r="E4929" s="469">
        <v>64.989999999999995</v>
      </c>
      <c r="F4929" t="s">
        <v>6196</v>
      </c>
      <c r="G4929">
        <v>1</v>
      </c>
    </row>
    <row r="4930" spans="1:7">
      <c r="A4930">
        <v>4929</v>
      </c>
      <c r="B4930">
        <v>7188</v>
      </c>
      <c r="C4930">
        <v>28</v>
      </c>
      <c r="D4930" t="s">
        <v>6199</v>
      </c>
      <c r="E4930" s="469">
        <v>64.989999999999995</v>
      </c>
      <c r="F4930" t="s">
        <v>6196</v>
      </c>
      <c r="G4930">
        <v>203</v>
      </c>
    </row>
    <row r="4931" spans="1:7">
      <c r="A4931">
        <v>4930</v>
      </c>
      <c r="B4931">
        <v>9619</v>
      </c>
      <c r="C4931">
        <v>28</v>
      </c>
      <c r="D4931" t="s">
        <v>6200</v>
      </c>
      <c r="E4931" s="469">
        <v>109</v>
      </c>
      <c r="F4931" t="s">
        <v>6196</v>
      </c>
      <c r="G4931">
        <v>101</v>
      </c>
    </row>
    <row r="4932" spans="1:7">
      <c r="A4932">
        <v>4931</v>
      </c>
      <c r="B4932">
        <v>10394</v>
      </c>
      <c r="C4932">
        <v>28</v>
      </c>
      <c r="D4932" t="s">
        <v>6201</v>
      </c>
      <c r="E4932" s="469">
        <v>109</v>
      </c>
      <c r="F4932" t="s">
        <v>6196</v>
      </c>
      <c r="G4932">
        <v>69</v>
      </c>
    </row>
    <row r="4933" spans="1:7">
      <c r="A4933">
        <v>4932</v>
      </c>
      <c r="B4933">
        <v>8952</v>
      </c>
      <c r="C4933">
        <v>28</v>
      </c>
      <c r="D4933" t="s">
        <v>6202</v>
      </c>
      <c r="E4933" s="469">
        <v>69.989999999999995</v>
      </c>
      <c r="F4933" t="s">
        <v>6203</v>
      </c>
      <c r="G4933">
        <v>130</v>
      </c>
    </row>
    <row r="4934" spans="1:7">
      <c r="A4934">
        <v>4933</v>
      </c>
      <c r="B4934">
        <v>6728</v>
      </c>
      <c r="C4934">
        <v>28</v>
      </c>
      <c r="D4934" t="s">
        <v>6204</v>
      </c>
      <c r="E4934" s="469">
        <v>69.989999999999995</v>
      </c>
      <c r="F4934" t="s">
        <v>6203</v>
      </c>
      <c r="G4934">
        <v>221</v>
      </c>
    </row>
    <row r="4935" spans="1:7">
      <c r="A4935">
        <v>4934</v>
      </c>
      <c r="B4935">
        <v>11301</v>
      </c>
      <c r="C4935">
        <v>28</v>
      </c>
      <c r="D4935" t="s">
        <v>6205</v>
      </c>
      <c r="E4935" s="469">
        <v>49.99</v>
      </c>
      <c r="F4935" t="s">
        <v>6203</v>
      </c>
      <c r="G4935">
        <v>30</v>
      </c>
    </row>
    <row r="4936" spans="1:7">
      <c r="A4936">
        <v>4935</v>
      </c>
      <c r="B4936">
        <v>8387</v>
      </c>
      <c r="C4936">
        <v>28</v>
      </c>
      <c r="D4936" t="s">
        <v>6206</v>
      </c>
      <c r="E4936" s="469">
        <v>64.989999999999995</v>
      </c>
      <c r="F4936" t="s">
        <v>6207</v>
      </c>
      <c r="G4936">
        <v>152</v>
      </c>
    </row>
    <row r="4937" spans="1:7">
      <c r="A4937">
        <v>4936</v>
      </c>
      <c r="B4937">
        <v>7125</v>
      </c>
      <c r="C4937">
        <v>28</v>
      </c>
      <c r="D4937" t="s">
        <v>6208</v>
      </c>
      <c r="E4937" s="469">
        <v>59.95</v>
      </c>
      <c r="F4937" t="s">
        <v>6209</v>
      </c>
      <c r="G4937">
        <v>205</v>
      </c>
    </row>
    <row r="4938" spans="1:7">
      <c r="A4938">
        <v>4937</v>
      </c>
      <c r="B4938">
        <v>6521</v>
      </c>
      <c r="C4938">
        <v>28</v>
      </c>
      <c r="D4938" t="s">
        <v>6210</v>
      </c>
      <c r="E4938" s="469">
        <v>59.99</v>
      </c>
      <c r="F4938" t="s">
        <v>6211</v>
      </c>
      <c r="G4938">
        <v>229</v>
      </c>
    </row>
    <row r="4939" spans="1:7">
      <c r="A4939">
        <v>4938</v>
      </c>
      <c r="B4939">
        <v>10395</v>
      </c>
      <c r="C4939">
        <v>28</v>
      </c>
      <c r="D4939" t="s">
        <v>6212</v>
      </c>
      <c r="E4939" s="469">
        <v>59.99</v>
      </c>
      <c r="F4939" t="s">
        <v>6213</v>
      </c>
      <c r="G4939">
        <v>69</v>
      </c>
    </row>
    <row r="4940" spans="1:7">
      <c r="A4940">
        <v>4939</v>
      </c>
      <c r="B4940">
        <v>7819</v>
      </c>
      <c r="C4940">
        <v>28</v>
      </c>
      <c r="D4940" t="s">
        <v>6214</v>
      </c>
      <c r="E4940" s="469">
        <v>59.99</v>
      </c>
      <c r="F4940" t="s">
        <v>6213</v>
      </c>
      <c r="G4940">
        <v>176</v>
      </c>
    </row>
    <row r="4941" spans="1:7">
      <c r="A4941">
        <v>4940</v>
      </c>
      <c r="B4941">
        <v>7244</v>
      </c>
      <c r="C4941">
        <v>28</v>
      </c>
      <c r="D4941" t="s">
        <v>6215</v>
      </c>
      <c r="E4941" s="469">
        <v>19.989999999999998</v>
      </c>
      <c r="F4941" t="s">
        <v>6216</v>
      </c>
      <c r="G4941">
        <v>201</v>
      </c>
    </row>
    <row r="4942" spans="1:7">
      <c r="A4942">
        <v>4941</v>
      </c>
      <c r="B4942">
        <v>10286</v>
      </c>
      <c r="C4942">
        <v>28</v>
      </c>
      <c r="D4942" t="s">
        <v>6217</v>
      </c>
      <c r="E4942" s="469">
        <v>44.99</v>
      </c>
      <c r="F4942" t="s">
        <v>6099</v>
      </c>
      <c r="G4942">
        <v>73</v>
      </c>
    </row>
    <row r="4943" spans="1:7">
      <c r="A4943">
        <v>4942</v>
      </c>
      <c r="B4943">
        <v>9556</v>
      </c>
      <c r="C4943">
        <v>28</v>
      </c>
      <c r="D4943" t="s">
        <v>6218</v>
      </c>
      <c r="E4943" s="469">
        <v>49.99</v>
      </c>
      <c r="F4943" t="s">
        <v>6099</v>
      </c>
      <c r="G4943">
        <v>104</v>
      </c>
    </row>
    <row r="4944" spans="1:7">
      <c r="A4944">
        <v>4943</v>
      </c>
      <c r="B4944">
        <v>8421</v>
      </c>
      <c r="C4944">
        <v>28</v>
      </c>
      <c r="D4944" t="s">
        <v>6219</v>
      </c>
      <c r="E4944" s="469">
        <v>39.99</v>
      </c>
      <c r="F4944" t="s">
        <v>6099</v>
      </c>
      <c r="G4944">
        <v>151</v>
      </c>
    </row>
    <row r="4945" spans="1:7">
      <c r="A4945">
        <v>4944</v>
      </c>
      <c r="B4945">
        <v>8826</v>
      </c>
      <c r="C4945">
        <v>28</v>
      </c>
      <c r="D4945" t="s">
        <v>6220</v>
      </c>
      <c r="E4945" s="469">
        <v>59.95</v>
      </c>
      <c r="F4945" t="s">
        <v>6221</v>
      </c>
      <c r="G4945">
        <v>135</v>
      </c>
    </row>
    <row r="4946" spans="1:7">
      <c r="A4946">
        <v>4945</v>
      </c>
      <c r="B4946">
        <v>10934</v>
      </c>
      <c r="C4946">
        <v>28</v>
      </c>
      <c r="D4946" t="s">
        <v>6222</v>
      </c>
      <c r="E4946" s="469">
        <v>49.95</v>
      </c>
      <c r="F4946" t="s">
        <v>6221</v>
      </c>
      <c r="G4946">
        <v>45</v>
      </c>
    </row>
    <row r="4947" spans="1:7">
      <c r="A4947">
        <v>4946</v>
      </c>
      <c r="B4947">
        <v>9885</v>
      </c>
      <c r="C4947">
        <v>28</v>
      </c>
      <c r="D4947" t="s">
        <v>6223</v>
      </c>
      <c r="E4947" s="469">
        <v>55.99</v>
      </c>
      <c r="F4947" t="s">
        <v>6224</v>
      </c>
      <c r="G4947">
        <v>91</v>
      </c>
    </row>
    <row r="4948" spans="1:7">
      <c r="A4948">
        <v>4947</v>
      </c>
      <c r="B4948">
        <v>8881</v>
      </c>
      <c r="C4948">
        <v>28</v>
      </c>
      <c r="D4948" t="s">
        <v>6225</v>
      </c>
      <c r="E4948" s="469">
        <v>48.99</v>
      </c>
      <c r="F4948" t="s">
        <v>6003</v>
      </c>
      <c r="G4948">
        <v>133</v>
      </c>
    </row>
    <row r="4949" spans="1:7">
      <c r="A4949">
        <v>4948</v>
      </c>
      <c r="B4949">
        <v>11468</v>
      </c>
      <c r="C4949">
        <v>28</v>
      </c>
      <c r="D4949" t="s">
        <v>6226</v>
      </c>
      <c r="E4949" s="469">
        <v>49.99</v>
      </c>
      <c r="F4949" t="s">
        <v>6003</v>
      </c>
      <c r="G4949">
        <v>23</v>
      </c>
    </row>
    <row r="4950" spans="1:7">
      <c r="A4950">
        <v>4949</v>
      </c>
      <c r="B4950">
        <v>6450</v>
      </c>
      <c r="C4950">
        <v>28</v>
      </c>
      <c r="D4950" t="s">
        <v>6227</v>
      </c>
      <c r="E4950" s="469">
        <v>42.99</v>
      </c>
      <c r="F4950" t="s">
        <v>6003</v>
      </c>
      <c r="G4950">
        <v>232</v>
      </c>
    </row>
    <row r="4951" spans="1:7">
      <c r="A4951">
        <v>4950</v>
      </c>
      <c r="B4951">
        <v>11446</v>
      </c>
      <c r="C4951">
        <v>28</v>
      </c>
      <c r="D4951" t="s">
        <v>6228</v>
      </c>
      <c r="E4951" s="469">
        <v>29.9</v>
      </c>
      <c r="F4951" t="s">
        <v>6229</v>
      </c>
      <c r="G4951">
        <v>24</v>
      </c>
    </row>
    <row r="4952" spans="1:7">
      <c r="A4952">
        <v>4951</v>
      </c>
      <c r="B4952">
        <v>6522</v>
      </c>
      <c r="C4952">
        <v>28</v>
      </c>
      <c r="D4952" t="s">
        <v>6230</v>
      </c>
      <c r="E4952" s="469">
        <v>24.99</v>
      </c>
      <c r="F4952" t="s">
        <v>6229</v>
      </c>
      <c r="G4952">
        <v>229</v>
      </c>
    </row>
    <row r="4953" spans="1:7">
      <c r="A4953">
        <v>4952</v>
      </c>
      <c r="B4953">
        <v>6973</v>
      </c>
      <c r="C4953">
        <v>28</v>
      </c>
      <c r="D4953" t="s">
        <v>6231</v>
      </c>
      <c r="E4953" s="469">
        <v>29.9</v>
      </c>
      <c r="F4953" t="s">
        <v>6229</v>
      </c>
      <c r="G4953">
        <v>211</v>
      </c>
    </row>
    <row r="4954" spans="1:7">
      <c r="A4954">
        <v>4953</v>
      </c>
      <c r="B4954">
        <v>7319</v>
      </c>
      <c r="C4954">
        <v>28</v>
      </c>
      <c r="D4954" t="s">
        <v>6232</v>
      </c>
      <c r="E4954" s="469">
        <v>29.9</v>
      </c>
      <c r="F4954" t="s">
        <v>6229</v>
      </c>
      <c r="G4954">
        <v>198</v>
      </c>
    </row>
    <row r="4955" spans="1:7">
      <c r="A4955">
        <v>4954</v>
      </c>
      <c r="B4955">
        <v>8338</v>
      </c>
      <c r="C4955">
        <v>28</v>
      </c>
      <c r="D4955" t="s">
        <v>6233</v>
      </c>
      <c r="E4955" s="469">
        <v>29.9</v>
      </c>
      <c r="F4955" t="s">
        <v>6229</v>
      </c>
      <c r="G4955">
        <v>154</v>
      </c>
    </row>
    <row r="4956" spans="1:7">
      <c r="A4956">
        <v>4955</v>
      </c>
      <c r="B4956">
        <v>10452</v>
      </c>
      <c r="C4956">
        <v>28</v>
      </c>
      <c r="D4956" t="s">
        <v>6234</v>
      </c>
      <c r="E4956" s="469">
        <v>29.9</v>
      </c>
      <c r="F4956" t="s">
        <v>6229</v>
      </c>
      <c r="G4956">
        <v>66</v>
      </c>
    </row>
    <row r="4957" spans="1:7">
      <c r="A4957">
        <v>4956</v>
      </c>
      <c r="B4957">
        <v>10238</v>
      </c>
      <c r="C4957">
        <v>28</v>
      </c>
      <c r="D4957" t="s">
        <v>6235</v>
      </c>
      <c r="E4957" s="469">
        <v>62.99</v>
      </c>
      <c r="F4957" t="s">
        <v>6236</v>
      </c>
      <c r="G4957">
        <v>75</v>
      </c>
    </row>
    <row r="4958" spans="1:7">
      <c r="A4958">
        <v>4957</v>
      </c>
      <c r="B4958">
        <v>11638</v>
      </c>
      <c r="C4958">
        <v>28</v>
      </c>
      <c r="D4958" t="s">
        <v>6237</v>
      </c>
      <c r="E4958" s="469">
        <v>59.99</v>
      </c>
      <c r="F4958" t="s">
        <v>6083</v>
      </c>
      <c r="G4958">
        <v>15</v>
      </c>
    </row>
    <row r="4959" spans="1:7">
      <c r="A4959">
        <v>4958</v>
      </c>
      <c r="B4959">
        <v>11776</v>
      </c>
      <c r="C4959">
        <v>28</v>
      </c>
      <c r="D4959" t="s">
        <v>6238</v>
      </c>
      <c r="E4959" s="469">
        <v>49.99</v>
      </c>
      <c r="F4959" t="s">
        <v>6239</v>
      </c>
      <c r="G4959">
        <v>10</v>
      </c>
    </row>
    <row r="4960" spans="1:7">
      <c r="A4960">
        <v>4959</v>
      </c>
      <c r="B4960">
        <v>6051</v>
      </c>
      <c r="C4960">
        <v>28</v>
      </c>
      <c r="D4960" t="s">
        <v>6240</v>
      </c>
      <c r="E4960" s="469">
        <v>39.99</v>
      </c>
      <c r="F4960" t="s">
        <v>6065</v>
      </c>
      <c r="G4960">
        <v>249</v>
      </c>
    </row>
    <row r="4961" spans="1:7">
      <c r="A4961">
        <v>4960</v>
      </c>
      <c r="B4961">
        <v>10822</v>
      </c>
      <c r="C4961">
        <v>28</v>
      </c>
      <c r="D4961" t="s">
        <v>6241</v>
      </c>
      <c r="E4961" s="469">
        <v>44.99</v>
      </c>
      <c r="F4961" t="s">
        <v>6242</v>
      </c>
      <c r="G4961">
        <v>50</v>
      </c>
    </row>
    <row r="4962" spans="1:7">
      <c r="A4962">
        <v>4961</v>
      </c>
      <c r="B4962">
        <v>9980</v>
      </c>
      <c r="C4962">
        <v>28</v>
      </c>
      <c r="D4962" t="s">
        <v>6243</v>
      </c>
      <c r="E4962" s="469">
        <v>34.99</v>
      </c>
      <c r="F4962" t="s">
        <v>6244</v>
      </c>
      <c r="G4962">
        <v>87</v>
      </c>
    </row>
    <row r="4963" spans="1:7">
      <c r="A4963">
        <v>4962</v>
      </c>
      <c r="B4963">
        <v>9296</v>
      </c>
      <c r="C4963">
        <v>28</v>
      </c>
      <c r="D4963" t="s">
        <v>6245</v>
      </c>
      <c r="E4963" s="469">
        <v>64.989999999999995</v>
      </c>
      <c r="F4963" t="s">
        <v>6246</v>
      </c>
      <c r="G4963">
        <v>116</v>
      </c>
    </row>
    <row r="4964" spans="1:7">
      <c r="A4964">
        <v>4963</v>
      </c>
      <c r="B4964">
        <v>9865</v>
      </c>
      <c r="C4964">
        <v>28</v>
      </c>
      <c r="D4964" t="s">
        <v>6247</v>
      </c>
      <c r="E4964" s="469">
        <v>64.989999999999995</v>
      </c>
      <c r="F4964" t="s">
        <v>6246</v>
      </c>
      <c r="G4964">
        <v>92</v>
      </c>
    </row>
    <row r="4965" spans="1:7">
      <c r="A4965">
        <v>4964</v>
      </c>
      <c r="B4965">
        <v>11186</v>
      </c>
      <c r="C4965">
        <v>28</v>
      </c>
      <c r="D4965" t="s">
        <v>6248</v>
      </c>
      <c r="E4965" s="469">
        <v>54.99</v>
      </c>
      <c r="F4965" t="s">
        <v>6246</v>
      </c>
      <c r="G4965">
        <v>35</v>
      </c>
    </row>
    <row r="4966" spans="1:7">
      <c r="A4966">
        <v>4965</v>
      </c>
      <c r="B4966">
        <v>10720</v>
      </c>
      <c r="C4966">
        <v>28</v>
      </c>
      <c r="D4966" t="s">
        <v>6249</v>
      </c>
      <c r="E4966" s="469">
        <v>20.99</v>
      </c>
      <c r="F4966" t="s">
        <v>6068</v>
      </c>
      <c r="G4966">
        <v>55</v>
      </c>
    </row>
    <row r="4967" spans="1:7">
      <c r="A4967">
        <v>4966</v>
      </c>
      <c r="B4967">
        <v>7268</v>
      </c>
      <c r="C4967">
        <v>28</v>
      </c>
      <c r="D4967" t="s">
        <v>6250</v>
      </c>
      <c r="E4967" s="469">
        <v>39.99</v>
      </c>
      <c r="F4967" t="s">
        <v>6068</v>
      </c>
      <c r="G4967">
        <v>200</v>
      </c>
    </row>
    <row r="4968" spans="1:7">
      <c r="A4968">
        <v>4967</v>
      </c>
      <c r="B4968">
        <v>7369</v>
      </c>
      <c r="C4968">
        <v>28</v>
      </c>
      <c r="D4968" t="s">
        <v>6251</v>
      </c>
      <c r="E4968" s="469">
        <v>37.99</v>
      </c>
      <c r="F4968" t="s">
        <v>6068</v>
      </c>
      <c r="G4968">
        <v>196</v>
      </c>
    </row>
    <row r="4969" spans="1:7">
      <c r="A4969">
        <v>4968</v>
      </c>
      <c r="B4969">
        <v>11867</v>
      </c>
      <c r="C4969">
        <v>28</v>
      </c>
      <c r="D4969" t="s">
        <v>6252</v>
      </c>
      <c r="E4969" s="469">
        <v>21.99</v>
      </c>
      <c r="F4969" t="s">
        <v>6068</v>
      </c>
      <c r="G4969">
        <v>6</v>
      </c>
    </row>
    <row r="4970" spans="1:7">
      <c r="A4970">
        <v>4969</v>
      </c>
      <c r="B4970">
        <v>9557</v>
      </c>
      <c r="C4970">
        <v>28</v>
      </c>
      <c r="D4970" t="s">
        <v>6253</v>
      </c>
      <c r="E4970" s="469">
        <v>54.99</v>
      </c>
      <c r="F4970" t="s">
        <v>6068</v>
      </c>
      <c r="G4970">
        <v>104</v>
      </c>
    </row>
    <row r="4971" spans="1:7">
      <c r="A4971">
        <v>4970</v>
      </c>
      <c r="B4971">
        <v>10128</v>
      </c>
      <c r="C4971">
        <v>28</v>
      </c>
      <c r="D4971" t="s">
        <v>6254</v>
      </c>
      <c r="E4971" s="469">
        <v>59.95</v>
      </c>
      <c r="F4971" t="s">
        <v>6068</v>
      </c>
      <c r="G4971">
        <v>80</v>
      </c>
    </row>
    <row r="4972" spans="1:7">
      <c r="A4972">
        <v>4971</v>
      </c>
      <c r="B4972">
        <v>10910</v>
      </c>
      <c r="C4972">
        <v>28</v>
      </c>
      <c r="D4972" t="s">
        <v>6255</v>
      </c>
      <c r="E4972" s="469">
        <v>35.99</v>
      </c>
      <c r="F4972" t="s">
        <v>6068</v>
      </c>
      <c r="G4972">
        <v>46</v>
      </c>
    </row>
    <row r="4973" spans="1:7">
      <c r="A4973">
        <v>4972</v>
      </c>
      <c r="B4973">
        <v>9819</v>
      </c>
      <c r="C4973">
        <v>28</v>
      </c>
      <c r="D4973" t="s">
        <v>6256</v>
      </c>
      <c r="E4973" s="469">
        <v>21.99</v>
      </c>
      <c r="F4973" t="s">
        <v>6068</v>
      </c>
      <c r="G4973">
        <v>94</v>
      </c>
    </row>
    <row r="4974" spans="1:7">
      <c r="A4974">
        <v>4973</v>
      </c>
      <c r="B4974">
        <v>10213</v>
      </c>
      <c r="C4974">
        <v>28</v>
      </c>
      <c r="D4974" t="s">
        <v>6257</v>
      </c>
      <c r="E4974" s="469">
        <v>57.99</v>
      </c>
      <c r="F4974" t="s">
        <v>6050</v>
      </c>
      <c r="G4974">
        <v>76</v>
      </c>
    </row>
    <row r="4975" spans="1:7">
      <c r="A4975">
        <v>4974</v>
      </c>
      <c r="B4975">
        <v>10171</v>
      </c>
      <c r="C4975">
        <v>28</v>
      </c>
      <c r="D4975" t="s">
        <v>6258</v>
      </c>
      <c r="E4975" s="469">
        <v>42.99</v>
      </c>
      <c r="F4975" t="s">
        <v>6050</v>
      </c>
      <c r="G4975">
        <v>78</v>
      </c>
    </row>
    <row r="4976" spans="1:7">
      <c r="A4976">
        <v>4975</v>
      </c>
      <c r="B4976">
        <v>6295</v>
      </c>
      <c r="C4976">
        <v>28</v>
      </c>
      <c r="D4976" t="s">
        <v>6259</v>
      </c>
      <c r="E4976" s="469">
        <v>57.9</v>
      </c>
      <c r="F4976" t="s">
        <v>6119</v>
      </c>
      <c r="G4976">
        <v>238</v>
      </c>
    </row>
    <row r="4977" spans="1:7">
      <c r="A4977">
        <v>4976</v>
      </c>
      <c r="B4977">
        <v>8458</v>
      </c>
      <c r="C4977">
        <v>28</v>
      </c>
      <c r="D4977" t="s">
        <v>6260</v>
      </c>
      <c r="E4977" s="469">
        <v>29.99</v>
      </c>
      <c r="F4977" t="s">
        <v>5993</v>
      </c>
      <c r="G4977">
        <v>150</v>
      </c>
    </row>
    <row r="4978" spans="1:7">
      <c r="A4978">
        <v>4977</v>
      </c>
      <c r="B4978">
        <v>9598</v>
      </c>
      <c r="C4978">
        <v>28</v>
      </c>
      <c r="D4978" t="s">
        <v>6261</v>
      </c>
      <c r="E4978" s="469">
        <v>29.99</v>
      </c>
      <c r="F4978" t="s">
        <v>5993</v>
      </c>
      <c r="G4978">
        <v>102</v>
      </c>
    </row>
    <row r="4979" spans="1:7">
      <c r="A4979">
        <v>4978</v>
      </c>
      <c r="B4979">
        <v>6935</v>
      </c>
      <c r="C4979">
        <v>28</v>
      </c>
      <c r="D4979" t="s">
        <v>6262</v>
      </c>
      <c r="E4979" s="469">
        <v>39.99</v>
      </c>
      <c r="F4979" t="s">
        <v>5993</v>
      </c>
      <c r="G4979">
        <v>213</v>
      </c>
    </row>
    <row r="4980" spans="1:7">
      <c r="A4980">
        <v>4979</v>
      </c>
      <c r="B4980">
        <v>10911</v>
      </c>
      <c r="C4980">
        <v>28</v>
      </c>
      <c r="D4980" t="s">
        <v>6263</v>
      </c>
      <c r="E4980" s="469">
        <v>14.99</v>
      </c>
      <c r="F4980" t="s">
        <v>5993</v>
      </c>
      <c r="G4980">
        <v>46</v>
      </c>
    </row>
    <row r="4981" spans="1:7">
      <c r="A4981">
        <v>4980</v>
      </c>
      <c r="B4981">
        <v>8593</v>
      </c>
      <c r="C4981">
        <v>28</v>
      </c>
      <c r="D4981" t="s">
        <v>6264</v>
      </c>
      <c r="E4981" s="469">
        <v>39.99</v>
      </c>
      <c r="F4981" t="s">
        <v>5993</v>
      </c>
      <c r="G4981">
        <v>144</v>
      </c>
    </row>
    <row r="4982" spans="1:7">
      <c r="A4982">
        <v>4981</v>
      </c>
      <c r="B4982">
        <v>6353</v>
      </c>
      <c r="C4982">
        <v>28</v>
      </c>
      <c r="D4982" t="s">
        <v>6265</v>
      </c>
      <c r="E4982" s="469">
        <v>39.99</v>
      </c>
      <c r="F4982" t="s">
        <v>5993</v>
      </c>
      <c r="G4982">
        <v>236</v>
      </c>
    </row>
    <row r="4983" spans="1:7">
      <c r="A4983">
        <v>4982</v>
      </c>
      <c r="B4983">
        <v>8010</v>
      </c>
      <c r="C4983">
        <v>28</v>
      </c>
      <c r="D4983" t="s">
        <v>6266</v>
      </c>
      <c r="E4983" s="469">
        <v>64.989999999999995</v>
      </c>
      <c r="F4983" t="s">
        <v>6267</v>
      </c>
      <c r="G4983">
        <v>168</v>
      </c>
    </row>
    <row r="4984" spans="1:7">
      <c r="A4984">
        <v>4983</v>
      </c>
      <c r="B4984">
        <v>9937</v>
      </c>
      <c r="C4984">
        <v>28</v>
      </c>
      <c r="D4984" t="s">
        <v>6268</v>
      </c>
      <c r="E4984" s="469">
        <v>59.99</v>
      </c>
      <c r="F4984" t="s">
        <v>6267</v>
      </c>
      <c r="G4984">
        <v>89</v>
      </c>
    </row>
    <row r="4985" spans="1:7">
      <c r="A4985">
        <v>4984</v>
      </c>
      <c r="B4985">
        <v>7781</v>
      </c>
      <c r="C4985">
        <v>28</v>
      </c>
      <c r="D4985" t="s">
        <v>6269</v>
      </c>
      <c r="E4985" s="469">
        <v>37.99</v>
      </c>
      <c r="F4985" t="s">
        <v>3684</v>
      </c>
      <c r="G4985">
        <v>178</v>
      </c>
    </row>
    <row r="4986" spans="1:7">
      <c r="A4986">
        <v>4985</v>
      </c>
      <c r="B4986">
        <v>7538</v>
      </c>
      <c r="C4986">
        <v>28</v>
      </c>
      <c r="D4986" t="s">
        <v>6270</v>
      </c>
      <c r="E4986" s="469">
        <v>47.99</v>
      </c>
      <c r="F4986" t="s">
        <v>3684</v>
      </c>
      <c r="G4986">
        <v>189</v>
      </c>
    </row>
    <row r="4987" spans="1:7">
      <c r="A4987">
        <v>4986</v>
      </c>
      <c r="B4987">
        <v>7782</v>
      </c>
      <c r="C4987">
        <v>28</v>
      </c>
      <c r="D4987" t="s">
        <v>6271</v>
      </c>
      <c r="E4987" s="469">
        <v>59.99</v>
      </c>
      <c r="F4987" t="s">
        <v>3684</v>
      </c>
      <c r="G4987">
        <v>178</v>
      </c>
    </row>
    <row r="4988" spans="1:7">
      <c r="A4988">
        <v>4987</v>
      </c>
      <c r="B4988">
        <v>9379</v>
      </c>
      <c r="C4988">
        <v>28</v>
      </c>
      <c r="D4988" t="s">
        <v>6272</v>
      </c>
      <c r="E4988" s="469">
        <v>22.99</v>
      </c>
      <c r="F4988" t="s">
        <v>6273</v>
      </c>
      <c r="G4988">
        <v>112</v>
      </c>
    </row>
    <row r="4989" spans="1:7">
      <c r="A4989">
        <v>4988</v>
      </c>
      <c r="B4989">
        <v>8507</v>
      </c>
      <c r="C4989">
        <v>28</v>
      </c>
      <c r="D4989" t="s">
        <v>6274</v>
      </c>
      <c r="E4989" s="469">
        <v>14.99</v>
      </c>
      <c r="F4989" t="s">
        <v>6275</v>
      </c>
      <c r="G4989">
        <v>147</v>
      </c>
    </row>
    <row r="4990" spans="1:7">
      <c r="A4990">
        <v>4989</v>
      </c>
      <c r="B4990">
        <v>10488</v>
      </c>
      <c r="C4990">
        <v>28</v>
      </c>
      <c r="D4990" t="s">
        <v>6276</v>
      </c>
      <c r="E4990" s="469">
        <v>23.99</v>
      </c>
      <c r="F4990" t="s">
        <v>6277</v>
      </c>
      <c r="G4990">
        <v>65</v>
      </c>
    </row>
    <row r="4991" spans="1:7">
      <c r="A4991">
        <v>4990</v>
      </c>
      <c r="B4991">
        <v>8310</v>
      </c>
      <c r="C4991">
        <v>28</v>
      </c>
      <c r="D4991" t="s">
        <v>6278</v>
      </c>
      <c r="E4991" s="469">
        <v>59.99</v>
      </c>
      <c r="F4991" t="s">
        <v>6279</v>
      </c>
      <c r="G4991">
        <v>155</v>
      </c>
    </row>
    <row r="4992" spans="1:7">
      <c r="A4992">
        <v>4991</v>
      </c>
      <c r="B4992">
        <v>11748</v>
      </c>
      <c r="C4992">
        <v>28</v>
      </c>
      <c r="D4992" t="s">
        <v>6280</v>
      </c>
      <c r="E4992" s="469">
        <v>79.989999999999995</v>
      </c>
      <c r="F4992" t="s">
        <v>6281</v>
      </c>
      <c r="G4992">
        <v>11</v>
      </c>
    </row>
    <row r="4993" spans="1:7">
      <c r="A4993">
        <v>4992</v>
      </c>
      <c r="B4993">
        <v>11912</v>
      </c>
      <c r="C4993">
        <v>28</v>
      </c>
      <c r="D4993" t="s">
        <v>6282</v>
      </c>
      <c r="E4993" s="469">
        <v>129</v>
      </c>
      <c r="F4993" t="s">
        <v>6281</v>
      </c>
      <c r="G4993">
        <v>4</v>
      </c>
    </row>
    <row r="4994" spans="1:7">
      <c r="A4994">
        <v>4993</v>
      </c>
      <c r="B4994">
        <v>7632</v>
      </c>
      <c r="C4994">
        <v>28</v>
      </c>
      <c r="D4994" t="s">
        <v>6283</v>
      </c>
      <c r="E4994" s="469">
        <v>64.989999999999995</v>
      </c>
      <c r="F4994" t="s">
        <v>6281</v>
      </c>
      <c r="G4994">
        <v>185</v>
      </c>
    </row>
    <row r="4995" spans="1:7">
      <c r="A4995">
        <v>4994</v>
      </c>
      <c r="B4995">
        <v>10935</v>
      </c>
      <c r="C4995">
        <v>28</v>
      </c>
      <c r="D4995" t="s">
        <v>6284</v>
      </c>
      <c r="E4995" s="469">
        <v>64.989999999999995</v>
      </c>
      <c r="F4995" t="s">
        <v>6285</v>
      </c>
      <c r="G4995">
        <v>45</v>
      </c>
    </row>
    <row r="4996" spans="1:7">
      <c r="A4996">
        <v>4995</v>
      </c>
      <c r="B4996">
        <v>11957</v>
      </c>
      <c r="C4996">
        <v>28</v>
      </c>
      <c r="D4996" t="s">
        <v>6286</v>
      </c>
      <c r="E4996" s="469">
        <v>49.99</v>
      </c>
      <c r="F4996" t="s">
        <v>6125</v>
      </c>
      <c r="G4996">
        <v>2</v>
      </c>
    </row>
    <row r="4997" spans="1:7">
      <c r="A4997">
        <v>4996</v>
      </c>
      <c r="B4997">
        <v>9839</v>
      </c>
      <c r="C4997">
        <v>28</v>
      </c>
      <c r="D4997" t="s">
        <v>6287</v>
      </c>
      <c r="E4997" s="469">
        <v>64.989999999999995</v>
      </c>
      <c r="F4997" t="s">
        <v>6152</v>
      </c>
      <c r="G4997">
        <v>93</v>
      </c>
    </row>
    <row r="4998" spans="1:7">
      <c r="A4998">
        <v>4997</v>
      </c>
      <c r="B4998">
        <v>9678</v>
      </c>
      <c r="C4998">
        <v>28</v>
      </c>
      <c r="D4998" t="s">
        <v>6288</v>
      </c>
      <c r="E4998" s="469">
        <v>39.99</v>
      </c>
      <c r="F4998" t="s">
        <v>5972</v>
      </c>
      <c r="G4998">
        <v>99</v>
      </c>
    </row>
    <row r="4999" spans="1:7">
      <c r="A4999">
        <v>4998</v>
      </c>
      <c r="B4999">
        <v>9136</v>
      </c>
      <c r="C4999">
        <v>28</v>
      </c>
      <c r="D4999" t="s">
        <v>6289</v>
      </c>
      <c r="E4999" s="469">
        <v>14.99</v>
      </c>
      <c r="F4999" t="s">
        <v>5987</v>
      </c>
      <c r="G4999">
        <v>122</v>
      </c>
    </row>
    <row r="5000" spans="1:7">
      <c r="A5000">
        <v>4999</v>
      </c>
      <c r="B5000">
        <v>7413</v>
      </c>
      <c r="C5000">
        <v>28</v>
      </c>
      <c r="D5000" t="s">
        <v>6290</v>
      </c>
      <c r="E5000" s="469">
        <v>59.99</v>
      </c>
      <c r="F5000" t="s">
        <v>6106</v>
      </c>
      <c r="G5000">
        <v>194</v>
      </c>
    </row>
    <row r="5001" spans="1:7">
      <c r="A5001">
        <v>5000</v>
      </c>
      <c r="B5001">
        <v>8388</v>
      </c>
      <c r="C5001">
        <v>28</v>
      </c>
      <c r="D5001" t="s">
        <v>6291</v>
      </c>
      <c r="E5001" s="469">
        <v>29.99</v>
      </c>
      <c r="F5001" t="s">
        <v>6106</v>
      </c>
      <c r="G5001">
        <v>152</v>
      </c>
    </row>
    <row r="5002" spans="1:7">
      <c r="A5002">
        <v>5001</v>
      </c>
      <c r="B5002">
        <v>10129</v>
      </c>
      <c r="C5002">
        <v>28</v>
      </c>
      <c r="D5002" t="s">
        <v>6292</v>
      </c>
      <c r="E5002" s="469">
        <v>59.99</v>
      </c>
      <c r="F5002" t="s">
        <v>6293</v>
      </c>
      <c r="G5002">
        <v>80</v>
      </c>
    </row>
    <row r="5003" spans="1:7">
      <c r="A5003">
        <v>5002</v>
      </c>
      <c r="B5003">
        <v>6645</v>
      </c>
      <c r="C5003">
        <v>28</v>
      </c>
      <c r="D5003" t="s">
        <v>6294</v>
      </c>
      <c r="E5003" s="469">
        <v>44.99</v>
      </c>
      <c r="F5003" t="s">
        <v>6128</v>
      </c>
      <c r="G5003">
        <v>224</v>
      </c>
    </row>
    <row r="5004" spans="1:7">
      <c r="A5004">
        <v>5003</v>
      </c>
      <c r="B5004">
        <v>10689</v>
      </c>
      <c r="C5004">
        <v>28</v>
      </c>
      <c r="D5004" t="s">
        <v>6295</v>
      </c>
      <c r="E5004" s="469">
        <v>39.99</v>
      </c>
      <c r="F5004" t="s">
        <v>6130</v>
      </c>
      <c r="G5004">
        <v>56</v>
      </c>
    </row>
    <row r="5005" spans="1:7">
      <c r="A5005">
        <v>5004</v>
      </c>
      <c r="B5005">
        <v>8776</v>
      </c>
      <c r="C5005">
        <v>28</v>
      </c>
      <c r="D5005" t="s">
        <v>6296</v>
      </c>
      <c r="E5005" s="469">
        <v>39.99</v>
      </c>
      <c r="F5005" t="s">
        <v>6297</v>
      </c>
      <c r="G5005">
        <v>137</v>
      </c>
    </row>
    <row r="5006" spans="1:7">
      <c r="A5006">
        <v>5005</v>
      </c>
      <c r="B5006">
        <v>10870</v>
      </c>
      <c r="C5006">
        <v>28</v>
      </c>
      <c r="D5006" t="s">
        <v>6298</v>
      </c>
      <c r="E5006" s="469">
        <v>39.99</v>
      </c>
      <c r="F5006" t="s">
        <v>6297</v>
      </c>
      <c r="G5006">
        <v>48</v>
      </c>
    </row>
    <row r="5007" spans="1:7">
      <c r="A5007">
        <v>5006</v>
      </c>
      <c r="B5007">
        <v>7469</v>
      </c>
      <c r="C5007">
        <v>28</v>
      </c>
      <c r="D5007" t="s">
        <v>6299</v>
      </c>
      <c r="E5007" s="469">
        <v>59.99</v>
      </c>
      <c r="F5007" t="s">
        <v>6093</v>
      </c>
      <c r="G5007">
        <v>192</v>
      </c>
    </row>
    <row r="5008" spans="1:7">
      <c r="A5008">
        <v>5007</v>
      </c>
      <c r="B5008">
        <v>9791</v>
      </c>
      <c r="C5008">
        <v>28</v>
      </c>
      <c r="D5008" t="s">
        <v>6300</v>
      </c>
      <c r="E5008" s="469">
        <v>44.95</v>
      </c>
      <c r="F5008" t="s">
        <v>6093</v>
      </c>
      <c r="G5008">
        <v>95</v>
      </c>
    </row>
    <row r="5009" spans="1:7">
      <c r="A5009">
        <v>5008</v>
      </c>
      <c r="B5009">
        <v>8234</v>
      </c>
      <c r="C5009">
        <v>28</v>
      </c>
      <c r="D5009" t="s">
        <v>6301</v>
      </c>
      <c r="E5009" s="469">
        <v>49.99</v>
      </c>
      <c r="F5009" t="s">
        <v>6095</v>
      </c>
      <c r="G5009">
        <v>158</v>
      </c>
    </row>
    <row r="5010" spans="1:7">
      <c r="A5010">
        <v>5009</v>
      </c>
      <c r="B5010">
        <v>10650</v>
      </c>
      <c r="C5010">
        <v>28</v>
      </c>
      <c r="D5010" t="s">
        <v>6302</v>
      </c>
      <c r="E5010" s="469">
        <v>64.989999999999995</v>
      </c>
      <c r="F5010" t="s">
        <v>6303</v>
      </c>
      <c r="G5010">
        <v>58</v>
      </c>
    </row>
    <row r="5011" spans="1:7">
      <c r="A5011">
        <v>5010</v>
      </c>
      <c r="B5011">
        <v>6700</v>
      </c>
      <c r="C5011">
        <v>28</v>
      </c>
      <c r="D5011" t="s">
        <v>6304</v>
      </c>
      <c r="E5011" s="469">
        <v>69.989999999999995</v>
      </c>
      <c r="F5011" t="s">
        <v>6305</v>
      </c>
      <c r="G5011">
        <v>222</v>
      </c>
    </row>
    <row r="5012" spans="1:7">
      <c r="A5012">
        <v>5011</v>
      </c>
      <c r="B5012">
        <v>11639</v>
      </c>
      <c r="C5012">
        <v>28</v>
      </c>
      <c r="D5012" t="s">
        <v>6306</v>
      </c>
      <c r="E5012" s="469">
        <v>39.99</v>
      </c>
      <c r="F5012" t="s">
        <v>6307</v>
      </c>
      <c r="G5012">
        <v>15</v>
      </c>
    </row>
    <row r="5013" spans="1:7">
      <c r="A5013">
        <v>5012</v>
      </c>
      <c r="B5013">
        <v>11050</v>
      </c>
      <c r="C5013">
        <v>28</v>
      </c>
      <c r="D5013" t="s">
        <v>6308</v>
      </c>
      <c r="E5013" s="469">
        <v>34.99</v>
      </c>
      <c r="F5013" t="s">
        <v>4679</v>
      </c>
      <c r="G5013">
        <v>41</v>
      </c>
    </row>
    <row r="5014" spans="1:7">
      <c r="A5014">
        <v>5013</v>
      </c>
      <c r="B5014">
        <v>8827</v>
      </c>
      <c r="C5014">
        <v>28</v>
      </c>
      <c r="D5014" t="s">
        <v>6309</v>
      </c>
      <c r="E5014" s="469">
        <v>35.99</v>
      </c>
      <c r="F5014" t="s">
        <v>4679</v>
      </c>
      <c r="G5014">
        <v>135</v>
      </c>
    </row>
    <row r="5015" spans="1:7">
      <c r="A5015">
        <v>5014</v>
      </c>
      <c r="B5015">
        <v>11161</v>
      </c>
      <c r="C5015">
        <v>28</v>
      </c>
      <c r="D5015" t="s">
        <v>6310</v>
      </c>
      <c r="E5015" s="469">
        <v>64.989999999999995</v>
      </c>
      <c r="F5015" t="s">
        <v>6311</v>
      </c>
      <c r="G5015">
        <v>36</v>
      </c>
    </row>
    <row r="5016" spans="1:7">
      <c r="A5016">
        <v>5015</v>
      </c>
      <c r="B5016">
        <v>11329</v>
      </c>
      <c r="C5016">
        <v>28</v>
      </c>
      <c r="D5016" t="s">
        <v>6312</v>
      </c>
      <c r="E5016" s="469">
        <v>59.99</v>
      </c>
      <c r="F5016" t="s">
        <v>6313</v>
      </c>
      <c r="G5016">
        <v>29</v>
      </c>
    </row>
    <row r="5017" spans="1:7">
      <c r="A5017">
        <v>5016</v>
      </c>
      <c r="B5017">
        <v>11051</v>
      </c>
      <c r="C5017">
        <v>28</v>
      </c>
      <c r="D5017" t="s">
        <v>6314</v>
      </c>
      <c r="E5017" s="469">
        <v>64.989999999999995</v>
      </c>
      <c r="F5017" t="s">
        <v>6315</v>
      </c>
      <c r="G5017">
        <v>41</v>
      </c>
    </row>
    <row r="5018" spans="1:7">
      <c r="A5018">
        <v>5017</v>
      </c>
      <c r="B5018">
        <v>10489</v>
      </c>
      <c r="C5018">
        <v>28</v>
      </c>
      <c r="D5018" t="s">
        <v>6316</v>
      </c>
      <c r="E5018" s="469">
        <v>37.99</v>
      </c>
      <c r="F5018" t="s">
        <v>6317</v>
      </c>
      <c r="G5018">
        <v>65</v>
      </c>
    </row>
    <row r="5019" spans="1:7">
      <c r="A5019">
        <v>5018</v>
      </c>
      <c r="B5019">
        <v>7567</v>
      </c>
      <c r="C5019">
        <v>28</v>
      </c>
      <c r="D5019" t="s">
        <v>6318</v>
      </c>
      <c r="E5019" s="469">
        <v>39.99</v>
      </c>
      <c r="F5019" t="s">
        <v>6317</v>
      </c>
      <c r="G5019">
        <v>188</v>
      </c>
    </row>
    <row r="5020" spans="1:7">
      <c r="A5020">
        <v>5019</v>
      </c>
      <c r="B5020">
        <v>6566</v>
      </c>
      <c r="C5020">
        <v>28</v>
      </c>
      <c r="D5020" t="s">
        <v>6319</v>
      </c>
      <c r="E5020" s="469">
        <v>39.99</v>
      </c>
      <c r="F5020" t="s">
        <v>6320</v>
      </c>
      <c r="G5020">
        <v>227</v>
      </c>
    </row>
    <row r="5021" spans="1:7">
      <c r="A5021">
        <v>5020</v>
      </c>
      <c r="B5021">
        <v>8924</v>
      </c>
      <c r="C5021">
        <v>28</v>
      </c>
      <c r="D5021" t="s">
        <v>6321</v>
      </c>
      <c r="E5021" s="469">
        <v>34.99</v>
      </c>
      <c r="F5021" t="s">
        <v>6322</v>
      </c>
      <c r="G5021">
        <v>131</v>
      </c>
    </row>
    <row r="5022" spans="1:7">
      <c r="A5022">
        <v>5021</v>
      </c>
      <c r="B5022">
        <v>8508</v>
      </c>
      <c r="C5022">
        <v>28</v>
      </c>
      <c r="D5022" t="s">
        <v>6323</v>
      </c>
      <c r="E5022" s="469">
        <v>46.99</v>
      </c>
      <c r="F5022" t="s">
        <v>6033</v>
      </c>
      <c r="G5022">
        <v>147</v>
      </c>
    </row>
    <row r="5023" spans="1:7">
      <c r="A5023">
        <v>5022</v>
      </c>
      <c r="B5023">
        <v>7028</v>
      </c>
      <c r="C5023">
        <v>28</v>
      </c>
      <c r="D5023" t="s">
        <v>6324</v>
      </c>
      <c r="E5023" s="469">
        <v>28.99</v>
      </c>
      <c r="F5023" t="s">
        <v>6033</v>
      </c>
      <c r="G5023">
        <v>209</v>
      </c>
    </row>
    <row r="5024" spans="1:7">
      <c r="A5024">
        <v>5023</v>
      </c>
      <c r="B5024">
        <v>10518</v>
      </c>
      <c r="C5024">
        <v>28</v>
      </c>
      <c r="D5024" t="s">
        <v>6325</v>
      </c>
      <c r="E5024" s="469">
        <v>54.99</v>
      </c>
      <c r="F5024" t="s">
        <v>6326</v>
      </c>
      <c r="G5024">
        <v>64</v>
      </c>
    </row>
    <row r="5025" spans="1:7">
      <c r="A5025">
        <v>5024</v>
      </c>
      <c r="B5025">
        <v>6729</v>
      </c>
      <c r="C5025">
        <v>28</v>
      </c>
      <c r="D5025" t="s">
        <v>6327</v>
      </c>
      <c r="E5025" s="469">
        <v>59.99</v>
      </c>
      <c r="F5025" t="s">
        <v>6328</v>
      </c>
      <c r="G5025">
        <v>221</v>
      </c>
    </row>
    <row r="5026" spans="1:7">
      <c r="A5026">
        <v>5025</v>
      </c>
      <c r="B5026">
        <v>11488</v>
      </c>
      <c r="C5026">
        <v>28</v>
      </c>
      <c r="D5026" t="s">
        <v>6329</v>
      </c>
      <c r="E5026" s="469">
        <v>59.99</v>
      </c>
      <c r="F5026" t="s">
        <v>6328</v>
      </c>
      <c r="G5026">
        <v>22</v>
      </c>
    </row>
    <row r="5027" spans="1:7">
      <c r="A5027">
        <v>5026</v>
      </c>
      <c r="B5027">
        <v>11052</v>
      </c>
      <c r="C5027">
        <v>28</v>
      </c>
      <c r="D5027" t="s">
        <v>6330</v>
      </c>
      <c r="E5027" s="469">
        <v>49.99</v>
      </c>
      <c r="F5027" t="s">
        <v>6328</v>
      </c>
      <c r="G5027">
        <v>41</v>
      </c>
    </row>
    <row r="5028" spans="1:7">
      <c r="A5028">
        <v>5027</v>
      </c>
      <c r="B5028">
        <v>6730</v>
      </c>
      <c r="C5028">
        <v>28</v>
      </c>
      <c r="D5028" t="s">
        <v>6331</v>
      </c>
      <c r="E5028" s="469">
        <v>19.989999999999998</v>
      </c>
      <c r="F5028" t="s">
        <v>6275</v>
      </c>
      <c r="G5028">
        <v>221</v>
      </c>
    </row>
    <row r="5029" spans="1:7">
      <c r="A5029">
        <v>5028</v>
      </c>
      <c r="B5029">
        <v>9576</v>
      </c>
      <c r="C5029">
        <v>29</v>
      </c>
      <c r="D5029" t="s">
        <v>6332</v>
      </c>
      <c r="E5029" s="469">
        <v>47.99</v>
      </c>
      <c r="F5029" t="s">
        <v>6333</v>
      </c>
      <c r="G5029">
        <v>103</v>
      </c>
    </row>
    <row r="5030" spans="1:7">
      <c r="A5030">
        <v>5029</v>
      </c>
      <c r="B5030">
        <v>11162</v>
      </c>
      <c r="C5030">
        <v>29</v>
      </c>
      <c r="D5030" t="s">
        <v>6334</v>
      </c>
      <c r="E5030" s="469">
        <v>139</v>
      </c>
      <c r="F5030" t="s">
        <v>6335</v>
      </c>
      <c r="G5030">
        <v>36</v>
      </c>
    </row>
    <row r="5031" spans="1:7">
      <c r="A5031">
        <v>5030</v>
      </c>
      <c r="B5031">
        <v>7298</v>
      </c>
      <c r="C5031">
        <v>29</v>
      </c>
      <c r="D5031" t="s">
        <v>6336</v>
      </c>
      <c r="E5031" s="469">
        <v>39.99</v>
      </c>
      <c r="F5031" t="s">
        <v>6333</v>
      </c>
      <c r="G5031">
        <v>199</v>
      </c>
    </row>
    <row r="5032" spans="1:7">
      <c r="A5032">
        <v>5031</v>
      </c>
      <c r="B5032">
        <v>10239</v>
      </c>
      <c r="C5032">
        <v>29</v>
      </c>
      <c r="D5032" t="s">
        <v>6337</v>
      </c>
      <c r="E5032" s="469">
        <v>14.99</v>
      </c>
      <c r="F5032" t="s">
        <v>6333</v>
      </c>
      <c r="G5032">
        <v>75</v>
      </c>
    </row>
    <row r="5033" spans="1:7">
      <c r="A5033">
        <v>5032</v>
      </c>
      <c r="B5033">
        <v>10579</v>
      </c>
      <c r="C5033">
        <v>29</v>
      </c>
      <c r="D5033" t="s">
        <v>6338</v>
      </c>
      <c r="E5033" s="469">
        <v>19.989999999999998</v>
      </c>
      <c r="F5033" t="s">
        <v>6333</v>
      </c>
      <c r="G5033">
        <v>61</v>
      </c>
    </row>
    <row r="5034" spans="1:7">
      <c r="A5034">
        <v>5033</v>
      </c>
      <c r="B5034">
        <v>10912</v>
      </c>
      <c r="C5034">
        <v>29</v>
      </c>
      <c r="D5034" t="s">
        <v>6339</v>
      </c>
      <c r="E5034" s="469">
        <v>299</v>
      </c>
      <c r="F5034" t="s">
        <v>6333</v>
      </c>
      <c r="G5034">
        <v>46</v>
      </c>
    </row>
    <row r="5035" spans="1:7">
      <c r="A5035">
        <v>5034</v>
      </c>
      <c r="B5035">
        <v>8098</v>
      </c>
      <c r="C5035">
        <v>29</v>
      </c>
      <c r="D5035" t="s">
        <v>6340</v>
      </c>
      <c r="E5035" s="469">
        <v>14.99</v>
      </c>
      <c r="F5035" t="s">
        <v>6333</v>
      </c>
      <c r="G5035">
        <v>164</v>
      </c>
    </row>
    <row r="5036" spans="1:7">
      <c r="A5036">
        <v>5035</v>
      </c>
      <c r="B5036">
        <v>9380</v>
      </c>
      <c r="C5036">
        <v>29</v>
      </c>
      <c r="D5036" t="s">
        <v>6341</v>
      </c>
      <c r="E5036" s="469">
        <v>425</v>
      </c>
      <c r="F5036" t="s">
        <v>6333</v>
      </c>
      <c r="G5036">
        <v>112</v>
      </c>
    </row>
    <row r="5037" spans="1:7">
      <c r="A5037">
        <v>5036</v>
      </c>
      <c r="B5037">
        <v>6371</v>
      </c>
      <c r="C5037">
        <v>29</v>
      </c>
      <c r="D5037" t="s">
        <v>6342</v>
      </c>
      <c r="E5037" s="469">
        <v>249</v>
      </c>
      <c r="F5037" t="s">
        <v>6333</v>
      </c>
      <c r="G5037">
        <v>235</v>
      </c>
    </row>
    <row r="5038" spans="1:7">
      <c r="A5038">
        <v>5037</v>
      </c>
      <c r="B5038">
        <v>10519</v>
      </c>
      <c r="C5038">
        <v>29</v>
      </c>
      <c r="D5038" t="s">
        <v>6343</v>
      </c>
      <c r="E5038" s="469">
        <v>79.989999999999995</v>
      </c>
      <c r="F5038" t="s">
        <v>6333</v>
      </c>
      <c r="G5038">
        <v>64</v>
      </c>
    </row>
    <row r="5039" spans="1:7">
      <c r="A5039">
        <v>5038</v>
      </c>
      <c r="B5039">
        <v>9766</v>
      </c>
      <c r="C5039">
        <v>29</v>
      </c>
      <c r="D5039" t="s">
        <v>6344</v>
      </c>
      <c r="E5039" s="469">
        <v>22.99</v>
      </c>
      <c r="F5039" t="s">
        <v>6333</v>
      </c>
      <c r="G5039">
        <v>96</v>
      </c>
    </row>
    <row r="5040" spans="1:7">
      <c r="A5040">
        <v>5039</v>
      </c>
      <c r="B5040">
        <v>6372</v>
      </c>
      <c r="C5040">
        <v>29</v>
      </c>
      <c r="D5040" t="s">
        <v>6345</v>
      </c>
      <c r="E5040" s="469">
        <v>15.99</v>
      </c>
      <c r="F5040" t="s">
        <v>6333</v>
      </c>
      <c r="G5040">
        <v>235</v>
      </c>
    </row>
    <row r="5041" spans="1:7">
      <c r="A5041">
        <v>5040</v>
      </c>
      <c r="B5041">
        <v>10666</v>
      </c>
      <c r="C5041">
        <v>29</v>
      </c>
      <c r="D5041" t="s">
        <v>6346</v>
      </c>
      <c r="E5041" s="469">
        <v>949</v>
      </c>
      <c r="F5041" t="s">
        <v>6347</v>
      </c>
      <c r="G5041">
        <v>57</v>
      </c>
    </row>
    <row r="5042" spans="1:7">
      <c r="A5042">
        <v>5041</v>
      </c>
      <c r="B5042">
        <v>9909</v>
      </c>
      <c r="C5042">
        <v>29</v>
      </c>
      <c r="D5042" t="s">
        <v>6348</v>
      </c>
      <c r="E5042" s="469">
        <v>579</v>
      </c>
      <c r="F5042" t="s">
        <v>6347</v>
      </c>
      <c r="G5042">
        <v>90</v>
      </c>
    </row>
    <row r="5043" spans="1:7">
      <c r="A5043">
        <v>5042</v>
      </c>
      <c r="B5043">
        <v>8509</v>
      </c>
      <c r="C5043">
        <v>29</v>
      </c>
      <c r="D5043" t="s">
        <v>6349</v>
      </c>
      <c r="E5043" s="469">
        <v>389</v>
      </c>
      <c r="F5043" t="s">
        <v>6347</v>
      </c>
      <c r="G5043">
        <v>147</v>
      </c>
    </row>
    <row r="5044" spans="1:7">
      <c r="A5044">
        <v>5043</v>
      </c>
      <c r="B5044">
        <v>8828</v>
      </c>
      <c r="C5044">
        <v>29</v>
      </c>
      <c r="D5044" t="s">
        <v>6350</v>
      </c>
      <c r="E5044" s="469">
        <v>629</v>
      </c>
      <c r="F5044" t="s">
        <v>6347</v>
      </c>
      <c r="G5044">
        <v>135</v>
      </c>
    </row>
    <row r="5045" spans="1:7">
      <c r="A5045">
        <v>5044</v>
      </c>
      <c r="B5045">
        <v>7158</v>
      </c>
      <c r="C5045">
        <v>29</v>
      </c>
      <c r="D5045" t="s">
        <v>6351</v>
      </c>
      <c r="E5045" s="469">
        <v>679</v>
      </c>
      <c r="F5045" t="s">
        <v>6347</v>
      </c>
      <c r="G5045">
        <v>204</v>
      </c>
    </row>
    <row r="5046" spans="1:7">
      <c r="A5046">
        <v>5045</v>
      </c>
      <c r="B5046">
        <v>7189</v>
      </c>
      <c r="C5046">
        <v>29</v>
      </c>
      <c r="D5046" t="s">
        <v>6352</v>
      </c>
      <c r="E5046" s="469">
        <v>279</v>
      </c>
      <c r="F5046" t="s">
        <v>6353</v>
      </c>
      <c r="G5046">
        <v>203</v>
      </c>
    </row>
    <row r="5047" spans="1:7">
      <c r="A5047">
        <v>5046</v>
      </c>
      <c r="B5047">
        <v>11163</v>
      </c>
      <c r="C5047">
        <v>29</v>
      </c>
      <c r="D5047" t="s">
        <v>6354</v>
      </c>
      <c r="E5047" s="469">
        <v>499</v>
      </c>
      <c r="F5047" t="s">
        <v>6353</v>
      </c>
      <c r="G5047">
        <v>36</v>
      </c>
    </row>
    <row r="5048" spans="1:7">
      <c r="A5048">
        <v>5047</v>
      </c>
      <c r="B5048">
        <v>10310</v>
      </c>
      <c r="C5048">
        <v>29</v>
      </c>
      <c r="D5048" t="s">
        <v>6355</v>
      </c>
      <c r="E5048" s="469">
        <v>325</v>
      </c>
      <c r="F5048" t="s">
        <v>6353</v>
      </c>
      <c r="G5048">
        <v>72</v>
      </c>
    </row>
    <row r="5049" spans="1:7">
      <c r="A5049">
        <v>5048</v>
      </c>
      <c r="B5049">
        <v>6185</v>
      </c>
      <c r="C5049">
        <v>29</v>
      </c>
      <c r="D5049" t="s">
        <v>6356</v>
      </c>
      <c r="E5049" s="469">
        <v>599</v>
      </c>
      <c r="F5049" t="s">
        <v>6353</v>
      </c>
      <c r="G5049">
        <v>243</v>
      </c>
    </row>
    <row r="5050" spans="1:7">
      <c r="A5050">
        <v>5049</v>
      </c>
      <c r="B5050">
        <v>7006</v>
      </c>
      <c r="C5050">
        <v>30</v>
      </c>
      <c r="D5050" t="s">
        <v>6357</v>
      </c>
      <c r="E5050" s="469">
        <v>39.9</v>
      </c>
      <c r="F5050" t="s">
        <v>6358</v>
      </c>
      <c r="G5050">
        <v>210</v>
      </c>
    </row>
    <row r="5051" spans="1:7">
      <c r="A5051">
        <v>5050</v>
      </c>
      <c r="B5051">
        <v>11640</v>
      </c>
      <c r="C5051">
        <v>30</v>
      </c>
      <c r="D5051" t="s">
        <v>6359</v>
      </c>
      <c r="E5051" s="469">
        <v>64.989999999999995</v>
      </c>
      <c r="F5051" t="s">
        <v>6358</v>
      </c>
      <c r="G5051">
        <v>15</v>
      </c>
    </row>
    <row r="5052" spans="1:7">
      <c r="A5052">
        <v>5051</v>
      </c>
      <c r="B5052">
        <v>11891</v>
      </c>
      <c r="C5052">
        <v>30</v>
      </c>
      <c r="D5052" t="s">
        <v>6360</v>
      </c>
      <c r="E5052" s="469">
        <v>64.989999999999995</v>
      </c>
      <c r="F5052" t="s">
        <v>6358</v>
      </c>
      <c r="G5052">
        <v>5</v>
      </c>
    </row>
    <row r="5053" spans="1:7">
      <c r="A5053">
        <v>5052</v>
      </c>
      <c r="B5053">
        <v>7486</v>
      </c>
      <c r="C5053">
        <v>30</v>
      </c>
      <c r="D5053" t="s">
        <v>6361</v>
      </c>
      <c r="E5053" s="469">
        <v>62.99</v>
      </c>
      <c r="F5053" t="s">
        <v>6362</v>
      </c>
      <c r="G5053">
        <v>191</v>
      </c>
    </row>
    <row r="5054" spans="1:7">
      <c r="A5054">
        <v>5053</v>
      </c>
      <c r="B5054">
        <v>7976</v>
      </c>
      <c r="C5054">
        <v>30</v>
      </c>
      <c r="D5054" t="s">
        <v>6363</v>
      </c>
      <c r="E5054" s="469">
        <v>49.95</v>
      </c>
      <c r="F5054" t="s">
        <v>6364</v>
      </c>
      <c r="G5054">
        <v>169</v>
      </c>
    </row>
    <row r="5055" spans="1:7">
      <c r="A5055">
        <v>5054</v>
      </c>
      <c r="B5055">
        <v>11722</v>
      </c>
      <c r="C5055">
        <v>30</v>
      </c>
      <c r="D5055" t="s">
        <v>6365</v>
      </c>
      <c r="E5055" s="469">
        <v>74.95</v>
      </c>
      <c r="F5055" t="s">
        <v>6362</v>
      </c>
      <c r="G5055">
        <v>12</v>
      </c>
    </row>
    <row r="5056" spans="1:7">
      <c r="A5056">
        <v>5055</v>
      </c>
      <c r="B5056">
        <v>10420</v>
      </c>
      <c r="C5056">
        <v>30</v>
      </c>
      <c r="D5056" t="s">
        <v>6366</v>
      </c>
      <c r="E5056" s="469">
        <v>47.5</v>
      </c>
      <c r="F5056" t="s">
        <v>6358</v>
      </c>
      <c r="G5056">
        <v>68</v>
      </c>
    </row>
    <row r="5057" spans="1:7">
      <c r="A5057">
        <v>5056</v>
      </c>
      <c r="B5057">
        <v>10172</v>
      </c>
      <c r="C5057">
        <v>30</v>
      </c>
      <c r="D5057" t="s">
        <v>6367</v>
      </c>
      <c r="E5057" s="469">
        <v>47.5</v>
      </c>
      <c r="F5057" t="s">
        <v>6358</v>
      </c>
      <c r="G5057">
        <v>78</v>
      </c>
    </row>
    <row r="5058" spans="1:7">
      <c r="A5058">
        <v>5057</v>
      </c>
      <c r="B5058">
        <v>10823</v>
      </c>
      <c r="C5058">
        <v>30</v>
      </c>
      <c r="D5058" t="s">
        <v>6368</v>
      </c>
      <c r="E5058" s="469">
        <v>79.989999999999995</v>
      </c>
      <c r="F5058" t="s">
        <v>6358</v>
      </c>
      <c r="G5058">
        <v>50</v>
      </c>
    </row>
    <row r="5059" spans="1:7">
      <c r="A5059">
        <v>5058</v>
      </c>
      <c r="B5059">
        <v>6731</v>
      </c>
      <c r="C5059">
        <v>30</v>
      </c>
      <c r="D5059" t="s">
        <v>6369</v>
      </c>
      <c r="E5059" s="469">
        <v>59.95</v>
      </c>
      <c r="F5059" t="s">
        <v>6362</v>
      </c>
      <c r="G5059">
        <v>221</v>
      </c>
    </row>
    <row r="5060" spans="1:7">
      <c r="A5060">
        <v>5059</v>
      </c>
      <c r="B5060">
        <v>6252</v>
      </c>
      <c r="C5060">
        <v>30</v>
      </c>
      <c r="D5060" t="s">
        <v>6370</v>
      </c>
      <c r="E5060" s="469">
        <v>47.5</v>
      </c>
      <c r="F5060" t="s">
        <v>6358</v>
      </c>
      <c r="G5060">
        <v>240</v>
      </c>
    </row>
    <row r="5061" spans="1:7">
      <c r="A5061">
        <v>5060</v>
      </c>
      <c r="B5061">
        <v>9156</v>
      </c>
      <c r="C5061">
        <v>30</v>
      </c>
      <c r="D5061" t="s">
        <v>6371</v>
      </c>
      <c r="E5061" s="469">
        <v>78.989999999999995</v>
      </c>
      <c r="F5061" t="s">
        <v>6358</v>
      </c>
      <c r="G5061">
        <v>121</v>
      </c>
    </row>
    <row r="5062" spans="1:7">
      <c r="A5062">
        <v>5061</v>
      </c>
      <c r="B5062">
        <v>10334</v>
      </c>
      <c r="C5062">
        <v>30</v>
      </c>
      <c r="D5062" t="s">
        <v>6372</v>
      </c>
      <c r="E5062" s="469">
        <v>54.95</v>
      </c>
      <c r="F5062" t="s">
        <v>6373</v>
      </c>
      <c r="G5062">
        <v>71</v>
      </c>
    </row>
    <row r="5063" spans="1:7">
      <c r="A5063">
        <v>5062</v>
      </c>
      <c r="B5063">
        <v>11351</v>
      </c>
      <c r="C5063">
        <v>30</v>
      </c>
      <c r="D5063" t="s">
        <v>6374</v>
      </c>
      <c r="E5063" s="469">
        <v>59.99</v>
      </c>
      <c r="F5063" t="s">
        <v>6375</v>
      </c>
      <c r="G5063">
        <v>28</v>
      </c>
    </row>
    <row r="5064" spans="1:7">
      <c r="A5064">
        <v>5063</v>
      </c>
      <c r="B5064">
        <v>7101</v>
      </c>
      <c r="C5064">
        <v>30</v>
      </c>
      <c r="D5064" t="s">
        <v>6376</v>
      </c>
      <c r="E5064" s="469">
        <v>44.99</v>
      </c>
      <c r="F5064" t="s">
        <v>6375</v>
      </c>
      <c r="G5064">
        <v>206</v>
      </c>
    </row>
    <row r="5065" spans="1:7">
      <c r="A5065">
        <v>5064</v>
      </c>
      <c r="B5065">
        <v>6167</v>
      </c>
      <c r="C5065">
        <v>30</v>
      </c>
      <c r="D5065" t="s">
        <v>6377</v>
      </c>
      <c r="E5065" s="469">
        <v>119.99</v>
      </c>
      <c r="F5065" t="s">
        <v>6358</v>
      </c>
      <c r="G5065">
        <v>244</v>
      </c>
    </row>
    <row r="5066" spans="1:7">
      <c r="A5066">
        <v>5065</v>
      </c>
      <c r="B5066">
        <v>11777</v>
      </c>
      <c r="C5066">
        <v>30</v>
      </c>
      <c r="D5066" t="s">
        <v>6378</v>
      </c>
      <c r="E5066" s="469">
        <v>79.989999999999995</v>
      </c>
      <c r="F5066" t="s">
        <v>6358</v>
      </c>
      <c r="G5066">
        <v>10</v>
      </c>
    </row>
    <row r="5067" spans="1:7">
      <c r="A5067">
        <v>5066</v>
      </c>
      <c r="B5067">
        <v>8643</v>
      </c>
      <c r="C5067">
        <v>30</v>
      </c>
      <c r="D5067" t="s">
        <v>6379</v>
      </c>
      <c r="E5067" s="469">
        <v>88.95</v>
      </c>
      <c r="F5067" t="s">
        <v>2992</v>
      </c>
      <c r="G5067">
        <v>142</v>
      </c>
    </row>
    <row r="5068" spans="1:7">
      <c r="A5068">
        <v>5067</v>
      </c>
      <c r="B5068">
        <v>8235</v>
      </c>
      <c r="C5068">
        <v>30</v>
      </c>
      <c r="D5068" t="s">
        <v>6380</v>
      </c>
      <c r="E5068" s="469">
        <v>49.99</v>
      </c>
      <c r="F5068" t="s">
        <v>6364</v>
      </c>
      <c r="G5068">
        <v>158</v>
      </c>
    </row>
    <row r="5069" spans="1:7">
      <c r="A5069">
        <v>5068</v>
      </c>
      <c r="B5069">
        <v>9713</v>
      </c>
      <c r="C5069">
        <v>30</v>
      </c>
      <c r="D5069" t="s">
        <v>6381</v>
      </c>
      <c r="E5069" s="469">
        <v>39.99</v>
      </c>
      <c r="F5069" t="s">
        <v>6375</v>
      </c>
      <c r="G5069">
        <v>98</v>
      </c>
    </row>
    <row r="5070" spans="1:7">
      <c r="A5070">
        <v>5069</v>
      </c>
      <c r="B5070">
        <v>10258</v>
      </c>
      <c r="C5070">
        <v>30</v>
      </c>
      <c r="D5070" t="s">
        <v>6382</v>
      </c>
      <c r="E5070" s="469">
        <v>89.95</v>
      </c>
      <c r="F5070" t="s">
        <v>6358</v>
      </c>
      <c r="G5070">
        <v>74</v>
      </c>
    </row>
    <row r="5071" spans="1:7">
      <c r="A5071">
        <v>5070</v>
      </c>
      <c r="B5071">
        <v>6732</v>
      </c>
      <c r="C5071">
        <v>30</v>
      </c>
      <c r="D5071" t="s">
        <v>6383</v>
      </c>
      <c r="E5071" s="469">
        <v>64.989999999999995</v>
      </c>
      <c r="F5071" t="s">
        <v>6384</v>
      </c>
      <c r="G5071">
        <v>221</v>
      </c>
    </row>
    <row r="5072" spans="1:7">
      <c r="A5072">
        <v>5071</v>
      </c>
      <c r="B5072">
        <v>7667</v>
      </c>
      <c r="C5072">
        <v>30</v>
      </c>
      <c r="D5072" t="s">
        <v>6385</v>
      </c>
      <c r="E5072" s="469">
        <v>56.99</v>
      </c>
      <c r="F5072" t="s">
        <v>6362</v>
      </c>
      <c r="G5072">
        <v>183</v>
      </c>
    </row>
    <row r="5073" spans="1:7">
      <c r="A5073">
        <v>5072</v>
      </c>
      <c r="B5073">
        <v>8644</v>
      </c>
      <c r="C5073">
        <v>30</v>
      </c>
      <c r="D5073" t="s">
        <v>6386</v>
      </c>
      <c r="E5073" s="469">
        <v>69.989999999999995</v>
      </c>
      <c r="F5073" t="s">
        <v>6362</v>
      </c>
      <c r="G5073">
        <v>142</v>
      </c>
    </row>
    <row r="5074" spans="1:7">
      <c r="A5074">
        <v>5073</v>
      </c>
      <c r="B5074">
        <v>11973</v>
      </c>
      <c r="C5074">
        <v>30</v>
      </c>
      <c r="D5074" t="s">
        <v>6387</v>
      </c>
      <c r="E5074" s="469">
        <v>59</v>
      </c>
      <c r="F5074" t="s">
        <v>6362</v>
      </c>
      <c r="G5074">
        <v>1</v>
      </c>
    </row>
    <row r="5075" spans="1:7">
      <c r="A5075">
        <v>5074</v>
      </c>
      <c r="B5075">
        <v>9213</v>
      </c>
      <c r="C5075">
        <v>30</v>
      </c>
      <c r="D5075" t="s">
        <v>6388</v>
      </c>
      <c r="E5075" s="469">
        <v>57.95</v>
      </c>
      <c r="F5075" t="s">
        <v>6362</v>
      </c>
      <c r="G5075">
        <v>119</v>
      </c>
    </row>
    <row r="5076" spans="1:7">
      <c r="A5076">
        <v>5075</v>
      </c>
      <c r="B5076">
        <v>11302</v>
      </c>
      <c r="C5076">
        <v>30</v>
      </c>
      <c r="D5076" t="s">
        <v>6389</v>
      </c>
      <c r="E5076" s="469">
        <v>39.950000000000003</v>
      </c>
      <c r="F5076" t="s">
        <v>6358</v>
      </c>
      <c r="G5076">
        <v>30</v>
      </c>
    </row>
    <row r="5077" spans="1:7">
      <c r="A5077">
        <v>5076</v>
      </c>
      <c r="B5077">
        <v>10173</v>
      </c>
      <c r="C5077">
        <v>30</v>
      </c>
      <c r="D5077" t="s">
        <v>6390</v>
      </c>
      <c r="E5077" s="469">
        <v>89.99</v>
      </c>
      <c r="F5077" t="s">
        <v>6358</v>
      </c>
      <c r="G5077">
        <v>78</v>
      </c>
    </row>
    <row r="5078" spans="1:7">
      <c r="A5078">
        <v>5077</v>
      </c>
      <c r="B5078">
        <v>7341</v>
      </c>
      <c r="C5078">
        <v>30</v>
      </c>
      <c r="D5078" t="s">
        <v>6391</v>
      </c>
      <c r="E5078" s="469">
        <v>89.99</v>
      </c>
      <c r="F5078" t="s">
        <v>6358</v>
      </c>
      <c r="G5078">
        <v>197</v>
      </c>
    </row>
    <row r="5079" spans="1:7">
      <c r="A5079">
        <v>5078</v>
      </c>
      <c r="B5079">
        <v>8011</v>
      </c>
      <c r="C5079">
        <v>30</v>
      </c>
      <c r="D5079" t="s">
        <v>6392</v>
      </c>
      <c r="E5079" s="469">
        <v>59.95</v>
      </c>
      <c r="F5079" t="s">
        <v>2992</v>
      </c>
      <c r="G5079">
        <v>168</v>
      </c>
    </row>
    <row r="5080" spans="1:7">
      <c r="A5080">
        <v>5079</v>
      </c>
      <c r="B5080">
        <v>6253</v>
      </c>
      <c r="C5080">
        <v>30</v>
      </c>
      <c r="D5080" t="s">
        <v>6393</v>
      </c>
      <c r="E5080" s="469">
        <v>79.95</v>
      </c>
      <c r="F5080" t="s">
        <v>6394</v>
      </c>
      <c r="G5080">
        <v>240</v>
      </c>
    </row>
    <row r="5081" spans="1:7">
      <c r="A5081">
        <v>5080</v>
      </c>
      <c r="B5081">
        <v>7245</v>
      </c>
      <c r="C5081">
        <v>30</v>
      </c>
      <c r="D5081" t="s">
        <v>6395</v>
      </c>
      <c r="E5081" s="469">
        <v>84.99</v>
      </c>
      <c r="F5081" t="s">
        <v>6384</v>
      </c>
      <c r="G5081">
        <v>201</v>
      </c>
    </row>
    <row r="5082" spans="1:7">
      <c r="A5082">
        <v>5081</v>
      </c>
      <c r="B5082">
        <v>6678</v>
      </c>
      <c r="C5082">
        <v>30</v>
      </c>
      <c r="D5082" t="s">
        <v>6396</v>
      </c>
      <c r="E5082" s="469">
        <v>74.989999999999995</v>
      </c>
      <c r="F5082" t="s">
        <v>6364</v>
      </c>
      <c r="G5082">
        <v>223</v>
      </c>
    </row>
    <row r="5083" spans="1:7">
      <c r="A5083">
        <v>5082</v>
      </c>
      <c r="B5083">
        <v>9599</v>
      </c>
      <c r="C5083">
        <v>30</v>
      </c>
      <c r="D5083" t="s">
        <v>6397</v>
      </c>
      <c r="E5083" s="469">
        <v>78.989999999999995</v>
      </c>
      <c r="F5083" t="s">
        <v>6398</v>
      </c>
      <c r="G5083">
        <v>102</v>
      </c>
    </row>
    <row r="5084" spans="1:7">
      <c r="A5084">
        <v>5083</v>
      </c>
      <c r="B5084">
        <v>7539</v>
      </c>
      <c r="C5084">
        <v>30</v>
      </c>
      <c r="D5084" t="s">
        <v>6399</v>
      </c>
      <c r="E5084" s="469">
        <v>47.99</v>
      </c>
      <c r="F5084" t="s">
        <v>6375</v>
      </c>
      <c r="G5084">
        <v>189</v>
      </c>
    </row>
    <row r="5085" spans="1:7">
      <c r="A5085">
        <v>5084</v>
      </c>
      <c r="B5085">
        <v>9427</v>
      </c>
      <c r="C5085">
        <v>30</v>
      </c>
      <c r="D5085" t="s">
        <v>6400</v>
      </c>
      <c r="E5085" s="469">
        <v>38.950000000000003</v>
      </c>
      <c r="F5085" t="s">
        <v>6358</v>
      </c>
      <c r="G5085">
        <v>110</v>
      </c>
    </row>
    <row r="5086" spans="1:7">
      <c r="A5086">
        <v>5085</v>
      </c>
      <c r="B5086">
        <v>8137</v>
      </c>
      <c r="C5086">
        <v>30</v>
      </c>
      <c r="D5086" t="s">
        <v>6401</v>
      </c>
      <c r="E5086" s="469">
        <v>39.99</v>
      </c>
      <c r="F5086" t="s">
        <v>6358</v>
      </c>
      <c r="G5086">
        <v>162</v>
      </c>
    </row>
    <row r="5087" spans="1:7">
      <c r="A5087">
        <v>5086</v>
      </c>
      <c r="B5087">
        <v>7977</v>
      </c>
      <c r="C5087">
        <v>30</v>
      </c>
      <c r="D5087" t="s">
        <v>6402</v>
      </c>
      <c r="E5087" s="469">
        <v>169</v>
      </c>
      <c r="F5087" t="s">
        <v>6358</v>
      </c>
      <c r="G5087">
        <v>169</v>
      </c>
    </row>
    <row r="5088" spans="1:7">
      <c r="A5088">
        <v>5087</v>
      </c>
      <c r="B5088">
        <v>10453</v>
      </c>
      <c r="C5088">
        <v>30</v>
      </c>
      <c r="D5088" t="s">
        <v>6403</v>
      </c>
      <c r="E5088" s="469">
        <v>64.989999999999995</v>
      </c>
      <c r="F5088" t="s">
        <v>6358</v>
      </c>
      <c r="G5088">
        <v>66</v>
      </c>
    </row>
    <row r="5089" spans="1:7">
      <c r="A5089">
        <v>5088</v>
      </c>
      <c r="B5089">
        <v>6186</v>
      </c>
      <c r="C5089">
        <v>30</v>
      </c>
      <c r="D5089" t="s">
        <v>6404</v>
      </c>
      <c r="E5089" s="469">
        <v>84.99</v>
      </c>
      <c r="F5089" t="s">
        <v>6358</v>
      </c>
      <c r="G5089">
        <v>243</v>
      </c>
    </row>
    <row r="5090" spans="1:7">
      <c r="A5090">
        <v>5089</v>
      </c>
      <c r="B5090">
        <v>11399</v>
      </c>
      <c r="C5090">
        <v>30</v>
      </c>
      <c r="D5090" t="s">
        <v>6405</v>
      </c>
      <c r="E5090" s="469">
        <v>59.95</v>
      </c>
      <c r="F5090" t="s">
        <v>6406</v>
      </c>
      <c r="G5090">
        <v>26</v>
      </c>
    </row>
    <row r="5091" spans="1:7">
      <c r="A5091">
        <v>5090</v>
      </c>
      <c r="B5091">
        <v>7385</v>
      </c>
      <c r="C5091">
        <v>30</v>
      </c>
      <c r="D5091" t="s">
        <v>6407</v>
      </c>
      <c r="E5091" s="469">
        <v>180</v>
      </c>
      <c r="F5091" t="s">
        <v>6408</v>
      </c>
      <c r="G5091">
        <v>195</v>
      </c>
    </row>
    <row r="5092" spans="1:7">
      <c r="A5092">
        <v>5091</v>
      </c>
      <c r="B5092">
        <v>11263</v>
      </c>
      <c r="C5092">
        <v>30</v>
      </c>
      <c r="D5092" t="s">
        <v>6409</v>
      </c>
      <c r="E5092" s="469">
        <v>42.7</v>
      </c>
      <c r="F5092" t="s">
        <v>6375</v>
      </c>
      <c r="G5092">
        <v>32</v>
      </c>
    </row>
    <row r="5093" spans="1:7">
      <c r="A5093">
        <v>5092</v>
      </c>
      <c r="B5093">
        <v>7414</v>
      </c>
      <c r="C5093">
        <v>30</v>
      </c>
      <c r="D5093" t="s">
        <v>6410</v>
      </c>
      <c r="E5093" s="469">
        <v>47.99</v>
      </c>
      <c r="F5093" t="s">
        <v>6375</v>
      </c>
      <c r="G5093">
        <v>194</v>
      </c>
    </row>
    <row r="5094" spans="1:7">
      <c r="A5094">
        <v>5093</v>
      </c>
      <c r="B5094">
        <v>7217</v>
      </c>
      <c r="C5094">
        <v>30</v>
      </c>
      <c r="D5094" t="s">
        <v>6411</v>
      </c>
      <c r="E5094" s="469">
        <v>47.99</v>
      </c>
      <c r="F5094" t="s">
        <v>6375</v>
      </c>
      <c r="G5094">
        <v>202</v>
      </c>
    </row>
    <row r="5095" spans="1:7">
      <c r="A5095">
        <v>5094</v>
      </c>
      <c r="B5095">
        <v>10690</v>
      </c>
      <c r="C5095">
        <v>30</v>
      </c>
      <c r="D5095" t="s">
        <v>6412</v>
      </c>
      <c r="E5095" s="469">
        <v>69.989999999999995</v>
      </c>
      <c r="F5095" t="s">
        <v>6375</v>
      </c>
      <c r="G5095">
        <v>56</v>
      </c>
    </row>
    <row r="5096" spans="1:7">
      <c r="A5096">
        <v>5095</v>
      </c>
      <c r="B5096">
        <v>9938</v>
      </c>
      <c r="C5096">
        <v>30</v>
      </c>
      <c r="D5096" t="s">
        <v>6413</v>
      </c>
      <c r="E5096" s="469">
        <v>59.99</v>
      </c>
      <c r="F5096" t="s">
        <v>6375</v>
      </c>
      <c r="G5096">
        <v>89</v>
      </c>
    </row>
    <row r="5097" spans="1:7">
      <c r="A5097">
        <v>5096</v>
      </c>
      <c r="B5097">
        <v>7909</v>
      </c>
      <c r="C5097">
        <v>30</v>
      </c>
      <c r="D5097" t="s">
        <v>6414</v>
      </c>
      <c r="E5097" s="469">
        <v>48.99</v>
      </c>
      <c r="F5097" t="s">
        <v>6375</v>
      </c>
      <c r="G5097">
        <v>172</v>
      </c>
    </row>
    <row r="5098" spans="1:7">
      <c r="A5098">
        <v>5097</v>
      </c>
      <c r="B5098">
        <v>7269</v>
      </c>
      <c r="C5098">
        <v>30</v>
      </c>
      <c r="D5098" t="s">
        <v>6415</v>
      </c>
      <c r="E5098" s="469">
        <v>119.95</v>
      </c>
      <c r="F5098" t="s">
        <v>6416</v>
      </c>
      <c r="G5098">
        <v>200</v>
      </c>
    </row>
    <row r="5099" spans="1:7">
      <c r="A5099">
        <v>5098</v>
      </c>
      <c r="B5099">
        <v>7863</v>
      </c>
      <c r="C5099">
        <v>30</v>
      </c>
      <c r="D5099" t="s">
        <v>6417</v>
      </c>
      <c r="E5099" s="469">
        <v>119.95</v>
      </c>
      <c r="F5099" t="s">
        <v>6416</v>
      </c>
      <c r="G5099">
        <v>174</v>
      </c>
    </row>
    <row r="5100" spans="1:7">
      <c r="A5100">
        <v>5099</v>
      </c>
      <c r="B5100">
        <v>11805</v>
      </c>
      <c r="C5100">
        <v>30</v>
      </c>
      <c r="D5100" t="s">
        <v>6418</v>
      </c>
      <c r="E5100" s="469">
        <v>99.95</v>
      </c>
      <c r="F5100" t="s">
        <v>6416</v>
      </c>
      <c r="G5100">
        <v>9</v>
      </c>
    </row>
    <row r="5101" spans="1:7">
      <c r="A5101">
        <v>5100</v>
      </c>
      <c r="B5101">
        <v>7078</v>
      </c>
      <c r="C5101">
        <v>30</v>
      </c>
      <c r="D5101" t="s">
        <v>6419</v>
      </c>
      <c r="E5101" s="469">
        <v>99.95</v>
      </c>
      <c r="F5101" t="s">
        <v>6416</v>
      </c>
      <c r="G5101">
        <v>207</v>
      </c>
    </row>
    <row r="5102" spans="1:7">
      <c r="A5102">
        <v>5101</v>
      </c>
      <c r="B5102">
        <v>6354</v>
      </c>
      <c r="C5102">
        <v>30</v>
      </c>
      <c r="D5102" t="s">
        <v>6420</v>
      </c>
      <c r="E5102" s="469">
        <v>89.99</v>
      </c>
      <c r="F5102" t="s">
        <v>6421</v>
      </c>
      <c r="G5102">
        <v>236</v>
      </c>
    </row>
    <row r="5103" spans="1:7">
      <c r="A5103">
        <v>5102</v>
      </c>
      <c r="B5103">
        <v>7937</v>
      </c>
      <c r="C5103">
        <v>30</v>
      </c>
      <c r="D5103" t="s">
        <v>6422</v>
      </c>
      <c r="E5103" s="469">
        <v>77.989999999999995</v>
      </c>
      <c r="F5103" t="s">
        <v>6421</v>
      </c>
      <c r="G5103">
        <v>171</v>
      </c>
    </row>
    <row r="5104" spans="1:7">
      <c r="A5104">
        <v>5103</v>
      </c>
      <c r="B5104">
        <v>8027</v>
      </c>
      <c r="C5104">
        <v>30</v>
      </c>
      <c r="D5104" t="s">
        <v>6422</v>
      </c>
      <c r="E5104" s="469">
        <v>74.989999999999995</v>
      </c>
      <c r="F5104" t="s">
        <v>6421</v>
      </c>
      <c r="G5104">
        <v>167</v>
      </c>
    </row>
    <row r="5105" spans="1:7">
      <c r="A5105">
        <v>5104</v>
      </c>
      <c r="B5105">
        <v>9489</v>
      </c>
      <c r="C5105">
        <v>30</v>
      </c>
      <c r="D5105" t="s">
        <v>6423</v>
      </c>
      <c r="E5105" s="469">
        <v>79.989999999999995</v>
      </c>
      <c r="F5105" t="s">
        <v>6421</v>
      </c>
      <c r="G5105">
        <v>107</v>
      </c>
    </row>
    <row r="5106" spans="1:7">
      <c r="A5106">
        <v>5105</v>
      </c>
      <c r="B5106">
        <v>7881</v>
      </c>
      <c r="C5106">
        <v>30</v>
      </c>
      <c r="D5106" t="s">
        <v>6424</v>
      </c>
      <c r="E5106" s="469">
        <v>74.989999999999995</v>
      </c>
      <c r="F5106" t="s">
        <v>6421</v>
      </c>
      <c r="G5106">
        <v>173</v>
      </c>
    </row>
    <row r="5107" spans="1:7">
      <c r="A5107">
        <v>5106</v>
      </c>
      <c r="B5107">
        <v>6542</v>
      </c>
      <c r="C5107">
        <v>30</v>
      </c>
      <c r="D5107" t="s">
        <v>6425</v>
      </c>
      <c r="E5107" s="469">
        <v>78.95</v>
      </c>
      <c r="F5107" t="s">
        <v>6421</v>
      </c>
      <c r="G5107">
        <v>228</v>
      </c>
    </row>
    <row r="5108" spans="1:7">
      <c r="A5108">
        <v>5107</v>
      </c>
      <c r="B5108">
        <v>8028</v>
      </c>
      <c r="C5108">
        <v>30</v>
      </c>
      <c r="D5108" t="s">
        <v>6426</v>
      </c>
      <c r="E5108" s="469">
        <v>77.989999999999995</v>
      </c>
      <c r="F5108" t="s">
        <v>6421</v>
      </c>
      <c r="G5108">
        <v>167</v>
      </c>
    </row>
    <row r="5109" spans="1:7">
      <c r="A5109">
        <v>5108</v>
      </c>
      <c r="B5109">
        <v>10287</v>
      </c>
      <c r="C5109">
        <v>30</v>
      </c>
      <c r="D5109" t="s">
        <v>6427</v>
      </c>
      <c r="E5109" s="469">
        <v>79.989999999999995</v>
      </c>
      <c r="F5109" t="s">
        <v>6421</v>
      </c>
      <c r="G5109">
        <v>73</v>
      </c>
    </row>
    <row r="5110" spans="1:7">
      <c r="A5110">
        <v>5109</v>
      </c>
      <c r="B5110">
        <v>11117</v>
      </c>
      <c r="C5110">
        <v>30</v>
      </c>
      <c r="D5110" t="s">
        <v>6428</v>
      </c>
      <c r="E5110" s="469">
        <v>75.989999999999995</v>
      </c>
      <c r="F5110" t="s">
        <v>6362</v>
      </c>
      <c r="G5110">
        <v>38</v>
      </c>
    </row>
    <row r="5111" spans="1:7">
      <c r="A5111">
        <v>5110</v>
      </c>
      <c r="B5111">
        <v>10667</v>
      </c>
      <c r="C5111">
        <v>30</v>
      </c>
      <c r="D5111" t="s">
        <v>6429</v>
      </c>
      <c r="E5111" s="469">
        <v>91</v>
      </c>
      <c r="F5111" t="s">
        <v>6362</v>
      </c>
      <c r="G5111">
        <v>57</v>
      </c>
    </row>
    <row r="5112" spans="1:7">
      <c r="A5112">
        <v>5111</v>
      </c>
      <c r="B5112">
        <v>11103</v>
      </c>
      <c r="C5112">
        <v>30</v>
      </c>
      <c r="D5112" t="s">
        <v>6430</v>
      </c>
      <c r="E5112" s="469">
        <v>69.95</v>
      </c>
      <c r="F5112" t="s">
        <v>6362</v>
      </c>
      <c r="G5112">
        <v>39</v>
      </c>
    </row>
    <row r="5113" spans="1:7">
      <c r="A5113">
        <v>5112</v>
      </c>
      <c r="B5113">
        <v>10871</v>
      </c>
      <c r="C5113">
        <v>30</v>
      </c>
      <c r="D5113" t="s">
        <v>6431</v>
      </c>
      <c r="E5113" s="469">
        <v>59.95</v>
      </c>
      <c r="F5113" t="s">
        <v>6362</v>
      </c>
      <c r="G5113">
        <v>48</v>
      </c>
    </row>
    <row r="5114" spans="1:7">
      <c r="A5114">
        <v>5113</v>
      </c>
      <c r="B5114">
        <v>11958</v>
      </c>
      <c r="C5114">
        <v>30</v>
      </c>
      <c r="D5114" t="s">
        <v>6432</v>
      </c>
      <c r="E5114" s="469">
        <v>56.99</v>
      </c>
      <c r="F5114" t="s">
        <v>6362</v>
      </c>
      <c r="G5114">
        <v>2</v>
      </c>
    </row>
    <row r="5115" spans="1:7">
      <c r="A5115">
        <v>5114</v>
      </c>
      <c r="B5115">
        <v>7689</v>
      </c>
      <c r="C5115">
        <v>30</v>
      </c>
      <c r="D5115" t="s">
        <v>6433</v>
      </c>
      <c r="E5115" s="469">
        <v>67.95</v>
      </c>
      <c r="F5115" t="s">
        <v>6362</v>
      </c>
      <c r="G5115">
        <v>182</v>
      </c>
    </row>
    <row r="5116" spans="1:7">
      <c r="A5116">
        <v>5115</v>
      </c>
      <c r="B5116">
        <v>9214</v>
      </c>
      <c r="C5116">
        <v>30</v>
      </c>
      <c r="D5116" t="s">
        <v>6434</v>
      </c>
      <c r="E5116" s="469">
        <v>69.95</v>
      </c>
      <c r="F5116" t="s">
        <v>6362</v>
      </c>
      <c r="G5116">
        <v>119</v>
      </c>
    </row>
    <row r="5117" spans="1:7">
      <c r="A5117">
        <v>5116</v>
      </c>
      <c r="B5117">
        <v>6767</v>
      </c>
      <c r="C5117">
        <v>30</v>
      </c>
      <c r="D5117" t="s">
        <v>6435</v>
      </c>
      <c r="E5117" s="469">
        <v>73.989999999999995</v>
      </c>
      <c r="F5117" t="s">
        <v>6362</v>
      </c>
      <c r="G5117">
        <v>220</v>
      </c>
    </row>
    <row r="5118" spans="1:7">
      <c r="A5118">
        <v>5117</v>
      </c>
      <c r="B5118">
        <v>9331</v>
      </c>
      <c r="C5118">
        <v>30</v>
      </c>
      <c r="D5118" t="s">
        <v>6436</v>
      </c>
      <c r="E5118" s="469">
        <v>49.95</v>
      </c>
      <c r="F5118" t="s">
        <v>6358</v>
      </c>
      <c r="G5118">
        <v>114</v>
      </c>
    </row>
    <row r="5119" spans="1:7">
      <c r="A5119">
        <v>5118</v>
      </c>
      <c r="B5119">
        <v>6945</v>
      </c>
      <c r="C5119">
        <v>30</v>
      </c>
      <c r="D5119" t="s">
        <v>6437</v>
      </c>
      <c r="E5119" s="469">
        <v>169</v>
      </c>
      <c r="F5119" t="s">
        <v>6358</v>
      </c>
      <c r="G5119">
        <v>212</v>
      </c>
    </row>
    <row r="5120" spans="1:7">
      <c r="A5120">
        <v>5119</v>
      </c>
      <c r="B5120">
        <v>8829</v>
      </c>
      <c r="C5120">
        <v>30</v>
      </c>
      <c r="D5120" t="s">
        <v>6438</v>
      </c>
      <c r="E5120" s="469">
        <v>98.99</v>
      </c>
      <c r="F5120" t="s">
        <v>6358</v>
      </c>
      <c r="G5120">
        <v>135</v>
      </c>
    </row>
    <row r="5121" spans="1:7">
      <c r="A5121">
        <v>5120</v>
      </c>
      <c r="B5121">
        <v>10560</v>
      </c>
      <c r="C5121">
        <v>30</v>
      </c>
      <c r="D5121" t="s">
        <v>6439</v>
      </c>
      <c r="E5121" s="469">
        <v>89.99</v>
      </c>
      <c r="F5121" t="s">
        <v>6358</v>
      </c>
      <c r="G5121">
        <v>62</v>
      </c>
    </row>
    <row r="5122" spans="1:7">
      <c r="A5122">
        <v>5121</v>
      </c>
      <c r="B5122">
        <v>7299</v>
      </c>
      <c r="C5122">
        <v>30</v>
      </c>
      <c r="D5122" t="s">
        <v>6440</v>
      </c>
      <c r="E5122" s="469">
        <v>84.99</v>
      </c>
      <c r="F5122" t="s">
        <v>6358</v>
      </c>
      <c r="G5122">
        <v>199</v>
      </c>
    </row>
    <row r="5123" spans="1:7">
      <c r="A5123">
        <v>5122</v>
      </c>
      <c r="B5123">
        <v>10311</v>
      </c>
      <c r="C5123">
        <v>30</v>
      </c>
      <c r="D5123" t="s">
        <v>6441</v>
      </c>
      <c r="E5123" s="469">
        <v>85.95</v>
      </c>
      <c r="F5123" t="s">
        <v>6358</v>
      </c>
      <c r="G5123">
        <v>72</v>
      </c>
    </row>
    <row r="5124" spans="1:7">
      <c r="A5124">
        <v>5123</v>
      </c>
      <c r="B5124">
        <v>11489</v>
      </c>
      <c r="C5124">
        <v>30</v>
      </c>
      <c r="D5124" t="s">
        <v>6442</v>
      </c>
      <c r="E5124" s="469">
        <v>83.99</v>
      </c>
      <c r="F5124" t="s">
        <v>6358</v>
      </c>
      <c r="G5124">
        <v>22</v>
      </c>
    </row>
    <row r="5125" spans="1:7">
      <c r="A5125">
        <v>5124</v>
      </c>
      <c r="B5125">
        <v>10651</v>
      </c>
      <c r="C5125">
        <v>30</v>
      </c>
      <c r="D5125" t="s">
        <v>6443</v>
      </c>
      <c r="E5125" s="469">
        <v>59.95</v>
      </c>
      <c r="F5125" t="s">
        <v>2992</v>
      </c>
      <c r="G5125">
        <v>58</v>
      </c>
    </row>
    <row r="5126" spans="1:7">
      <c r="A5126">
        <v>5125</v>
      </c>
      <c r="B5126">
        <v>8163</v>
      </c>
      <c r="C5126">
        <v>30</v>
      </c>
      <c r="D5126" t="s">
        <v>6444</v>
      </c>
      <c r="E5126" s="469">
        <v>59.95</v>
      </c>
      <c r="F5126" t="s">
        <v>6406</v>
      </c>
      <c r="G5126">
        <v>161</v>
      </c>
    </row>
    <row r="5127" spans="1:7">
      <c r="A5127">
        <v>5126</v>
      </c>
      <c r="B5127">
        <v>7837</v>
      </c>
      <c r="C5127">
        <v>30</v>
      </c>
      <c r="D5127" t="s">
        <v>6445</v>
      </c>
      <c r="E5127" s="469">
        <v>99.95</v>
      </c>
      <c r="F5127" t="s">
        <v>6406</v>
      </c>
      <c r="G5127">
        <v>175</v>
      </c>
    </row>
    <row r="5128" spans="1:7">
      <c r="A5128">
        <v>5127</v>
      </c>
      <c r="B5128">
        <v>8311</v>
      </c>
      <c r="C5128">
        <v>30</v>
      </c>
      <c r="D5128" t="s">
        <v>6446</v>
      </c>
      <c r="E5128" s="469">
        <v>74.95</v>
      </c>
      <c r="F5128" t="s">
        <v>6394</v>
      </c>
      <c r="G5128">
        <v>155</v>
      </c>
    </row>
    <row r="5129" spans="1:7">
      <c r="A5129">
        <v>5128</v>
      </c>
      <c r="B5129">
        <v>7978</v>
      </c>
      <c r="C5129">
        <v>30</v>
      </c>
      <c r="D5129" t="s">
        <v>6447</v>
      </c>
      <c r="E5129" s="469">
        <v>74.95</v>
      </c>
      <c r="F5129" t="s">
        <v>6394</v>
      </c>
      <c r="G5129">
        <v>169</v>
      </c>
    </row>
    <row r="5130" spans="1:7">
      <c r="A5130">
        <v>5129</v>
      </c>
      <c r="B5130">
        <v>11749</v>
      </c>
      <c r="C5130">
        <v>30</v>
      </c>
      <c r="D5130" t="s">
        <v>6448</v>
      </c>
      <c r="E5130" s="469">
        <v>75.95</v>
      </c>
      <c r="F5130" t="s">
        <v>6373</v>
      </c>
      <c r="G5130">
        <v>11</v>
      </c>
    </row>
    <row r="5131" spans="1:7">
      <c r="A5131">
        <v>5130</v>
      </c>
      <c r="B5131">
        <v>6974</v>
      </c>
      <c r="C5131">
        <v>30</v>
      </c>
      <c r="D5131" t="s">
        <v>6449</v>
      </c>
      <c r="E5131" s="469">
        <v>75.95</v>
      </c>
      <c r="F5131" t="s">
        <v>6373</v>
      </c>
      <c r="G5131">
        <v>211</v>
      </c>
    </row>
    <row r="5132" spans="1:7">
      <c r="A5132">
        <v>5131</v>
      </c>
      <c r="B5132">
        <v>10288</v>
      </c>
      <c r="C5132">
        <v>30</v>
      </c>
      <c r="D5132" t="s">
        <v>6450</v>
      </c>
      <c r="E5132" s="469">
        <v>74.95</v>
      </c>
      <c r="F5132" t="s">
        <v>6373</v>
      </c>
      <c r="G5132">
        <v>73</v>
      </c>
    </row>
    <row r="5133" spans="1:7">
      <c r="A5133">
        <v>5132</v>
      </c>
      <c r="B5133">
        <v>7055</v>
      </c>
      <c r="C5133">
        <v>30</v>
      </c>
      <c r="D5133" t="s">
        <v>6451</v>
      </c>
      <c r="E5133" s="469">
        <v>54.95</v>
      </c>
      <c r="F5133" t="s">
        <v>6373</v>
      </c>
      <c r="G5133">
        <v>208</v>
      </c>
    </row>
    <row r="5134" spans="1:7">
      <c r="A5134">
        <v>5133</v>
      </c>
      <c r="B5134">
        <v>9215</v>
      </c>
      <c r="C5134">
        <v>30</v>
      </c>
      <c r="D5134" t="s">
        <v>6452</v>
      </c>
      <c r="E5134" s="469">
        <v>54.95</v>
      </c>
      <c r="F5134" t="s">
        <v>6373</v>
      </c>
      <c r="G5134">
        <v>119</v>
      </c>
    </row>
    <row r="5135" spans="1:7">
      <c r="A5135">
        <v>5134</v>
      </c>
      <c r="B5135">
        <v>6128</v>
      </c>
      <c r="C5135">
        <v>30</v>
      </c>
      <c r="D5135" t="s">
        <v>6453</v>
      </c>
      <c r="E5135" s="469">
        <v>44.9</v>
      </c>
      <c r="F5135" t="s">
        <v>6373</v>
      </c>
      <c r="G5135">
        <v>246</v>
      </c>
    </row>
    <row r="5136" spans="1:7">
      <c r="A5136">
        <v>5135</v>
      </c>
      <c r="B5136">
        <v>10151</v>
      </c>
      <c r="C5136">
        <v>30</v>
      </c>
      <c r="D5136" t="s">
        <v>6454</v>
      </c>
      <c r="E5136" s="469">
        <v>44.9</v>
      </c>
      <c r="F5136" t="s">
        <v>6373</v>
      </c>
      <c r="G5136">
        <v>79</v>
      </c>
    </row>
    <row r="5137" spans="1:7">
      <c r="A5137">
        <v>5136</v>
      </c>
      <c r="B5137">
        <v>6591</v>
      </c>
      <c r="C5137">
        <v>30</v>
      </c>
      <c r="D5137" t="s">
        <v>6455</v>
      </c>
      <c r="E5137" s="469">
        <v>69.95</v>
      </c>
      <c r="F5137" t="s">
        <v>6373</v>
      </c>
      <c r="G5137">
        <v>226</v>
      </c>
    </row>
    <row r="5138" spans="1:7">
      <c r="A5138">
        <v>5137</v>
      </c>
      <c r="B5138">
        <v>9679</v>
      </c>
      <c r="C5138">
        <v>30</v>
      </c>
      <c r="D5138" t="s">
        <v>6456</v>
      </c>
      <c r="E5138" s="469">
        <v>86.99</v>
      </c>
      <c r="F5138" t="s">
        <v>6373</v>
      </c>
      <c r="G5138">
        <v>99</v>
      </c>
    </row>
    <row r="5139" spans="1:7">
      <c r="A5139">
        <v>5138</v>
      </c>
      <c r="B5139">
        <v>10130</v>
      </c>
      <c r="C5139">
        <v>30</v>
      </c>
      <c r="D5139" t="s">
        <v>6457</v>
      </c>
      <c r="E5139" s="469">
        <v>89.95</v>
      </c>
      <c r="F5139" t="s">
        <v>6373</v>
      </c>
      <c r="G5139">
        <v>80</v>
      </c>
    </row>
    <row r="5140" spans="1:7">
      <c r="A5140">
        <v>5139</v>
      </c>
      <c r="B5140">
        <v>11691</v>
      </c>
      <c r="C5140">
        <v>30</v>
      </c>
      <c r="D5140" t="s">
        <v>6458</v>
      </c>
      <c r="E5140" s="469">
        <v>69.95</v>
      </c>
      <c r="F5140" t="s">
        <v>6373</v>
      </c>
      <c r="G5140">
        <v>13</v>
      </c>
    </row>
    <row r="5141" spans="1:7">
      <c r="A5141">
        <v>5140</v>
      </c>
      <c r="B5141">
        <v>10396</v>
      </c>
      <c r="C5141">
        <v>30</v>
      </c>
      <c r="D5141" t="s">
        <v>6459</v>
      </c>
      <c r="E5141" s="469">
        <v>51.95</v>
      </c>
      <c r="F5141" t="s">
        <v>6373</v>
      </c>
      <c r="G5141">
        <v>69</v>
      </c>
    </row>
    <row r="5142" spans="1:7">
      <c r="A5142">
        <v>5141</v>
      </c>
      <c r="B5142">
        <v>10214</v>
      </c>
      <c r="C5142">
        <v>30</v>
      </c>
      <c r="D5142" t="s">
        <v>6460</v>
      </c>
      <c r="E5142" s="469">
        <v>64.989999999999995</v>
      </c>
      <c r="F5142" t="s">
        <v>6373</v>
      </c>
      <c r="G5142">
        <v>76</v>
      </c>
    </row>
    <row r="5143" spans="1:7">
      <c r="A5143">
        <v>5142</v>
      </c>
      <c r="B5143">
        <v>6858</v>
      </c>
      <c r="C5143">
        <v>30</v>
      </c>
      <c r="D5143" t="s">
        <v>6461</v>
      </c>
      <c r="E5143" s="469">
        <v>64.989999999999995</v>
      </c>
      <c r="F5143" t="s">
        <v>6384</v>
      </c>
      <c r="G5143">
        <v>216</v>
      </c>
    </row>
    <row r="5144" spans="1:7">
      <c r="A5144">
        <v>5143</v>
      </c>
      <c r="B5144">
        <v>9453</v>
      </c>
      <c r="C5144">
        <v>30</v>
      </c>
      <c r="D5144" t="s">
        <v>6462</v>
      </c>
      <c r="E5144" s="469">
        <v>76.989999999999995</v>
      </c>
      <c r="F5144" t="s">
        <v>6384</v>
      </c>
      <c r="G5144">
        <v>109</v>
      </c>
    </row>
    <row r="5145" spans="1:7">
      <c r="A5145">
        <v>5144</v>
      </c>
      <c r="B5145">
        <v>11209</v>
      </c>
      <c r="C5145">
        <v>30</v>
      </c>
      <c r="D5145" t="s">
        <v>6463</v>
      </c>
      <c r="E5145" s="469">
        <v>77.989999999999995</v>
      </c>
      <c r="F5145" t="s">
        <v>6384</v>
      </c>
      <c r="G5145">
        <v>34</v>
      </c>
    </row>
    <row r="5146" spans="1:7">
      <c r="A5146">
        <v>5145</v>
      </c>
      <c r="B5146">
        <v>8389</v>
      </c>
      <c r="C5146">
        <v>30</v>
      </c>
      <c r="D5146" t="s">
        <v>6464</v>
      </c>
      <c r="E5146" s="469">
        <v>133</v>
      </c>
      <c r="F5146" t="s">
        <v>6408</v>
      </c>
      <c r="G5146">
        <v>152</v>
      </c>
    </row>
    <row r="5147" spans="1:7">
      <c r="A5147">
        <v>5146</v>
      </c>
      <c r="B5147">
        <v>10580</v>
      </c>
      <c r="C5147">
        <v>30</v>
      </c>
      <c r="D5147" t="s">
        <v>6465</v>
      </c>
      <c r="E5147" s="469">
        <v>140</v>
      </c>
      <c r="F5147" t="s">
        <v>6408</v>
      </c>
      <c r="G5147">
        <v>61</v>
      </c>
    </row>
    <row r="5148" spans="1:7">
      <c r="A5148">
        <v>5147</v>
      </c>
      <c r="B5148">
        <v>8976</v>
      </c>
      <c r="C5148">
        <v>30</v>
      </c>
      <c r="D5148" t="s">
        <v>6466</v>
      </c>
      <c r="E5148" s="469">
        <v>149.94999999999999</v>
      </c>
      <c r="F5148" t="s">
        <v>6408</v>
      </c>
      <c r="G5148">
        <v>129</v>
      </c>
    </row>
    <row r="5149" spans="1:7">
      <c r="A5149">
        <v>5148</v>
      </c>
      <c r="B5149">
        <v>6885</v>
      </c>
      <c r="C5149">
        <v>30</v>
      </c>
      <c r="D5149" t="s">
        <v>6467</v>
      </c>
      <c r="E5149" s="469">
        <v>145</v>
      </c>
      <c r="F5149" t="s">
        <v>6408</v>
      </c>
      <c r="G5149">
        <v>215</v>
      </c>
    </row>
    <row r="5150" spans="1:7">
      <c r="A5150">
        <v>5149</v>
      </c>
      <c r="B5150">
        <v>9866</v>
      </c>
      <c r="C5150">
        <v>30</v>
      </c>
      <c r="D5150" t="s">
        <v>6468</v>
      </c>
      <c r="E5150" s="469">
        <v>118.95</v>
      </c>
      <c r="F5150" t="s">
        <v>6469</v>
      </c>
      <c r="G5150">
        <v>92</v>
      </c>
    </row>
    <row r="5151" spans="1:7">
      <c r="A5151">
        <v>5150</v>
      </c>
      <c r="B5151">
        <v>8012</v>
      </c>
      <c r="C5151">
        <v>30</v>
      </c>
      <c r="D5151" t="s">
        <v>6470</v>
      </c>
      <c r="E5151" s="469">
        <v>89.95</v>
      </c>
      <c r="F5151" t="s">
        <v>6469</v>
      </c>
      <c r="G5151">
        <v>168</v>
      </c>
    </row>
    <row r="5152" spans="1:7">
      <c r="A5152">
        <v>5151</v>
      </c>
      <c r="B5152">
        <v>8339</v>
      </c>
      <c r="C5152">
        <v>30</v>
      </c>
      <c r="D5152" t="s">
        <v>6471</v>
      </c>
      <c r="E5152" s="469">
        <v>118.95</v>
      </c>
      <c r="F5152" t="s">
        <v>6469</v>
      </c>
      <c r="G5152">
        <v>154</v>
      </c>
    </row>
    <row r="5153" spans="1:7">
      <c r="A5153">
        <v>5152</v>
      </c>
      <c r="B5153">
        <v>9097</v>
      </c>
      <c r="C5153">
        <v>30</v>
      </c>
      <c r="D5153" t="s">
        <v>6472</v>
      </c>
      <c r="E5153" s="469">
        <v>89.95</v>
      </c>
      <c r="F5153" t="s">
        <v>6469</v>
      </c>
      <c r="G5153">
        <v>124</v>
      </c>
    </row>
    <row r="5154" spans="1:7">
      <c r="A5154">
        <v>5153</v>
      </c>
      <c r="B5154">
        <v>11490</v>
      </c>
      <c r="C5154">
        <v>30</v>
      </c>
      <c r="D5154" t="s">
        <v>6473</v>
      </c>
      <c r="E5154" s="469">
        <v>99.99</v>
      </c>
      <c r="F5154" t="s">
        <v>6469</v>
      </c>
      <c r="G5154">
        <v>22</v>
      </c>
    </row>
    <row r="5155" spans="1:7">
      <c r="A5155">
        <v>5154</v>
      </c>
      <c r="B5155">
        <v>6810</v>
      </c>
      <c r="C5155">
        <v>30</v>
      </c>
      <c r="D5155" t="s">
        <v>6474</v>
      </c>
      <c r="E5155" s="469">
        <v>89.95</v>
      </c>
      <c r="F5155" t="s">
        <v>6469</v>
      </c>
      <c r="G5155">
        <v>218</v>
      </c>
    </row>
    <row r="5156" spans="1:7">
      <c r="A5156">
        <v>5155</v>
      </c>
      <c r="B5156">
        <v>6619</v>
      </c>
      <c r="C5156">
        <v>30</v>
      </c>
      <c r="D5156" t="s">
        <v>6475</v>
      </c>
      <c r="E5156" s="469">
        <v>99</v>
      </c>
      <c r="F5156" t="s">
        <v>6469</v>
      </c>
      <c r="G5156">
        <v>225</v>
      </c>
    </row>
    <row r="5157" spans="1:7">
      <c r="A5157">
        <v>5156</v>
      </c>
      <c r="B5157">
        <v>7804</v>
      </c>
      <c r="C5157">
        <v>30</v>
      </c>
      <c r="D5157" t="s">
        <v>6476</v>
      </c>
      <c r="E5157" s="469">
        <v>89.99</v>
      </c>
      <c r="F5157" t="s">
        <v>6469</v>
      </c>
      <c r="G5157">
        <v>177</v>
      </c>
    </row>
    <row r="5158" spans="1:7">
      <c r="A5158">
        <v>5157</v>
      </c>
      <c r="B5158">
        <v>11692</v>
      </c>
      <c r="C5158">
        <v>30</v>
      </c>
      <c r="D5158" t="s">
        <v>6477</v>
      </c>
      <c r="E5158" s="469">
        <v>119.95</v>
      </c>
      <c r="F5158" t="s">
        <v>6469</v>
      </c>
      <c r="G5158">
        <v>13</v>
      </c>
    </row>
    <row r="5159" spans="1:7">
      <c r="A5159">
        <v>5158</v>
      </c>
      <c r="B5159">
        <v>11936</v>
      </c>
      <c r="C5159">
        <v>30</v>
      </c>
      <c r="D5159" t="s">
        <v>6478</v>
      </c>
      <c r="E5159" s="469">
        <v>39.99</v>
      </c>
      <c r="F5159" t="s">
        <v>6479</v>
      </c>
      <c r="G5159">
        <v>3</v>
      </c>
    </row>
    <row r="5160" spans="1:7">
      <c r="A5160">
        <v>5159</v>
      </c>
      <c r="B5160">
        <v>6567</v>
      </c>
      <c r="C5160">
        <v>30</v>
      </c>
      <c r="D5160" t="s">
        <v>6480</v>
      </c>
      <c r="E5160" s="469">
        <v>54.99</v>
      </c>
      <c r="F5160" t="s">
        <v>6364</v>
      </c>
      <c r="G5160">
        <v>227</v>
      </c>
    </row>
    <row r="5161" spans="1:7">
      <c r="A5161">
        <v>5160</v>
      </c>
      <c r="B5161">
        <v>9003</v>
      </c>
      <c r="C5161">
        <v>30</v>
      </c>
      <c r="D5161" t="s">
        <v>6481</v>
      </c>
      <c r="E5161" s="469">
        <v>49.99</v>
      </c>
      <c r="F5161" t="s">
        <v>6364</v>
      </c>
      <c r="G5161">
        <v>128</v>
      </c>
    </row>
    <row r="5162" spans="1:7">
      <c r="A5162">
        <v>5161</v>
      </c>
      <c r="B5162">
        <v>9469</v>
      </c>
      <c r="C5162">
        <v>30</v>
      </c>
      <c r="D5162" t="s">
        <v>6482</v>
      </c>
      <c r="E5162" s="469">
        <v>49.99</v>
      </c>
      <c r="F5162" t="s">
        <v>6364</v>
      </c>
      <c r="G5162">
        <v>108</v>
      </c>
    </row>
    <row r="5163" spans="1:7">
      <c r="A5163">
        <v>5162</v>
      </c>
      <c r="B5163">
        <v>10454</v>
      </c>
      <c r="C5163">
        <v>30</v>
      </c>
      <c r="D5163" t="s">
        <v>6483</v>
      </c>
      <c r="E5163" s="469">
        <v>94.99</v>
      </c>
      <c r="F5163" t="s">
        <v>6364</v>
      </c>
      <c r="G5163">
        <v>66</v>
      </c>
    </row>
    <row r="5164" spans="1:7">
      <c r="A5164">
        <v>5163</v>
      </c>
      <c r="B5164">
        <v>7568</v>
      </c>
      <c r="C5164">
        <v>30</v>
      </c>
      <c r="D5164" t="s">
        <v>6484</v>
      </c>
      <c r="E5164" s="469">
        <v>79.95</v>
      </c>
      <c r="F5164" t="s">
        <v>6364</v>
      </c>
      <c r="G5164">
        <v>188</v>
      </c>
    </row>
    <row r="5165" spans="1:7">
      <c r="A5165">
        <v>5164</v>
      </c>
      <c r="B5165">
        <v>7470</v>
      </c>
      <c r="C5165">
        <v>30</v>
      </c>
      <c r="D5165" t="s">
        <v>6485</v>
      </c>
      <c r="E5165" s="469">
        <v>79.989999999999995</v>
      </c>
      <c r="F5165" t="s">
        <v>6364</v>
      </c>
      <c r="G5165">
        <v>192</v>
      </c>
    </row>
    <row r="5166" spans="1:7">
      <c r="A5166">
        <v>5165</v>
      </c>
      <c r="B5166">
        <v>11412</v>
      </c>
      <c r="C5166">
        <v>30</v>
      </c>
      <c r="D5166" t="s">
        <v>6486</v>
      </c>
      <c r="E5166" s="469">
        <v>89</v>
      </c>
      <c r="F5166" t="s">
        <v>6398</v>
      </c>
      <c r="G5166">
        <v>25</v>
      </c>
    </row>
    <row r="5167" spans="1:7">
      <c r="A5167">
        <v>5166</v>
      </c>
      <c r="B5167">
        <v>8925</v>
      </c>
      <c r="C5167">
        <v>30</v>
      </c>
      <c r="D5167" t="s">
        <v>6487</v>
      </c>
      <c r="E5167" s="469">
        <v>70.7</v>
      </c>
      <c r="F5167" t="s">
        <v>6398</v>
      </c>
      <c r="G5167">
        <v>131</v>
      </c>
    </row>
    <row r="5168" spans="1:7">
      <c r="A5168">
        <v>5167</v>
      </c>
      <c r="B5168">
        <v>11723</v>
      </c>
      <c r="C5168">
        <v>31</v>
      </c>
      <c r="D5168" t="s">
        <v>6488</v>
      </c>
      <c r="E5168" s="469">
        <v>115</v>
      </c>
      <c r="F5168" t="s">
        <v>5238</v>
      </c>
      <c r="G5168">
        <v>12</v>
      </c>
    </row>
    <row r="5169" spans="1:7">
      <c r="A5169">
        <v>5168</v>
      </c>
      <c r="B5169">
        <v>11750</v>
      </c>
      <c r="C5169">
        <v>31</v>
      </c>
      <c r="D5169" t="s">
        <v>6489</v>
      </c>
      <c r="E5169" s="469">
        <v>128</v>
      </c>
      <c r="F5169" t="s">
        <v>5238</v>
      </c>
      <c r="G5169">
        <v>11</v>
      </c>
    </row>
    <row r="5170" spans="1:7">
      <c r="A5170">
        <v>5169</v>
      </c>
      <c r="B5170">
        <v>10131</v>
      </c>
      <c r="C5170">
        <v>31</v>
      </c>
      <c r="D5170" t="s">
        <v>6490</v>
      </c>
      <c r="E5170" s="469">
        <v>99</v>
      </c>
      <c r="F5170" t="s">
        <v>5238</v>
      </c>
      <c r="G5170">
        <v>80</v>
      </c>
    </row>
    <row r="5171" spans="1:7">
      <c r="A5171">
        <v>5170</v>
      </c>
      <c r="B5171">
        <v>9055</v>
      </c>
      <c r="C5171">
        <v>31</v>
      </c>
      <c r="D5171" t="s">
        <v>6491</v>
      </c>
      <c r="E5171" s="469">
        <v>155</v>
      </c>
      <c r="F5171" t="s">
        <v>5238</v>
      </c>
      <c r="G5171">
        <v>126</v>
      </c>
    </row>
    <row r="5172" spans="1:7">
      <c r="A5172">
        <v>5171</v>
      </c>
      <c r="B5172">
        <v>6787</v>
      </c>
      <c r="C5172">
        <v>31</v>
      </c>
      <c r="D5172" t="s">
        <v>6492</v>
      </c>
      <c r="E5172" s="469">
        <v>189</v>
      </c>
      <c r="F5172" t="s">
        <v>5238</v>
      </c>
      <c r="G5172">
        <v>219</v>
      </c>
    </row>
    <row r="5173" spans="1:7">
      <c r="A5173">
        <v>5172</v>
      </c>
      <c r="B5173">
        <v>7938</v>
      </c>
      <c r="C5173">
        <v>31</v>
      </c>
      <c r="D5173" t="s">
        <v>6493</v>
      </c>
      <c r="E5173" s="469">
        <v>159</v>
      </c>
      <c r="F5173" t="s">
        <v>5238</v>
      </c>
      <c r="G5173">
        <v>171</v>
      </c>
    </row>
    <row r="5174" spans="1:7">
      <c r="A5174">
        <v>5173</v>
      </c>
      <c r="B5174">
        <v>10987</v>
      </c>
      <c r="C5174">
        <v>31</v>
      </c>
      <c r="D5174" t="s">
        <v>6494</v>
      </c>
      <c r="E5174" s="469">
        <v>219</v>
      </c>
      <c r="F5174" t="s">
        <v>5238</v>
      </c>
      <c r="G5174">
        <v>43</v>
      </c>
    </row>
    <row r="5175" spans="1:7">
      <c r="A5175">
        <v>5174</v>
      </c>
      <c r="B5175">
        <v>10312</v>
      </c>
      <c r="C5175">
        <v>31</v>
      </c>
      <c r="D5175" t="s">
        <v>6495</v>
      </c>
      <c r="E5175" s="469">
        <v>169</v>
      </c>
      <c r="F5175" t="s">
        <v>5236</v>
      </c>
      <c r="G5175">
        <v>72</v>
      </c>
    </row>
    <row r="5176" spans="1:7">
      <c r="A5176">
        <v>5175</v>
      </c>
      <c r="B5176">
        <v>7979</v>
      </c>
      <c r="C5176">
        <v>31</v>
      </c>
      <c r="D5176" t="s">
        <v>6496</v>
      </c>
      <c r="E5176" s="469">
        <v>169</v>
      </c>
      <c r="F5176" t="s">
        <v>5238</v>
      </c>
      <c r="G5176">
        <v>169</v>
      </c>
    </row>
    <row r="5177" spans="1:7">
      <c r="A5177">
        <v>5176</v>
      </c>
      <c r="B5177">
        <v>7007</v>
      </c>
      <c r="C5177">
        <v>31</v>
      </c>
      <c r="D5177" t="s">
        <v>6497</v>
      </c>
      <c r="E5177" s="469">
        <v>89</v>
      </c>
      <c r="F5177" t="s">
        <v>6498</v>
      </c>
      <c r="G5177">
        <v>210</v>
      </c>
    </row>
    <row r="5178" spans="1:7">
      <c r="A5178">
        <v>5177</v>
      </c>
      <c r="B5178">
        <v>6475</v>
      </c>
      <c r="C5178">
        <v>31</v>
      </c>
      <c r="D5178" t="s">
        <v>6499</v>
      </c>
      <c r="E5178" s="469">
        <v>379</v>
      </c>
      <c r="F5178" t="s">
        <v>5238</v>
      </c>
      <c r="G5178">
        <v>231</v>
      </c>
    </row>
    <row r="5179" spans="1:7">
      <c r="A5179">
        <v>5178</v>
      </c>
      <c r="B5179">
        <v>7444</v>
      </c>
      <c r="C5179">
        <v>31</v>
      </c>
      <c r="D5179" t="s">
        <v>6500</v>
      </c>
      <c r="E5179" s="469">
        <v>139</v>
      </c>
      <c r="F5179" t="s">
        <v>5236</v>
      </c>
      <c r="G5179">
        <v>193</v>
      </c>
    </row>
    <row r="5180" spans="1:7">
      <c r="A5180">
        <v>5179</v>
      </c>
      <c r="B5180">
        <v>10421</v>
      </c>
      <c r="C5180">
        <v>31</v>
      </c>
      <c r="D5180" t="s">
        <v>6501</v>
      </c>
      <c r="E5180" s="469">
        <v>149</v>
      </c>
      <c r="F5180" t="s">
        <v>5236</v>
      </c>
      <c r="G5180">
        <v>68</v>
      </c>
    </row>
    <row r="5181" spans="1:7">
      <c r="A5181">
        <v>5180</v>
      </c>
      <c r="B5181">
        <v>11937</v>
      </c>
      <c r="C5181">
        <v>31</v>
      </c>
      <c r="D5181" t="s">
        <v>6502</v>
      </c>
      <c r="E5181" s="469">
        <v>139</v>
      </c>
      <c r="F5181" t="s">
        <v>5238</v>
      </c>
      <c r="G5181">
        <v>3</v>
      </c>
    </row>
    <row r="5182" spans="1:7">
      <c r="A5182">
        <v>5181</v>
      </c>
      <c r="B5182">
        <v>7471</v>
      </c>
      <c r="C5182">
        <v>31</v>
      </c>
      <c r="D5182" t="s">
        <v>6503</v>
      </c>
      <c r="E5182" s="469">
        <v>279</v>
      </c>
      <c r="F5182" t="s">
        <v>5238</v>
      </c>
      <c r="G5182">
        <v>192</v>
      </c>
    </row>
    <row r="5183" spans="1:7">
      <c r="A5183">
        <v>5182</v>
      </c>
      <c r="B5183">
        <v>7126</v>
      </c>
      <c r="C5183">
        <v>31</v>
      </c>
      <c r="D5183" t="s">
        <v>6504</v>
      </c>
      <c r="E5183" s="469">
        <v>139</v>
      </c>
      <c r="F5183" t="s">
        <v>5236</v>
      </c>
      <c r="G5183">
        <v>205</v>
      </c>
    </row>
    <row r="5184" spans="1:7">
      <c r="A5184">
        <v>5183</v>
      </c>
      <c r="B5184">
        <v>10988</v>
      </c>
      <c r="C5184">
        <v>31</v>
      </c>
      <c r="D5184" t="s">
        <v>6505</v>
      </c>
      <c r="E5184" s="469">
        <v>99</v>
      </c>
      <c r="F5184" t="s">
        <v>6498</v>
      </c>
      <c r="G5184">
        <v>43</v>
      </c>
    </row>
    <row r="5185" spans="1:7">
      <c r="A5185">
        <v>5184</v>
      </c>
      <c r="B5185">
        <v>6018</v>
      </c>
      <c r="C5185">
        <v>31</v>
      </c>
      <c r="D5185" t="s">
        <v>6506</v>
      </c>
      <c r="E5185" s="469">
        <v>219</v>
      </c>
      <c r="F5185" t="s">
        <v>5236</v>
      </c>
      <c r="G5185">
        <v>250</v>
      </c>
    </row>
    <row r="5186" spans="1:7">
      <c r="A5186">
        <v>5185</v>
      </c>
      <c r="B5186">
        <v>11118</v>
      </c>
      <c r="C5186">
        <v>31</v>
      </c>
      <c r="D5186" t="s">
        <v>6507</v>
      </c>
      <c r="E5186" s="469">
        <v>329</v>
      </c>
      <c r="F5186" t="s">
        <v>5238</v>
      </c>
      <c r="G5186">
        <v>38</v>
      </c>
    </row>
    <row r="5187" spans="1:7">
      <c r="A5187">
        <v>5186</v>
      </c>
      <c r="B5187">
        <v>10824</v>
      </c>
      <c r="C5187">
        <v>31</v>
      </c>
      <c r="D5187" t="s">
        <v>6508</v>
      </c>
      <c r="E5187" s="469">
        <v>119</v>
      </c>
      <c r="F5187" t="s">
        <v>5238</v>
      </c>
      <c r="G5187">
        <v>50</v>
      </c>
    </row>
    <row r="5188" spans="1:7">
      <c r="A5188">
        <v>5187</v>
      </c>
      <c r="B5188">
        <v>8236</v>
      </c>
      <c r="C5188">
        <v>31</v>
      </c>
      <c r="D5188" t="s">
        <v>6509</v>
      </c>
      <c r="E5188" s="469">
        <v>99</v>
      </c>
      <c r="F5188" t="s">
        <v>5236</v>
      </c>
      <c r="G5188">
        <v>158</v>
      </c>
    </row>
    <row r="5189" spans="1:7">
      <c r="A5189">
        <v>5188</v>
      </c>
      <c r="B5189">
        <v>11447</v>
      </c>
      <c r="C5189">
        <v>31</v>
      </c>
      <c r="D5189" t="s">
        <v>6510</v>
      </c>
      <c r="E5189" s="469">
        <v>245</v>
      </c>
      <c r="F5189" t="s">
        <v>5236</v>
      </c>
      <c r="G5189">
        <v>24</v>
      </c>
    </row>
    <row r="5190" spans="1:7">
      <c r="A5190">
        <v>5189</v>
      </c>
      <c r="B5190">
        <v>7633</v>
      </c>
      <c r="C5190">
        <v>31</v>
      </c>
      <c r="D5190" t="s">
        <v>6511</v>
      </c>
      <c r="E5190" s="469">
        <v>89.95</v>
      </c>
      <c r="F5190" t="s">
        <v>6498</v>
      </c>
      <c r="G5190">
        <v>185</v>
      </c>
    </row>
    <row r="5191" spans="1:7">
      <c r="A5191">
        <v>5190</v>
      </c>
      <c r="B5191">
        <v>10538</v>
      </c>
      <c r="C5191">
        <v>31</v>
      </c>
      <c r="D5191" t="s">
        <v>6512</v>
      </c>
      <c r="E5191" s="469">
        <v>159</v>
      </c>
      <c r="F5191" t="s">
        <v>6498</v>
      </c>
      <c r="G5191">
        <v>63</v>
      </c>
    </row>
    <row r="5192" spans="1:7">
      <c r="A5192">
        <v>5191</v>
      </c>
      <c r="B5192">
        <v>8205</v>
      </c>
      <c r="C5192">
        <v>31</v>
      </c>
      <c r="D5192" t="s">
        <v>6513</v>
      </c>
      <c r="E5192" s="469">
        <v>279.99</v>
      </c>
      <c r="F5192" t="s">
        <v>6498</v>
      </c>
      <c r="G5192">
        <v>159</v>
      </c>
    </row>
    <row r="5193" spans="1:7">
      <c r="A5193">
        <v>5192</v>
      </c>
      <c r="B5193">
        <v>6502</v>
      </c>
      <c r="C5193">
        <v>31</v>
      </c>
      <c r="D5193" t="s">
        <v>6514</v>
      </c>
      <c r="E5193" s="469">
        <v>199.99</v>
      </c>
      <c r="F5193" t="s">
        <v>5236</v>
      </c>
      <c r="G5193">
        <v>230</v>
      </c>
    </row>
    <row r="5194" spans="1:7">
      <c r="A5194">
        <v>5193</v>
      </c>
      <c r="B5194">
        <v>6592</v>
      </c>
      <c r="C5194">
        <v>31</v>
      </c>
      <c r="D5194" t="s">
        <v>6515</v>
      </c>
      <c r="E5194" s="469">
        <v>174.95</v>
      </c>
      <c r="F5194" t="s">
        <v>5236</v>
      </c>
      <c r="G5194">
        <v>226</v>
      </c>
    </row>
    <row r="5195" spans="1:7">
      <c r="A5195">
        <v>5194</v>
      </c>
      <c r="B5195">
        <v>7690</v>
      </c>
      <c r="C5195">
        <v>31</v>
      </c>
      <c r="D5195" t="s">
        <v>6516</v>
      </c>
      <c r="E5195" s="469">
        <v>189</v>
      </c>
      <c r="F5195" t="s">
        <v>5236</v>
      </c>
      <c r="G5195">
        <v>182</v>
      </c>
    </row>
    <row r="5196" spans="1:7">
      <c r="A5196">
        <v>5195</v>
      </c>
      <c r="B5196">
        <v>6620</v>
      </c>
      <c r="C5196">
        <v>31</v>
      </c>
      <c r="D5196" t="s">
        <v>6517</v>
      </c>
      <c r="E5196" s="469">
        <v>189.99</v>
      </c>
      <c r="F5196" t="s">
        <v>5236</v>
      </c>
      <c r="G5196">
        <v>225</v>
      </c>
    </row>
    <row r="5197" spans="1:7">
      <c r="A5197">
        <v>5196</v>
      </c>
      <c r="B5197">
        <v>9939</v>
      </c>
      <c r="C5197">
        <v>31</v>
      </c>
      <c r="D5197" t="s">
        <v>6518</v>
      </c>
      <c r="E5197" s="469">
        <v>289</v>
      </c>
      <c r="F5197" t="s">
        <v>5236</v>
      </c>
      <c r="G5197">
        <v>89</v>
      </c>
    </row>
    <row r="5198" spans="1:7">
      <c r="A5198">
        <v>5197</v>
      </c>
      <c r="B5198">
        <v>11806</v>
      </c>
      <c r="C5198">
        <v>31</v>
      </c>
      <c r="D5198" t="s">
        <v>6519</v>
      </c>
      <c r="E5198" s="469">
        <v>139.99</v>
      </c>
      <c r="F5198" t="s">
        <v>6498</v>
      </c>
      <c r="G5198">
        <v>9</v>
      </c>
    </row>
    <row r="5199" spans="1:7">
      <c r="A5199">
        <v>5198</v>
      </c>
      <c r="B5199">
        <v>11352</v>
      </c>
      <c r="C5199">
        <v>31</v>
      </c>
      <c r="D5199" t="s">
        <v>6520</v>
      </c>
      <c r="E5199" s="469">
        <v>169</v>
      </c>
      <c r="F5199" t="s">
        <v>5236</v>
      </c>
      <c r="G5199">
        <v>28</v>
      </c>
    </row>
    <row r="5200" spans="1:7">
      <c r="A5200">
        <v>5199</v>
      </c>
      <c r="B5200">
        <v>6646</v>
      </c>
      <c r="C5200">
        <v>31</v>
      </c>
      <c r="D5200" t="s">
        <v>6521</v>
      </c>
      <c r="E5200" s="469">
        <v>109</v>
      </c>
      <c r="F5200" t="s">
        <v>6498</v>
      </c>
      <c r="G5200">
        <v>224</v>
      </c>
    </row>
    <row r="5201" spans="1:7">
      <c r="A5201">
        <v>5200</v>
      </c>
      <c r="B5201">
        <v>10240</v>
      </c>
      <c r="C5201">
        <v>31</v>
      </c>
      <c r="D5201" t="s">
        <v>6522</v>
      </c>
      <c r="E5201" s="469">
        <v>179.99</v>
      </c>
      <c r="F5201" t="s">
        <v>5236</v>
      </c>
      <c r="G5201">
        <v>75</v>
      </c>
    </row>
    <row r="5202" spans="1:7">
      <c r="A5202">
        <v>5201</v>
      </c>
      <c r="B5202">
        <v>9867</v>
      </c>
      <c r="C5202">
        <v>31</v>
      </c>
      <c r="D5202" t="s">
        <v>6523</v>
      </c>
      <c r="E5202" s="469">
        <v>129.99</v>
      </c>
      <c r="F5202" t="s">
        <v>6498</v>
      </c>
      <c r="G5202">
        <v>92</v>
      </c>
    </row>
    <row r="5203" spans="1:7">
      <c r="A5203">
        <v>5202</v>
      </c>
      <c r="B5203">
        <v>11210</v>
      </c>
      <c r="C5203">
        <v>31</v>
      </c>
      <c r="D5203" t="s">
        <v>6524</v>
      </c>
      <c r="E5203" s="469">
        <v>259.99</v>
      </c>
      <c r="F5203" t="s">
        <v>6498</v>
      </c>
      <c r="G5203">
        <v>34</v>
      </c>
    </row>
    <row r="5204" spans="1:7">
      <c r="A5204">
        <v>5203</v>
      </c>
      <c r="B5204">
        <v>7742</v>
      </c>
      <c r="C5204">
        <v>31</v>
      </c>
      <c r="D5204" t="s">
        <v>6525</v>
      </c>
      <c r="E5204" s="469">
        <v>249</v>
      </c>
      <c r="F5204" t="s">
        <v>6498</v>
      </c>
      <c r="G5204">
        <v>180</v>
      </c>
    </row>
    <row r="5205" spans="1:7">
      <c r="A5205">
        <v>5204</v>
      </c>
      <c r="B5205">
        <v>11211</v>
      </c>
      <c r="C5205">
        <v>31</v>
      </c>
      <c r="D5205" t="s">
        <v>6526</v>
      </c>
      <c r="E5205" s="469">
        <v>249</v>
      </c>
      <c r="F5205" t="s">
        <v>6498</v>
      </c>
      <c r="G5205">
        <v>34</v>
      </c>
    </row>
    <row r="5206" spans="1:7">
      <c r="A5206">
        <v>5205</v>
      </c>
      <c r="B5206">
        <v>9940</v>
      </c>
      <c r="C5206">
        <v>31</v>
      </c>
      <c r="D5206" t="s">
        <v>6527</v>
      </c>
      <c r="E5206" s="469">
        <v>189.99</v>
      </c>
      <c r="F5206" t="s">
        <v>6498</v>
      </c>
      <c r="G5206">
        <v>89</v>
      </c>
    </row>
    <row r="5207" spans="1:7">
      <c r="A5207">
        <v>5206</v>
      </c>
      <c r="B5207">
        <v>11140</v>
      </c>
      <c r="C5207">
        <v>31</v>
      </c>
      <c r="D5207" t="s">
        <v>6528</v>
      </c>
      <c r="E5207" s="469">
        <v>319</v>
      </c>
      <c r="F5207" t="s">
        <v>5236</v>
      </c>
      <c r="G5207">
        <v>37</v>
      </c>
    </row>
    <row r="5208" spans="1:7">
      <c r="A5208">
        <v>5207</v>
      </c>
      <c r="B5208">
        <v>11187</v>
      </c>
      <c r="C5208">
        <v>31</v>
      </c>
      <c r="D5208" t="s">
        <v>6529</v>
      </c>
      <c r="E5208" s="469">
        <v>309</v>
      </c>
      <c r="F5208" t="s">
        <v>5236</v>
      </c>
      <c r="G5208">
        <v>35</v>
      </c>
    </row>
    <row r="5209" spans="1:7">
      <c r="A5209">
        <v>5208</v>
      </c>
      <c r="B5209">
        <v>6272</v>
      </c>
      <c r="C5209">
        <v>31</v>
      </c>
      <c r="D5209" t="s">
        <v>6530</v>
      </c>
      <c r="E5209" s="469">
        <v>199</v>
      </c>
      <c r="F5209" t="s">
        <v>5236</v>
      </c>
      <c r="G5209">
        <v>239</v>
      </c>
    </row>
    <row r="5210" spans="1:7">
      <c r="A5210">
        <v>5209</v>
      </c>
      <c r="B5210">
        <v>7743</v>
      </c>
      <c r="C5210">
        <v>31</v>
      </c>
      <c r="D5210" t="s">
        <v>6531</v>
      </c>
      <c r="E5210" s="469">
        <v>209</v>
      </c>
      <c r="F5210" t="s">
        <v>5236</v>
      </c>
      <c r="G5210">
        <v>180</v>
      </c>
    </row>
    <row r="5211" spans="1:7">
      <c r="A5211">
        <v>5210</v>
      </c>
      <c r="B5211">
        <v>9137</v>
      </c>
      <c r="C5211">
        <v>31</v>
      </c>
      <c r="D5211" t="s">
        <v>6532</v>
      </c>
      <c r="E5211" s="469">
        <v>187.95</v>
      </c>
      <c r="F5211" t="s">
        <v>5236</v>
      </c>
      <c r="G5211">
        <v>122</v>
      </c>
    </row>
    <row r="5212" spans="1:7">
      <c r="A5212">
        <v>5211</v>
      </c>
      <c r="B5212">
        <v>11751</v>
      </c>
      <c r="C5212">
        <v>31</v>
      </c>
      <c r="D5212" t="s">
        <v>6533</v>
      </c>
      <c r="E5212" s="469">
        <v>329</v>
      </c>
      <c r="F5212" t="s">
        <v>5236</v>
      </c>
      <c r="G5212">
        <v>11</v>
      </c>
    </row>
    <row r="5213" spans="1:7">
      <c r="A5213">
        <v>5212</v>
      </c>
      <c r="B5213">
        <v>7957</v>
      </c>
      <c r="C5213">
        <v>31</v>
      </c>
      <c r="D5213" t="s">
        <v>6534</v>
      </c>
      <c r="E5213" s="469">
        <v>349</v>
      </c>
      <c r="F5213" t="s">
        <v>5236</v>
      </c>
      <c r="G5213">
        <v>170</v>
      </c>
    </row>
    <row r="5214" spans="1:7">
      <c r="A5214">
        <v>5213</v>
      </c>
      <c r="B5214">
        <v>8053</v>
      </c>
      <c r="C5214">
        <v>31</v>
      </c>
      <c r="D5214" t="s">
        <v>6535</v>
      </c>
      <c r="E5214" s="469">
        <v>208</v>
      </c>
      <c r="F5214" t="s">
        <v>5236</v>
      </c>
      <c r="G5214">
        <v>166</v>
      </c>
    </row>
    <row r="5215" spans="1:7">
      <c r="A5215">
        <v>5214</v>
      </c>
      <c r="B5215">
        <v>9577</v>
      </c>
      <c r="C5215">
        <v>31</v>
      </c>
      <c r="D5215" t="s">
        <v>6536</v>
      </c>
      <c r="E5215" s="469">
        <v>249</v>
      </c>
      <c r="F5215" t="s">
        <v>6537</v>
      </c>
      <c r="G5215">
        <v>103</v>
      </c>
    </row>
    <row r="5216" spans="1:7">
      <c r="A5216">
        <v>5215</v>
      </c>
      <c r="B5216">
        <v>11892</v>
      </c>
      <c r="C5216">
        <v>32</v>
      </c>
      <c r="D5216" t="s">
        <v>6538</v>
      </c>
      <c r="E5216" s="469">
        <v>97.99</v>
      </c>
      <c r="F5216" t="s">
        <v>6539</v>
      </c>
      <c r="G5216">
        <v>5</v>
      </c>
    </row>
    <row r="5217" spans="1:7">
      <c r="A5217">
        <v>5216</v>
      </c>
      <c r="B5217">
        <v>8422</v>
      </c>
      <c r="C5217">
        <v>32</v>
      </c>
      <c r="D5217" t="s">
        <v>6540</v>
      </c>
      <c r="E5217" s="469">
        <v>29.99</v>
      </c>
      <c r="F5217" t="s">
        <v>4439</v>
      </c>
      <c r="G5217">
        <v>151</v>
      </c>
    </row>
    <row r="5218" spans="1:7">
      <c r="A5218">
        <v>5217</v>
      </c>
      <c r="B5218">
        <v>6230</v>
      </c>
      <c r="C5218">
        <v>32</v>
      </c>
      <c r="D5218" t="s">
        <v>6541</v>
      </c>
      <c r="E5218" s="469">
        <v>135</v>
      </c>
      <c r="F5218" t="s">
        <v>6539</v>
      </c>
      <c r="G5218">
        <v>241</v>
      </c>
    </row>
    <row r="5219" spans="1:7">
      <c r="A5219">
        <v>5218</v>
      </c>
      <c r="B5219">
        <v>8279</v>
      </c>
      <c r="C5219">
        <v>32</v>
      </c>
      <c r="D5219" t="s">
        <v>6542</v>
      </c>
      <c r="E5219" s="469">
        <v>139</v>
      </c>
      <c r="F5219" t="s">
        <v>6539</v>
      </c>
      <c r="G5219">
        <v>156</v>
      </c>
    </row>
    <row r="5220" spans="1:7">
      <c r="A5220">
        <v>5219</v>
      </c>
      <c r="B5220">
        <v>10721</v>
      </c>
      <c r="C5220">
        <v>32</v>
      </c>
      <c r="D5220" t="s">
        <v>6543</v>
      </c>
      <c r="E5220" s="469">
        <v>89</v>
      </c>
      <c r="F5220" t="s">
        <v>6544</v>
      </c>
      <c r="G5220">
        <v>55</v>
      </c>
    </row>
    <row r="5221" spans="1:7">
      <c r="A5221">
        <v>5220</v>
      </c>
      <c r="B5221">
        <v>7510</v>
      </c>
      <c r="C5221">
        <v>32</v>
      </c>
      <c r="D5221" t="s">
        <v>6545</v>
      </c>
      <c r="E5221" s="469">
        <v>139</v>
      </c>
      <c r="F5221" t="s">
        <v>6539</v>
      </c>
      <c r="G5221">
        <v>190</v>
      </c>
    </row>
    <row r="5222" spans="1:7">
      <c r="A5222">
        <v>5221</v>
      </c>
      <c r="B5222">
        <v>10132</v>
      </c>
      <c r="C5222">
        <v>32</v>
      </c>
      <c r="D5222" t="s">
        <v>6546</v>
      </c>
      <c r="E5222" s="469">
        <v>230</v>
      </c>
      <c r="F5222" t="s">
        <v>4731</v>
      </c>
      <c r="G5222">
        <v>80</v>
      </c>
    </row>
    <row r="5223" spans="1:7">
      <c r="A5223">
        <v>5222</v>
      </c>
      <c r="B5223">
        <v>9518</v>
      </c>
      <c r="C5223">
        <v>32</v>
      </c>
      <c r="D5223" t="s">
        <v>6547</v>
      </c>
      <c r="E5223" s="469">
        <v>151</v>
      </c>
      <c r="F5223" t="s">
        <v>6539</v>
      </c>
      <c r="G5223">
        <v>106</v>
      </c>
    </row>
    <row r="5224" spans="1:7">
      <c r="A5224">
        <v>5223</v>
      </c>
      <c r="B5224">
        <v>8099</v>
      </c>
      <c r="C5224">
        <v>32</v>
      </c>
      <c r="D5224" t="s">
        <v>6548</v>
      </c>
      <c r="E5224" s="469">
        <v>259</v>
      </c>
      <c r="F5224" t="s">
        <v>6539</v>
      </c>
      <c r="G5224">
        <v>164</v>
      </c>
    </row>
    <row r="5225" spans="1:7">
      <c r="A5225">
        <v>5224</v>
      </c>
      <c r="B5225">
        <v>10691</v>
      </c>
      <c r="C5225">
        <v>32</v>
      </c>
      <c r="D5225" t="s">
        <v>6549</v>
      </c>
      <c r="E5225" s="469">
        <v>109</v>
      </c>
      <c r="F5225" t="s">
        <v>6539</v>
      </c>
      <c r="G5225">
        <v>56</v>
      </c>
    </row>
    <row r="5226" spans="1:7">
      <c r="A5226">
        <v>5225</v>
      </c>
      <c r="B5226">
        <v>6543</v>
      </c>
      <c r="C5226">
        <v>32</v>
      </c>
      <c r="D5226" t="s">
        <v>6550</v>
      </c>
      <c r="E5226" s="469">
        <v>155</v>
      </c>
      <c r="F5226" t="s">
        <v>6539</v>
      </c>
      <c r="G5226">
        <v>228</v>
      </c>
    </row>
    <row r="5227" spans="1:7">
      <c r="A5227">
        <v>5226</v>
      </c>
      <c r="B5227">
        <v>7588</v>
      </c>
      <c r="C5227">
        <v>32</v>
      </c>
      <c r="D5227" t="s">
        <v>6551</v>
      </c>
      <c r="E5227" s="469">
        <v>109</v>
      </c>
      <c r="F5227" t="s">
        <v>6544</v>
      </c>
      <c r="G5227">
        <v>187</v>
      </c>
    </row>
    <row r="5228" spans="1:7">
      <c r="A5228">
        <v>5227</v>
      </c>
      <c r="B5228">
        <v>11353</v>
      </c>
      <c r="C5228">
        <v>32</v>
      </c>
      <c r="D5228" t="s">
        <v>6552</v>
      </c>
      <c r="E5228" s="469">
        <v>154.99</v>
      </c>
      <c r="F5228" t="s">
        <v>6539</v>
      </c>
      <c r="G5228">
        <v>28</v>
      </c>
    </row>
    <row r="5229" spans="1:7">
      <c r="A5229">
        <v>5228</v>
      </c>
      <c r="B5229">
        <v>6476</v>
      </c>
      <c r="C5229">
        <v>32</v>
      </c>
      <c r="D5229" t="s">
        <v>6553</v>
      </c>
      <c r="E5229" s="469">
        <v>86.5</v>
      </c>
      <c r="F5229" t="s">
        <v>6544</v>
      </c>
      <c r="G5229">
        <v>231</v>
      </c>
    </row>
    <row r="5230" spans="1:7">
      <c r="A5230">
        <v>5229</v>
      </c>
      <c r="B5230">
        <v>11537</v>
      </c>
      <c r="C5230">
        <v>32</v>
      </c>
      <c r="D5230" t="s">
        <v>6554</v>
      </c>
      <c r="E5230" s="469">
        <v>167</v>
      </c>
      <c r="F5230" t="s">
        <v>6539</v>
      </c>
      <c r="G5230">
        <v>20</v>
      </c>
    </row>
    <row r="5231" spans="1:7">
      <c r="A5231">
        <v>5230</v>
      </c>
      <c r="B5231">
        <v>10455</v>
      </c>
      <c r="C5231">
        <v>32</v>
      </c>
      <c r="D5231" t="s">
        <v>6555</v>
      </c>
      <c r="E5231" s="469">
        <v>139</v>
      </c>
      <c r="F5231" t="s">
        <v>6539</v>
      </c>
      <c r="G5231">
        <v>66</v>
      </c>
    </row>
    <row r="5232" spans="1:7">
      <c r="A5232">
        <v>5231</v>
      </c>
      <c r="B5232">
        <v>8745</v>
      </c>
      <c r="C5232">
        <v>32</v>
      </c>
      <c r="D5232" t="s">
        <v>6556</v>
      </c>
      <c r="E5232" s="469">
        <v>49</v>
      </c>
      <c r="F5232" t="s">
        <v>6557</v>
      </c>
      <c r="G5232">
        <v>138</v>
      </c>
    </row>
    <row r="5233" spans="1:7">
      <c r="A5233">
        <v>5232</v>
      </c>
      <c r="B5233">
        <v>7540</v>
      </c>
      <c r="C5233">
        <v>32</v>
      </c>
      <c r="D5233" t="s">
        <v>6558</v>
      </c>
      <c r="E5233" s="469">
        <v>49</v>
      </c>
      <c r="F5233" t="s">
        <v>6557</v>
      </c>
      <c r="G5233">
        <v>189</v>
      </c>
    </row>
    <row r="5234" spans="1:7">
      <c r="A5234">
        <v>5233</v>
      </c>
      <c r="B5234">
        <v>6102</v>
      </c>
      <c r="C5234">
        <v>32</v>
      </c>
      <c r="D5234" t="s">
        <v>6559</v>
      </c>
      <c r="E5234" s="469">
        <v>199</v>
      </c>
      <c r="F5234" t="s">
        <v>6539</v>
      </c>
      <c r="G5234">
        <v>247</v>
      </c>
    </row>
    <row r="5235" spans="1:7">
      <c r="A5235">
        <v>5234</v>
      </c>
      <c r="B5235">
        <v>8054</v>
      </c>
      <c r="C5235">
        <v>32</v>
      </c>
      <c r="D5235" t="s">
        <v>6560</v>
      </c>
      <c r="E5235" s="469">
        <v>59.95</v>
      </c>
      <c r="F5235" t="s">
        <v>6561</v>
      </c>
      <c r="G5235">
        <v>166</v>
      </c>
    </row>
    <row r="5236" spans="1:7">
      <c r="A5236">
        <v>5235</v>
      </c>
      <c r="B5236">
        <v>9578</v>
      </c>
      <c r="C5236">
        <v>32</v>
      </c>
      <c r="D5236" t="s">
        <v>6562</v>
      </c>
      <c r="E5236" s="469">
        <v>49</v>
      </c>
      <c r="F5236" t="s">
        <v>6544</v>
      </c>
      <c r="G5236">
        <v>103</v>
      </c>
    </row>
    <row r="5237" spans="1:7">
      <c r="A5237">
        <v>5236</v>
      </c>
      <c r="B5237">
        <v>7980</v>
      </c>
      <c r="C5237">
        <v>32</v>
      </c>
      <c r="D5237" t="s">
        <v>6563</v>
      </c>
      <c r="E5237" s="469">
        <v>102.99</v>
      </c>
      <c r="F5237" t="s">
        <v>6544</v>
      </c>
      <c r="G5237">
        <v>169</v>
      </c>
    </row>
    <row r="5238" spans="1:7">
      <c r="A5238">
        <v>5237</v>
      </c>
      <c r="B5238">
        <v>10520</v>
      </c>
      <c r="C5238">
        <v>32</v>
      </c>
      <c r="D5238" t="s">
        <v>6564</v>
      </c>
      <c r="E5238" s="469">
        <v>69</v>
      </c>
      <c r="F5238" t="s">
        <v>6544</v>
      </c>
      <c r="G5238">
        <v>64</v>
      </c>
    </row>
    <row r="5239" spans="1:7">
      <c r="A5239">
        <v>5238</v>
      </c>
      <c r="B5239">
        <v>8616</v>
      </c>
      <c r="C5239">
        <v>32</v>
      </c>
      <c r="D5239" t="s">
        <v>6565</v>
      </c>
      <c r="E5239" s="469">
        <v>59.95</v>
      </c>
      <c r="F5239" t="s">
        <v>6557</v>
      </c>
      <c r="G5239">
        <v>143</v>
      </c>
    </row>
    <row r="5240" spans="1:7">
      <c r="A5240">
        <v>5239</v>
      </c>
      <c r="B5240">
        <v>9406</v>
      </c>
      <c r="C5240">
        <v>32</v>
      </c>
      <c r="D5240" t="s">
        <v>6566</v>
      </c>
      <c r="E5240" s="469">
        <v>125</v>
      </c>
      <c r="F5240" t="s">
        <v>6539</v>
      </c>
      <c r="G5240">
        <v>111</v>
      </c>
    </row>
    <row r="5241" spans="1:7">
      <c r="A5241">
        <v>5240</v>
      </c>
      <c r="B5241">
        <v>6768</v>
      </c>
      <c r="C5241">
        <v>32</v>
      </c>
      <c r="D5241" t="s">
        <v>6567</v>
      </c>
      <c r="E5241" s="469">
        <v>249</v>
      </c>
      <c r="F5241" t="s">
        <v>4731</v>
      </c>
      <c r="G5241">
        <v>220</v>
      </c>
    </row>
    <row r="5242" spans="1:7">
      <c r="A5242">
        <v>5241</v>
      </c>
      <c r="B5242">
        <v>10872</v>
      </c>
      <c r="C5242">
        <v>32</v>
      </c>
      <c r="D5242" t="s">
        <v>6568</v>
      </c>
      <c r="E5242" s="469">
        <v>109</v>
      </c>
      <c r="F5242" t="s">
        <v>6539</v>
      </c>
      <c r="G5242">
        <v>48</v>
      </c>
    </row>
    <row r="5243" spans="1:7">
      <c r="A5243">
        <v>5242</v>
      </c>
      <c r="B5243">
        <v>9332</v>
      </c>
      <c r="C5243">
        <v>32</v>
      </c>
      <c r="D5243" t="s">
        <v>6569</v>
      </c>
      <c r="E5243" s="469">
        <v>135</v>
      </c>
      <c r="F5243" t="s">
        <v>6539</v>
      </c>
      <c r="G5243">
        <v>114</v>
      </c>
    </row>
    <row r="5244" spans="1:7">
      <c r="A5244">
        <v>5243</v>
      </c>
      <c r="B5244">
        <v>10652</v>
      </c>
      <c r="C5244">
        <v>32</v>
      </c>
      <c r="D5244" t="s">
        <v>6570</v>
      </c>
      <c r="E5244" s="469">
        <v>125</v>
      </c>
      <c r="F5244" t="s">
        <v>6539</v>
      </c>
      <c r="G5244">
        <v>58</v>
      </c>
    </row>
    <row r="5245" spans="1:7">
      <c r="A5245">
        <v>5244</v>
      </c>
      <c r="B5245">
        <v>7246</v>
      </c>
      <c r="C5245">
        <v>32</v>
      </c>
      <c r="D5245" t="s">
        <v>6571</v>
      </c>
      <c r="E5245" s="469">
        <v>109</v>
      </c>
      <c r="F5245" t="s">
        <v>6539</v>
      </c>
      <c r="G5245">
        <v>201</v>
      </c>
    </row>
    <row r="5246" spans="1:7">
      <c r="A5246">
        <v>5245</v>
      </c>
      <c r="B5246">
        <v>7691</v>
      </c>
      <c r="C5246">
        <v>32</v>
      </c>
      <c r="D5246" t="s">
        <v>6572</v>
      </c>
      <c r="E5246" s="469">
        <v>69</v>
      </c>
      <c r="F5246" t="s">
        <v>6544</v>
      </c>
      <c r="G5246">
        <v>182</v>
      </c>
    </row>
    <row r="5247" spans="1:7">
      <c r="A5247">
        <v>5246</v>
      </c>
      <c r="B5247">
        <v>11664</v>
      </c>
      <c r="C5247">
        <v>32</v>
      </c>
      <c r="D5247" t="s">
        <v>6573</v>
      </c>
      <c r="E5247" s="469">
        <v>159</v>
      </c>
      <c r="F5247" t="s">
        <v>6561</v>
      </c>
      <c r="G5247">
        <v>14</v>
      </c>
    </row>
    <row r="5248" spans="1:7">
      <c r="A5248">
        <v>5247</v>
      </c>
      <c r="B5248">
        <v>6568</v>
      </c>
      <c r="C5248">
        <v>32</v>
      </c>
      <c r="D5248" t="s">
        <v>6574</v>
      </c>
      <c r="E5248" s="469">
        <v>199</v>
      </c>
      <c r="F5248" t="s">
        <v>6539</v>
      </c>
      <c r="G5248">
        <v>227</v>
      </c>
    </row>
    <row r="5249" spans="1:7">
      <c r="A5249">
        <v>5248</v>
      </c>
      <c r="B5249">
        <v>7320</v>
      </c>
      <c r="C5249">
        <v>32</v>
      </c>
      <c r="D5249" t="s">
        <v>6575</v>
      </c>
      <c r="E5249" s="469">
        <v>59</v>
      </c>
      <c r="F5249" t="s">
        <v>6544</v>
      </c>
      <c r="G5249">
        <v>198</v>
      </c>
    </row>
    <row r="5250" spans="1:7">
      <c r="A5250">
        <v>5249</v>
      </c>
      <c r="B5250">
        <v>10422</v>
      </c>
      <c r="C5250">
        <v>32</v>
      </c>
      <c r="D5250" t="s">
        <v>6576</v>
      </c>
      <c r="E5250" s="469">
        <v>125</v>
      </c>
      <c r="F5250" t="s">
        <v>6539</v>
      </c>
      <c r="G5250">
        <v>68</v>
      </c>
    </row>
    <row r="5251" spans="1:7">
      <c r="A5251">
        <v>5250</v>
      </c>
      <c r="B5251">
        <v>8594</v>
      </c>
      <c r="C5251">
        <v>32</v>
      </c>
      <c r="D5251" t="s">
        <v>6577</v>
      </c>
      <c r="E5251" s="469">
        <v>73</v>
      </c>
      <c r="F5251" t="s">
        <v>6544</v>
      </c>
      <c r="G5251">
        <v>144</v>
      </c>
    </row>
    <row r="5252" spans="1:7">
      <c r="A5252">
        <v>5251</v>
      </c>
      <c r="B5252">
        <v>8510</v>
      </c>
      <c r="C5252">
        <v>32</v>
      </c>
      <c r="D5252" t="s">
        <v>6578</v>
      </c>
      <c r="E5252" s="469">
        <v>159</v>
      </c>
      <c r="F5252" t="s">
        <v>6561</v>
      </c>
      <c r="G5252">
        <v>147</v>
      </c>
    </row>
    <row r="5253" spans="1:7">
      <c r="A5253">
        <v>5252</v>
      </c>
      <c r="B5253">
        <v>7445</v>
      </c>
      <c r="C5253">
        <v>32</v>
      </c>
      <c r="D5253" t="s">
        <v>6579</v>
      </c>
      <c r="E5253" s="469">
        <v>59.99</v>
      </c>
      <c r="F5253" t="s">
        <v>6561</v>
      </c>
      <c r="G5253">
        <v>193</v>
      </c>
    </row>
    <row r="5254" spans="1:7">
      <c r="A5254">
        <v>5253</v>
      </c>
      <c r="B5254">
        <v>8390</v>
      </c>
      <c r="C5254">
        <v>32</v>
      </c>
      <c r="D5254" t="s">
        <v>6580</v>
      </c>
      <c r="E5254" s="469">
        <v>149.99</v>
      </c>
      <c r="F5254" t="s">
        <v>6539</v>
      </c>
      <c r="G5254">
        <v>152</v>
      </c>
    </row>
    <row r="5255" spans="1:7">
      <c r="A5255">
        <v>5254</v>
      </c>
      <c r="B5255">
        <v>7321</v>
      </c>
      <c r="C5255">
        <v>32</v>
      </c>
      <c r="D5255" t="s">
        <v>6581</v>
      </c>
      <c r="E5255" s="469">
        <v>136.99</v>
      </c>
      <c r="F5255" t="s">
        <v>6539</v>
      </c>
      <c r="G5255">
        <v>198</v>
      </c>
    </row>
    <row r="5256" spans="1:7">
      <c r="A5256">
        <v>5255</v>
      </c>
      <c r="B5256">
        <v>8029</v>
      </c>
      <c r="C5256">
        <v>32</v>
      </c>
      <c r="D5256" t="s">
        <v>6582</v>
      </c>
      <c r="E5256" s="469">
        <v>176</v>
      </c>
      <c r="F5256" t="s">
        <v>6539</v>
      </c>
      <c r="G5256">
        <v>167</v>
      </c>
    </row>
    <row r="5257" spans="1:7">
      <c r="A5257">
        <v>5256</v>
      </c>
      <c r="B5257">
        <v>10722</v>
      </c>
      <c r="C5257">
        <v>32</v>
      </c>
      <c r="D5257" t="s">
        <v>6583</v>
      </c>
      <c r="E5257" s="469">
        <v>115</v>
      </c>
      <c r="F5257" t="s">
        <v>6539</v>
      </c>
      <c r="G5257">
        <v>55</v>
      </c>
    </row>
    <row r="5258" spans="1:7">
      <c r="A5258">
        <v>5257</v>
      </c>
      <c r="B5258">
        <v>6416</v>
      </c>
      <c r="C5258">
        <v>32</v>
      </c>
      <c r="D5258" t="s">
        <v>6584</v>
      </c>
      <c r="E5258" s="469">
        <v>59</v>
      </c>
      <c r="F5258" t="s">
        <v>6585</v>
      </c>
      <c r="G5258">
        <v>233</v>
      </c>
    </row>
    <row r="5259" spans="1:7">
      <c r="A5259">
        <v>5258</v>
      </c>
      <c r="B5259">
        <v>7744</v>
      </c>
      <c r="C5259">
        <v>32</v>
      </c>
      <c r="D5259" t="s">
        <v>6586</v>
      </c>
      <c r="E5259" s="469">
        <v>55</v>
      </c>
      <c r="F5259" t="s">
        <v>6587</v>
      </c>
      <c r="G5259">
        <v>180</v>
      </c>
    </row>
    <row r="5260" spans="1:7">
      <c r="A5260">
        <v>5259</v>
      </c>
      <c r="B5260">
        <v>11080</v>
      </c>
      <c r="C5260">
        <v>32</v>
      </c>
      <c r="D5260" t="s">
        <v>6588</v>
      </c>
      <c r="E5260" s="469">
        <v>98.99</v>
      </c>
      <c r="F5260" t="s">
        <v>6587</v>
      </c>
      <c r="G5260">
        <v>40</v>
      </c>
    </row>
    <row r="5261" spans="1:7">
      <c r="A5261">
        <v>5260</v>
      </c>
      <c r="B5261">
        <v>8830</v>
      </c>
      <c r="C5261">
        <v>32</v>
      </c>
      <c r="D5261" t="s">
        <v>6589</v>
      </c>
      <c r="E5261" s="469">
        <v>89.95</v>
      </c>
      <c r="F5261" t="s">
        <v>6590</v>
      </c>
      <c r="G5261">
        <v>135</v>
      </c>
    </row>
    <row r="5262" spans="1:7">
      <c r="A5262">
        <v>5261</v>
      </c>
      <c r="B5262">
        <v>9119</v>
      </c>
      <c r="C5262">
        <v>32</v>
      </c>
      <c r="D5262" t="s">
        <v>6591</v>
      </c>
      <c r="E5262" s="469">
        <v>83</v>
      </c>
      <c r="F5262" t="s">
        <v>6544</v>
      </c>
      <c r="G5262">
        <v>123</v>
      </c>
    </row>
    <row r="5263" spans="1:7">
      <c r="A5263">
        <v>5262</v>
      </c>
      <c r="B5263">
        <v>8184</v>
      </c>
      <c r="C5263">
        <v>32</v>
      </c>
      <c r="D5263" t="s">
        <v>6592</v>
      </c>
      <c r="E5263" s="469">
        <v>92</v>
      </c>
      <c r="F5263" t="s">
        <v>6544</v>
      </c>
      <c r="G5263">
        <v>160</v>
      </c>
    </row>
    <row r="5264" spans="1:7">
      <c r="A5264">
        <v>5263</v>
      </c>
      <c r="B5264">
        <v>8138</v>
      </c>
      <c r="C5264">
        <v>32</v>
      </c>
      <c r="D5264" t="s">
        <v>6593</v>
      </c>
      <c r="E5264" s="469">
        <v>179</v>
      </c>
      <c r="F5264" t="s">
        <v>5403</v>
      </c>
      <c r="G5264">
        <v>162</v>
      </c>
    </row>
    <row r="5265" spans="1:7">
      <c r="A5265">
        <v>5264</v>
      </c>
      <c r="B5265">
        <v>11448</v>
      </c>
      <c r="C5265">
        <v>32</v>
      </c>
      <c r="D5265" t="s">
        <v>6594</v>
      </c>
      <c r="E5265" s="469">
        <v>289</v>
      </c>
      <c r="F5265" t="s">
        <v>6539</v>
      </c>
      <c r="G5265">
        <v>24</v>
      </c>
    </row>
    <row r="5266" spans="1:7">
      <c r="A5266">
        <v>5265</v>
      </c>
      <c r="B5266">
        <v>11303</v>
      </c>
      <c r="C5266">
        <v>32</v>
      </c>
      <c r="D5266" t="s">
        <v>6595</v>
      </c>
      <c r="E5266" s="469">
        <v>118</v>
      </c>
      <c r="F5266" t="s">
        <v>6544</v>
      </c>
      <c r="G5266">
        <v>30</v>
      </c>
    </row>
    <row r="5267" spans="1:7">
      <c r="A5267">
        <v>5266</v>
      </c>
      <c r="B5267">
        <v>7981</v>
      </c>
      <c r="C5267">
        <v>32</v>
      </c>
      <c r="D5267" t="s">
        <v>6596</v>
      </c>
      <c r="E5267" s="469">
        <v>103</v>
      </c>
      <c r="F5267" t="s">
        <v>6544</v>
      </c>
      <c r="G5267">
        <v>169</v>
      </c>
    </row>
    <row r="5268" spans="1:7">
      <c r="A5268">
        <v>5267</v>
      </c>
      <c r="B5268">
        <v>9026</v>
      </c>
      <c r="C5268">
        <v>32</v>
      </c>
      <c r="D5268" t="s">
        <v>6597</v>
      </c>
      <c r="E5268" s="469">
        <v>99</v>
      </c>
      <c r="F5268" t="s">
        <v>6539</v>
      </c>
      <c r="G5268">
        <v>127</v>
      </c>
    </row>
    <row r="5269" spans="1:7">
      <c r="A5269">
        <v>5268</v>
      </c>
      <c r="B5269">
        <v>8746</v>
      </c>
      <c r="C5269">
        <v>32</v>
      </c>
      <c r="D5269" t="s">
        <v>6598</v>
      </c>
      <c r="E5269" s="469">
        <v>129.99</v>
      </c>
      <c r="F5269" t="s">
        <v>6539</v>
      </c>
      <c r="G5269">
        <v>138</v>
      </c>
    </row>
    <row r="5270" spans="1:7">
      <c r="A5270">
        <v>5269</v>
      </c>
      <c r="B5270">
        <v>7766</v>
      </c>
      <c r="C5270">
        <v>32</v>
      </c>
      <c r="D5270" t="s">
        <v>6599</v>
      </c>
      <c r="E5270" s="469">
        <v>167</v>
      </c>
      <c r="F5270" t="s">
        <v>6539</v>
      </c>
      <c r="G5270">
        <v>179</v>
      </c>
    </row>
    <row r="5271" spans="1:7">
      <c r="A5271">
        <v>5270</v>
      </c>
      <c r="B5271">
        <v>6451</v>
      </c>
      <c r="C5271">
        <v>32</v>
      </c>
      <c r="D5271" t="s">
        <v>6600</v>
      </c>
      <c r="E5271" s="469">
        <v>119</v>
      </c>
      <c r="F5271" t="s">
        <v>6539</v>
      </c>
      <c r="G5271">
        <v>232</v>
      </c>
    </row>
    <row r="5272" spans="1:7">
      <c r="A5272">
        <v>5271</v>
      </c>
      <c r="B5272">
        <v>11212</v>
      </c>
      <c r="C5272">
        <v>32</v>
      </c>
      <c r="D5272" t="s">
        <v>6601</v>
      </c>
      <c r="E5272" s="469">
        <v>169</v>
      </c>
      <c r="F5272" t="s">
        <v>6539</v>
      </c>
      <c r="G5272">
        <v>34</v>
      </c>
    </row>
    <row r="5273" spans="1:7">
      <c r="A5273">
        <v>5272</v>
      </c>
      <c r="B5273">
        <v>9680</v>
      </c>
      <c r="C5273">
        <v>32</v>
      </c>
      <c r="D5273" t="s">
        <v>6602</v>
      </c>
      <c r="E5273" s="469">
        <v>125</v>
      </c>
      <c r="F5273" t="s">
        <v>6539</v>
      </c>
      <c r="G5273">
        <v>99</v>
      </c>
    </row>
    <row r="5274" spans="1:7">
      <c r="A5274">
        <v>5273</v>
      </c>
      <c r="B5274">
        <v>7882</v>
      </c>
      <c r="C5274">
        <v>32</v>
      </c>
      <c r="D5274" t="s">
        <v>6603</v>
      </c>
      <c r="E5274" s="469">
        <v>125</v>
      </c>
      <c r="F5274" t="s">
        <v>6539</v>
      </c>
      <c r="G5274">
        <v>173</v>
      </c>
    </row>
    <row r="5275" spans="1:7">
      <c r="A5275">
        <v>5274</v>
      </c>
      <c r="B5275">
        <v>11188</v>
      </c>
      <c r="C5275">
        <v>32</v>
      </c>
      <c r="D5275" t="s">
        <v>6604</v>
      </c>
      <c r="E5275" s="469">
        <v>115</v>
      </c>
      <c r="F5275" t="s">
        <v>6539</v>
      </c>
      <c r="G5275">
        <v>35</v>
      </c>
    </row>
    <row r="5276" spans="1:7">
      <c r="A5276">
        <v>5275</v>
      </c>
      <c r="B5276">
        <v>8926</v>
      </c>
      <c r="C5276">
        <v>32</v>
      </c>
      <c r="D5276" t="s">
        <v>6605</v>
      </c>
      <c r="E5276" s="469">
        <v>129</v>
      </c>
      <c r="F5276" t="s">
        <v>6539</v>
      </c>
      <c r="G5276">
        <v>131</v>
      </c>
    </row>
    <row r="5277" spans="1:7">
      <c r="A5277">
        <v>5276</v>
      </c>
      <c r="B5277">
        <v>7415</v>
      </c>
      <c r="C5277">
        <v>32</v>
      </c>
      <c r="D5277" t="s">
        <v>6606</v>
      </c>
      <c r="E5277" s="469">
        <v>119</v>
      </c>
      <c r="F5277" t="s">
        <v>6585</v>
      </c>
      <c r="G5277">
        <v>194</v>
      </c>
    </row>
    <row r="5278" spans="1:7">
      <c r="A5278">
        <v>5277</v>
      </c>
      <c r="B5278">
        <v>8511</v>
      </c>
      <c r="C5278">
        <v>32</v>
      </c>
      <c r="D5278" t="s">
        <v>6607</v>
      </c>
      <c r="E5278" s="469">
        <v>178</v>
      </c>
      <c r="F5278" t="s">
        <v>6608</v>
      </c>
      <c r="G5278">
        <v>147</v>
      </c>
    </row>
    <row r="5279" spans="1:7">
      <c r="A5279">
        <v>5278</v>
      </c>
      <c r="B5279">
        <v>6544</v>
      </c>
      <c r="C5279">
        <v>32</v>
      </c>
      <c r="D5279" t="s">
        <v>6609</v>
      </c>
      <c r="E5279" s="469">
        <v>116.99</v>
      </c>
      <c r="F5279" t="s">
        <v>6544</v>
      </c>
      <c r="G5279">
        <v>228</v>
      </c>
    </row>
    <row r="5280" spans="1:7">
      <c r="A5280">
        <v>5279</v>
      </c>
      <c r="B5280">
        <v>8860</v>
      </c>
      <c r="C5280">
        <v>32</v>
      </c>
      <c r="D5280" t="s">
        <v>6610</v>
      </c>
      <c r="E5280" s="469">
        <v>129</v>
      </c>
      <c r="F5280" t="s">
        <v>6544</v>
      </c>
      <c r="G5280">
        <v>134</v>
      </c>
    </row>
    <row r="5281" spans="1:7">
      <c r="A5281">
        <v>5280</v>
      </c>
      <c r="B5281">
        <v>9381</v>
      </c>
      <c r="C5281">
        <v>32</v>
      </c>
      <c r="D5281" t="s">
        <v>6611</v>
      </c>
      <c r="E5281" s="469">
        <v>109</v>
      </c>
      <c r="F5281" t="s">
        <v>6544</v>
      </c>
      <c r="G5281">
        <v>112</v>
      </c>
    </row>
    <row r="5282" spans="1:7">
      <c r="A5282">
        <v>5281</v>
      </c>
      <c r="B5282">
        <v>11213</v>
      </c>
      <c r="C5282">
        <v>32</v>
      </c>
      <c r="D5282" t="s">
        <v>6612</v>
      </c>
      <c r="E5282" s="469">
        <v>154.99</v>
      </c>
      <c r="F5282" t="s">
        <v>6539</v>
      </c>
      <c r="G5282">
        <v>34</v>
      </c>
    </row>
    <row r="5283" spans="1:7">
      <c r="A5283">
        <v>5282</v>
      </c>
      <c r="B5283">
        <v>11236</v>
      </c>
      <c r="C5283">
        <v>32</v>
      </c>
      <c r="D5283" t="s">
        <v>6613</v>
      </c>
      <c r="E5283" s="469">
        <v>125</v>
      </c>
      <c r="F5283" t="s">
        <v>6539</v>
      </c>
      <c r="G5283">
        <v>33</v>
      </c>
    </row>
    <row r="5284" spans="1:7">
      <c r="A5284">
        <v>5283</v>
      </c>
      <c r="B5284">
        <v>8030</v>
      </c>
      <c r="C5284">
        <v>32</v>
      </c>
      <c r="D5284" t="s">
        <v>6614</v>
      </c>
      <c r="E5284" s="469">
        <v>49</v>
      </c>
      <c r="F5284" t="s">
        <v>6557</v>
      </c>
      <c r="G5284">
        <v>167</v>
      </c>
    </row>
    <row r="5285" spans="1:7">
      <c r="A5285">
        <v>5284</v>
      </c>
      <c r="B5285">
        <v>6477</v>
      </c>
      <c r="C5285">
        <v>32</v>
      </c>
      <c r="D5285" t="s">
        <v>6615</v>
      </c>
      <c r="E5285" s="469">
        <v>69.95</v>
      </c>
      <c r="F5285" t="s">
        <v>6557</v>
      </c>
      <c r="G5285">
        <v>231</v>
      </c>
    </row>
    <row r="5286" spans="1:7">
      <c r="A5286">
        <v>5285</v>
      </c>
      <c r="B5286">
        <v>10891</v>
      </c>
      <c r="C5286">
        <v>32</v>
      </c>
      <c r="D5286" t="s">
        <v>6616</v>
      </c>
      <c r="E5286" s="469">
        <v>79</v>
      </c>
      <c r="F5286" t="s">
        <v>6544</v>
      </c>
      <c r="G5286">
        <v>47</v>
      </c>
    </row>
    <row r="5287" spans="1:7">
      <c r="A5287">
        <v>5286</v>
      </c>
      <c r="B5287">
        <v>11119</v>
      </c>
      <c r="C5287">
        <v>32</v>
      </c>
      <c r="D5287" t="s">
        <v>6617</v>
      </c>
      <c r="E5287" s="469">
        <v>81.99</v>
      </c>
      <c r="F5287" t="s">
        <v>6544</v>
      </c>
      <c r="G5287">
        <v>38</v>
      </c>
    </row>
    <row r="5288" spans="1:7">
      <c r="A5288">
        <v>5287</v>
      </c>
      <c r="B5288">
        <v>9297</v>
      </c>
      <c r="C5288">
        <v>32</v>
      </c>
      <c r="D5288" t="s">
        <v>6618</v>
      </c>
      <c r="E5288" s="469">
        <v>179</v>
      </c>
      <c r="F5288" t="s">
        <v>5403</v>
      </c>
      <c r="G5288">
        <v>116</v>
      </c>
    </row>
    <row r="5289" spans="1:7">
      <c r="A5289">
        <v>5288</v>
      </c>
      <c r="B5289">
        <v>6593</v>
      </c>
      <c r="C5289">
        <v>32</v>
      </c>
      <c r="D5289" t="s">
        <v>6619</v>
      </c>
      <c r="E5289" s="469">
        <v>49.95</v>
      </c>
      <c r="F5289" t="s">
        <v>6620</v>
      </c>
      <c r="G5289">
        <v>226</v>
      </c>
    </row>
    <row r="5290" spans="1:7">
      <c r="A5290">
        <v>5289</v>
      </c>
      <c r="B5290">
        <v>7342</v>
      </c>
      <c r="C5290">
        <v>32</v>
      </c>
      <c r="D5290" t="s">
        <v>6621</v>
      </c>
      <c r="E5290" s="469">
        <v>55.99</v>
      </c>
      <c r="F5290" t="s">
        <v>6620</v>
      </c>
      <c r="G5290">
        <v>197</v>
      </c>
    </row>
    <row r="5291" spans="1:7">
      <c r="A5291">
        <v>5290</v>
      </c>
      <c r="B5291">
        <v>7883</v>
      </c>
      <c r="C5291">
        <v>32</v>
      </c>
      <c r="D5291" t="s">
        <v>6622</v>
      </c>
      <c r="E5291" s="469">
        <v>194</v>
      </c>
      <c r="F5291" t="s">
        <v>6539</v>
      </c>
      <c r="G5291">
        <v>173</v>
      </c>
    </row>
    <row r="5292" spans="1:7">
      <c r="A5292">
        <v>5291</v>
      </c>
      <c r="B5292">
        <v>8927</v>
      </c>
      <c r="C5292">
        <v>32</v>
      </c>
      <c r="D5292" t="s">
        <v>6623</v>
      </c>
      <c r="E5292" s="469">
        <v>192</v>
      </c>
      <c r="F5292" t="s">
        <v>6539</v>
      </c>
      <c r="G5292">
        <v>131</v>
      </c>
    </row>
    <row r="5293" spans="1:7">
      <c r="A5293">
        <v>5292</v>
      </c>
      <c r="B5293">
        <v>7982</v>
      </c>
      <c r="C5293">
        <v>32</v>
      </c>
      <c r="D5293" t="s">
        <v>6624</v>
      </c>
      <c r="E5293" s="469">
        <v>199</v>
      </c>
      <c r="F5293" t="s">
        <v>6539</v>
      </c>
      <c r="G5293">
        <v>169</v>
      </c>
    </row>
    <row r="5294" spans="1:7">
      <c r="A5294">
        <v>5293</v>
      </c>
      <c r="B5294">
        <v>8977</v>
      </c>
      <c r="C5294">
        <v>32</v>
      </c>
      <c r="D5294" t="s">
        <v>6625</v>
      </c>
      <c r="E5294" s="469">
        <v>179</v>
      </c>
      <c r="F5294" t="s">
        <v>6539</v>
      </c>
      <c r="G5294">
        <v>129</v>
      </c>
    </row>
    <row r="5295" spans="1:7">
      <c r="A5295">
        <v>5294</v>
      </c>
      <c r="B5295">
        <v>7487</v>
      </c>
      <c r="C5295">
        <v>32</v>
      </c>
      <c r="D5295" t="s">
        <v>6626</v>
      </c>
      <c r="E5295" s="469">
        <v>129</v>
      </c>
      <c r="F5295" t="s">
        <v>6539</v>
      </c>
      <c r="G5295">
        <v>191</v>
      </c>
    </row>
    <row r="5296" spans="1:7">
      <c r="A5296">
        <v>5295</v>
      </c>
      <c r="B5296">
        <v>11304</v>
      </c>
      <c r="C5296">
        <v>32</v>
      </c>
      <c r="D5296" t="s">
        <v>6627</v>
      </c>
      <c r="E5296" s="469">
        <v>335</v>
      </c>
      <c r="F5296" t="s">
        <v>6539</v>
      </c>
      <c r="G5296">
        <v>30</v>
      </c>
    </row>
    <row r="5297" spans="1:7">
      <c r="A5297">
        <v>5296</v>
      </c>
      <c r="B5297">
        <v>8139</v>
      </c>
      <c r="C5297">
        <v>32</v>
      </c>
      <c r="D5297" t="s">
        <v>6628</v>
      </c>
      <c r="E5297" s="469">
        <v>99</v>
      </c>
      <c r="F5297" t="s">
        <v>6539</v>
      </c>
      <c r="G5297">
        <v>162</v>
      </c>
    </row>
    <row r="5298" spans="1:7">
      <c r="A5298">
        <v>5297</v>
      </c>
      <c r="B5298">
        <v>11164</v>
      </c>
      <c r="C5298">
        <v>32</v>
      </c>
      <c r="D5298" t="s">
        <v>6629</v>
      </c>
      <c r="E5298" s="469">
        <v>135</v>
      </c>
      <c r="F5298" t="s">
        <v>6539</v>
      </c>
      <c r="G5298">
        <v>36</v>
      </c>
    </row>
    <row r="5299" spans="1:7">
      <c r="A5299">
        <v>5298</v>
      </c>
      <c r="B5299">
        <v>7416</v>
      </c>
      <c r="C5299">
        <v>32</v>
      </c>
      <c r="D5299" t="s">
        <v>6630</v>
      </c>
      <c r="E5299" s="469">
        <v>115</v>
      </c>
      <c r="F5299" t="s">
        <v>6539</v>
      </c>
      <c r="G5299">
        <v>194</v>
      </c>
    </row>
    <row r="5300" spans="1:7">
      <c r="A5300">
        <v>5299</v>
      </c>
      <c r="B5300">
        <v>9098</v>
      </c>
      <c r="C5300">
        <v>32</v>
      </c>
      <c r="D5300" t="s">
        <v>6631</v>
      </c>
      <c r="E5300" s="469">
        <v>61.99</v>
      </c>
      <c r="F5300" t="s">
        <v>4439</v>
      </c>
      <c r="G5300">
        <v>124</v>
      </c>
    </row>
    <row r="5301" spans="1:7">
      <c r="A5301">
        <v>5300</v>
      </c>
      <c r="B5301">
        <v>9075</v>
      </c>
      <c r="C5301">
        <v>32</v>
      </c>
      <c r="D5301" t="s">
        <v>6632</v>
      </c>
      <c r="E5301" s="469">
        <v>139</v>
      </c>
      <c r="F5301" t="s">
        <v>6585</v>
      </c>
      <c r="G5301">
        <v>125</v>
      </c>
    </row>
    <row r="5302" spans="1:7">
      <c r="A5302">
        <v>5301</v>
      </c>
      <c r="B5302">
        <v>6207</v>
      </c>
      <c r="C5302">
        <v>32</v>
      </c>
      <c r="D5302" t="s">
        <v>6633</v>
      </c>
      <c r="E5302" s="469">
        <v>69.95</v>
      </c>
      <c r="F5302" t="s">
        <v>6557</v>
      </c>
      <c r="G5302">
        <v>242</v>
      </c>
    </row>
    <row r="5303" spans="1:7">
      <c r="A5303">
        <v>5302</v>
      </c>
      <c r="B5303">
        <v>10335</v>
      </c>
      <c r="C5303">
        <v>32</v>
      </c>
      <c r="D5303" t="s">
        <v>6634</v>
      </c>
      <c r="E5303" s="469">
        <v>59.95</v>
      </c>
      <c r="F5303" t="s">
        <v>6557</v>
      </c>
      <c r="G5303">
        <v>71</v>
      </c>
    </row>
    <row r="5304" spans="1:7">
      <c r="A5304">
        <v>5303</v>
      </c>
      <c r="B5304">
        <v>10011</v>
      </c>
      <c r="C5304">
        <v>32</v>
      </c>
      <c r="D5304" t="s">
        <v>6635</v>
      </c>
      <c r="E5304" s="469">
        <v>69</v>
      </c>
      <c r="F5304" t="s">
        <v>6544</v>
      </c>
      <c r="G5304">
        <v>85</v>
      </c>
    </row>
    <row r="5305" spans="1:7">
      <c r="A5305">
        <v>5304</v>
      </c>
      <c r="B5305">
        <v>11264</v>
      </c>
      <c r="C5305">
        <v>32</v>
      </c>
      <c r="D5305" t="s">
        <v>6636</v>
      </c>
      <c r="E5305" s="469">
        <v>69.989999999999995</v>
      </c>
      <c r="F5305" t="s">
        <v>6544</v>
      </c>
      <c r="G5305">
        <v>32</v>
      </c>
    </row>
    <row r="5306" spans="1:7">
      <c r="A5306">
        <v>5305</v>
      </c>
      <c r="B5306">
        <v>9490</v>
      </c>
      <c r="C5306">
        <v>32</v>
      </c>
      <c r="D5306" t="s">
        <v>6637</v>
      </c>
      <c r="E5306" s="469">
        <v>109</v>
      </c>
      <c r="F5306" t="s">
        <v>6544</v>
      </c>
      <c r="G5306">
        <v>107</v>
      </c>
    </row>
    <row r="5307" spans="1:7">
      <c r="A5307">
        <v>5306</v>
      </c>
      <c r="B5307">
        <v>6103</v>
      </c>
      <c r="C5307">
        <v>32</v>
      </c>
      <c r="D5307" t="s">
        <v>6638</v>
      </c>
      <c r="E5307" s="469">
        <v>119</v>
      </c>
      <c r="F5307" t="s">
        <v>6544</v>
      </c>
      <c r="G5307">
        <v>247</v>
      </c>
    </row>
    <row r="5308" spans="1:7">
      <c r="A5308">
        <v>5307</v>
      </c>
      <c r="B5308">
        <v>9354</v>
      </c>
      <c r="C5308">
        <v>32</v>
      </c>
      <c r="D5308" t="s">
        <v>6639</v>
      </c>
      <c r="E5308" s="469">
        <v>104.99</v>
      </c>
      <c r="F5308" t="s">
        <v>6544</v>
      </c>
      <c r="G5308">
        <v>113</v>
      </c>
    </row>
    <row r="5309" spans="1:7">
      <c r="A5309">
        <v>5308</v>
      </c>
      <c r="B5309">
        <v>8206</v>
      </c>
      <c r="C5309">
        <v>32</v>
      </c>
      <c r="D5309" t="s">
        <v>6640</v>
      </c>
      <c r="E5309" s="469">
        <v>103</v>
      </c>
      <c r="F5309" t="s">
        <v>6544</v>
      </c>
      <c r="G5309">
        <v>159</v>
      </c>
    </row>
    <row r="5310" spans="1:7">
      <c r="A5310">
        <v>5309</v>
      </c>
      <c r="B5310">
        <v>9313</v>
      </c>
      <c r="C5310">
        <v>32</v>
      </c>
      <c r="D5310" t="s">
        <v>6641</v>
      </c>
      <c r="E5310" s="469">
        <v>115</v>
      </c>
      <c r="F5310" t="s">
        <v>6544</v>
      </c>
      <c r="G5310">
        <v>115</v>
      </c>
    </row>
    <row r="5311" spans="1:7">
      <c r="A5311">
        <v>5310</v>
      </c>
      <c r="B5311">
        <v>6325</v>
      </c>
      <c r="C5311">
        <v>32</v>
      </c>
      <c r="D5311" t="s">
        <v>6642</v>
      </c>
      <c r="E5311" s="469">
        <v>109</v>
      </c>
      <c r="F5311" t="s">
        <v>6544</v>
      </c>
      <c r="G5311">
        <v>237</v>
      </c>
    </row>
    <row r="5312" spans="1:7">
      <c r="A5312">
        <v>5311</v>
      </c>
      <c r="B5312">
        <v>6417</v>
      </c>
      <c r="C5312">
        <v>32</v>
      </c>
      <c r="D5312" t="s">
        <v>6643</v>
      </c>
      <c r="E5312" s="469">
        <v>139</v>
      </c>
      <c r="F5312" t="s">
        <v>6544</v>
      </c>
      <c r="G5312">
        <v>233</v>
      </c>
    </row>
    <row r="5313" spans="1:7">
      <c r="A5313">
        <v>5312</v>
      </c>
      <c r="B5313">
        <v>8512</v>
      </c>
      <c r="C5313">
        <v>32</v>
      </c>
      <c r="D5313" t="s">
        <v>6644</v>
      </c>
      <c r="E5313" s="469">
        <v>49.99</v>
      </c>
      <c r="F5313" t="s">
        <v>6645</v>
      </c>
      <c r="G5313">
        <v>147</v>
      </c>
    </row>
    <row r="5314" spans="1:7">
      <c r="A5314">
        <v>5313</v>
      </c>
      <c r="B5314">
        <v>8513</v>
      </c>
      <c r="C5314">
        <v>32</v>
      </c>
      <c r="D5314" t="s">
        <v>6646</v>
      </c>
      <c r="E5314" s="469">
        <v>159</v>
      </c>
      <c r="F5314" t="s">
        <v>5403</v>
      </c>
      <c r="G5314">
        <v>147</v>
      </c>
    </row>
    <row r="5315" spans="1:7">
      <c r="A5315">
        <v>5314</v>
      </c>
      <c r="B5315">
        <v>8562</v>
      </c>
      <c r="C5315">
        <v>32</v>
      </c>
      <c r="D5315" t="s">
        <v>6647</v>
      </c>
      <c r="E5315" s="469">
        <v>159</v>
      </c>
      <c r="F5315" t="s">
        <v>5403</v>
      </c>
      <c r="G5315">
        <v>145</v>
      </c>
    </row>
    <row r="5316" spans="1:7">
      <c r="A5316">
        <v>5315</v>
      </c>
      <c r="B5316">
        <v>11868</v>
      </c>
      <c r="C5316">
        <v>32</v>
      </c>
      <c r="D5316" t="s">
        <v>6648</v>
      </c>
      <c r="E5316" s="469">
        <v>139</v>
      </c>
      <c r="F5316" t="s">
        <v>5403</v>
      </c>
      <c r="G5316">
        <v>6</v>
      </c>
    </row>
    <row r="5317" spans="1:7">
      <c r="A5317">
        <v>5316</v>
      </c>
      <c r="B5317">
        <v>8207</v>
      </c>
      <c r="C5317">
        <v>32</v>
      </c>
      <c r="D5317" t="s">
        <v>6649</v>
      </c>
      <c r="E5317" s="469">
        <v>199.95</v>
      </c>
      <c r="F5317" t="s">
        <v>5403</v>
      </c>
      <c r="G5317">
        <v>159</v>
      </c>
    </row>
    <row r="5318" spans="1:7">
      <c r="A5318">
        <v>5317</v>
      </c>
      <c r="B5318">
        <v>11998</v>
      </c>
      <c r="C5318">
        <v>32</v>
      </c>
      <c r="D5318" t="s">
        <v>6650</v>
      </c>
      <c r="E5318" s="469">
        <v>249</v>
      </c>
      <c r="F5318" t="s">
        <v>5416</v>
      </c>
      <c r="G5318">
        <v>0</v>
      </c>
    </row>
    <row r="5319" spans="1:7">
      <c r="A5319">
        <v>5318</v>
      </c>
      <c r="B5319">
        <v>6503</v>
      </c>
      <c r="C5319">
        <v>32</v>
      </c>
      <c r="D5319" t="s">
        <v>6651</v>
      </c>
      <c r="E5319" s="469">
        <v>229</v>
      </c>
      <c r="F5319" t="s">
        <v>4731</v>
      </c>
      <c r="G5319">
        <v>230</v>
      </c>
    </row>
    <row r="5320" spans="1:7">
      <c r="A5320">
        <v>5319</v>
      </c>
      <c r="B5320">
        <v>10873</v>
      </c>
      <c r="C5320">
        <v>32</v>
      </c>
      <c r="D5320" t="s">
        <v>6652</v>
      </c>
      <c r="E5320" s="469">
        <v>219.95</v>
      </c>
      <c r="F5320" t="s">
        <v>4731</v>
      </c>
      <c r="G5320">
        <v>48</v>
      </c>
    </row>
    <row r="5321" spans="1:7">
      <c r="A5321">
        <v>5320</v>
      </c>
      <c r="B5321">
        <v>10783</v>
      </c>
      <c r="C5321">
        <v>32</v>
      </c>
      <c r="D5321" t="s">
        <v>6653</v>
      </c>
      <c r="E5321" s="469">
        <v>109.95</v>
      </c>
      <c r="F5321" t="s">
        <v>6561</v>
      </c>
      <c r="G5321">
        <v>52</v>
      </c>
    </row>
    <row r="5322" spans="1:7">
      <c r="A5322">
        <v>5321</v>
      </c>
      <c r="B5322">
        <v>7646</v>
      </c>
      <c r="C5322">
        <v>32</v>
      </c>
      <c r="D5322" t="s">
        <v>6654</v>
      </c>
      <c r="E5322" s="469">
        <v>119.95</v>
      </c>
      <c r="F5322" t="s">
        <v>6561</v>
      </c>
      <c r="G5322">
        <v>184</v>
      </c>
    </row>
    <row r="5323" spans="1:7">
      <c r="A5323">
        <v>5322</v>
      </c>
      <c r="B5323">
        <v>7102</v>
      </c>
      <c r="C5323">
        <v>32</v>
      </c>
      <c r="D5323" t="s">
        <v>6655</v>
      </c>
      <c r="E5323" s="469">
        <v>69.95</v>
      </c>
      <c r="F5323" t="s">
        <v>6561</v>
      </c>
      <c r="G5323">
        <v>206</v>
      </c>
    </row>
    <row r="5324" spans="1:7">
      <c r="A5324">
        <v>5323</v>
      </c>
      <c r="B5324">
        <v>6975</v>
      </c>
      <c r="C5324">
        <v>32</v>
      </c>
      <c r="D5324" t="s">
        <v>6656</v>
      </c>
      <c r="E5324" s="469">
        <v>59.95</v>
      </c>
      <c r="F5324" t="s">
        <v>6561</v>
      </c>
      <c r="G5324">
        <v>211</v>
      </c>
    </row>
    <row r="5325" spans="1:7">
      <c r="A5325">
        <v>5324</v>
      </c>
      <c r="B5325">
        <v>9792</v>
      </c>
      <c r="C5325">
        <v>32</v>
      </c>
      <c r="D5325" t="s">
        <v>6657</v>
      </c>
      <c r="E5325" s="469">
        <v>179</v>
      </c>
      <c r="F5325" t="s">
        <v>6539</v>
      </c>
      <c r="G5325">
        <v>95</v>
      </c>
    </row>
    <row r="5326" spans="1:7">
      <c r="A5326">
        <v>5325</v>
      </c>
      <c r="B5326">
        <v>11141</v>
      </c>
      <c r="C5326">
        <v>32</v>
      </c>
      <c r="D5326" t="s">
        <v>6658</v>
      </c>
      <c r="E5326" s="469">
        <v>159</v>
      </c>
      <c r="F5326" t="s">
        <v>6539</v>
      </c>
      <c r="G5326">
        <v>37</v>
      </c>
    </row>
    <row r="5327" spans="1:7">
      <c r="A5327">
        <v>5326</v>
      </c>
      <c r="B5327">
        <v>6647</v>
      </c>
      <c r="C5327">
        <v>32</v>
      </c>
      <c r="D5327" t="s">
        <v>6659</v>
      </c>
      <c r="E5327" s="469">
        <v>158</v>
      </c>
      <c r="F5327" t="s">
        <v>6539</v>
      </c>
      <c r="G5327">
        <v>224</v>
      </c>
    </row>
    <row r="5328" spans="1:7">
      <c r="A5328">
        <v>5327</v>
      </c>
      <c r="B5328">
        <v>11120</v>
      </c>
      <c r="C5328">
        <v>32</v>
      </c>
      <c r="D5328" t="s">
        <v>6660</v>
      </c>
      <c r="E5328" s="469">
        <v>89</v>
      </c>
      <c r="F5328" t="s">
        <v>6539</v>
      </c>
      <c r="G5328">
        <v>38</v>
      </c>
    </row>
    <row r="5329" spans="1:7">
      <c r="A5329">
        <v>5328</v>
      </c>
      <c r="B5329">
        <v>6393</v>
      </c>
      <c r="C5329">
        <v>32</v>
      </c>
      <c r="D5329" t="s">
        <v>6661</v>
      </c>
      <c r="E5329" s="469">
        <v>189</v>
      </c>
      <c r="F5329" t="s">
        <v>6539</v>
      </c>
      <c r="G5329">
        <v>234</v>
      </c>
    </row>
    <row r="5330" spans="1:7">
      <c r="A5330">
        <v>5329</v>
      </c>
      <c r="B5330">
        <v>11579</v>
      </c>
      <c r="C5330">
        <v>32</v>
      </c>
      <c r="D5330" t="s">
        <v>6662</v>
      </c>
      <c r="E5330" s="469">
        <v>99</v>
      </c>
      <c r="F5330" t="s">
        <v>6539</v>
      </c>
      <c r="G5330">
        <v>18</v>
      </c>
    </row>
    <row r="5331" spans="1:7">
      <c r="A5331">
        <v>5330</v>
      </c>
      <c r="B5331">
        <v>7270</v>
      </c>
      <c r="C5331">
        <v>32</v>
      </c>
      <c r="D5331" t="s">
        <v>6663</v>
      </c>
      <c r="E5331" s="469">
        <v>115.99</v>
      </c>
      <c r="F5331" t="s">
        <v>6539</v>
      </c>
      <c r="G5331">
        <v>200</v>
      </c>
    </row>
    <row r="5332" spans="1:7">
      <c r="A5332">
        <v>5331</v>
      </c>
      <c r="B5332">
        <v>9767</v>
      </c>
      <c r="C5332">
        <v>32</v>
      </c>
      <c r="D5332" t="s">
        <v>6664</v>
      </c>
      <c r="E5332" s="469">
        <v>104</v>
      </c>
      <c r="F5332" t="s">
        <v>6539</v>
      </c>
      <c r="G5332">
        <v>96</v>
      </c>
    </row>
    <row r="5333" spans="1:7">
      <c r="A5333">
        <v>5332</v>
      </c>
      <c r="B5333">
        <v>9180</v>
      </c>
      <c r="C5333">
        <v>32</v>
      </c>
      <c r="D5333" t="s">
        <v>6665</v>
      </c>
      <c r="E5333" s="469">
        <v>104</v>
      </c>
      <c r="F5333" t="s">
        <v>6539</v>
      </c>
      <c r="G5333">
        <v>120</v>
      </c>
    </row>
    <row r="5334" spans="1:7">
      <c r="A5334">
        <v>5333</v>
      </c>
      <c r="B5334">
        <v>8078</v>
      </c>
      <c r="C5334">
        <v>32</v>
      </c>
      <c r="D5334" t="s">
        <v>6666</v>
      </c>
      <c r="E5334" s="469">
        <v>134</v>
      </c>
      <c r="F5334" t="s">
        <v>6539</v>
      </c>
      <c r="G5334">
        <v>165</v>
      </c>
    </row>
    <row r="5335" spans="1:7">
      <c r="A5335">
        <v>5334</v>
      </c>
      <c r="B5335">
        <v>8831</v>
      </c>
      <c r="C5335">
        <v>32</v>
      </c>
      <c r="D5335" t="s">
        <v>6667</v>
      </c>
      <c r="E5335" s="469">
        <v>215</v>
      </c>
      <c r="F5335" t="s">
        <v>6539</v>
      </c>
      <c r="G5335">
        <v>135</v>
      </c>
    </row>
    <row r="5336" spans="1:7">
      <c r="A5336">
        <v>5335</v>
      </c>
      <c r="B5336">
        <v>10053</v>
      </c>
      <c r="C5336">
        <v>32</v>
      </c>
      <c r="D5336" t="s">
        <v>6668</v>
      </c>
      <c r="E5336" s="469">
        <v>189</v>
      </c>
      <c r="F5336" t="s">
        <v>6539</v>
      </c>
      <c r="G5336">
        <v>83</v>
      </c>
    </row>
    <row r="5337" spans="1:7">
      <c r="A5337">
        <v>5336</v>
      </c>
      <c r="B5337">
        <v>9056</v>
      </c>
      <c r="C5337">
        <v>32</v>
      </c>
      <c r="D5337" t="s">
        <v>6669</v>
      </c>
      <c r="E5337" s="469">
        <v>129</v>
      </c>
      <c r="F5337" t="s">
        <v>6539</v>
      </c>
      <c r="G5337">
        <v>126</v>
      </c>
    </row>
    <row r="5338" spans="1:7">
      <c r="A5338">
        <v>5337</v>
      </c>
      <c r="B5338">
        <v>8055</v>
      </c>
      <c r="C5338">
        <v>32</v>
      </c>
      <c r="D5338" t="s">
        <v>6670</v>
      </c>
      <c r="E5338" s="469">
        <v>109</v>
      </c>
      <c r="F5338" t="s">
        <v>6539</v>
      </c>
      <c r="G5338">
        <v>166</v>
      </c>
    </row>
    <row r="5339" spans="1:7">
      <c r="A5339">
        <v>5338</v>
      </c>
      <c r="B5339">
        <v>6648</v>
      </c>
      <c r="C5339">
        <v>32</v>
      </c>
      <c r="D5339" t="s">
        <v>6671</v>
      </c>
      <c r="E5339" s="469">
        <v>259</v>
      </c>
      <c r="F5339" t="s">
        <v>6539</v>
      </c>
      <c r="G5339">
        <v>224</v>
      </c>
    </row>
    <row r="5340" spans="1:7">
      <c r="A5340">
        <v>5339</v>
      </c>
      <c r="B5340">
        <v>9275</v>
      </c>
      <c r="C5340">
        <v>32</v>
      </c>
      <c r="D5340" t="s">
        <v>6672</v>
      </c>
      <c r="E5340" s="469">
        <v>349</v>
      </c>
      <c r="F5340" t="s">
        <v>6539</v>
      </c>
      <c r="G5340">
        <v>117</v>
      </c>
    </row>
    <row r="5341" spans="1:7">
      <c r="A5341">
        <v>5340</v>
      </c>
      <c r="B5341">
        <v>6569</v>
      </c>
      <c r="C5341">
        <v>32</v>
      </c>
      <c r="D5341" t="s">
        <v>6673</v>
      </c>
      <c r="E5341" s="469">
        <v>349</v>
      </c>
      <c r="F5341" t="s">
        <v>6539</v>
      </c>
      <c r="G5341">
        <v>227</v>
      </c>
    </row>
    <row r="5342" spans="1:7">
      <c r="A5342">
        <v>5341</v>
      </c>
      <c r="B5342">
        <v>8423</v>
      </c>
      <c r="C5342">
        <v>32</v>
      </c>
      <c r="D5342" t="s">
        <v>6674</v>
      </c>
      <c r="E5342" s="469">
        <v>279</v>
      </c>
      <c r="F5342" t="s">
        <v>6539</v>
      </c>
      <c r="G5342">
        <v>151</v>
      </c>
    </row>
    <row r="5343" spans="1:7">
      <c r="A5343">
        <v>5342</v>
      </c>
      <c r="B5343">
        <v>6052</v>
      </c>
      <c r="C5343">
        <v>32</v>
      </c>
      <c r="D5343" t="s">
        <v>6675</v>
      </c>
      <c r="E5343" s="469">
        <v>87</v>
      </c>
      <c r="F5343" t="s">
        <v>6539</v>
      </c>
      <c r="G5343">
        <v>249</v>
      </c>
    </row>
    <row r="5344" spans="1:7">
      <c r="A5344">
        <v>5343</v>
      </c>
      <c r="B5344">
        <v>8563</v>
      </c>
      <c r="C5344">
        <v>32</v>
      </c>
      <c r="D5344" t="s">
        <v>6676</v>
      </c>
      <c r="E5344" s="469">
        <v>119</v>
      </c>
      <c r="F5344" t="s">
        <v>6539</v>
      </c>
      <c r="G5344">
        <v>145</v>
      </c>
    </row>
    <row r="5345" spans="1:7">
      <c r="A5345">
        <v>5344</v>
      </c>
      <c r="B5345">
        <v>11413</v>
      </c>
      <c r="C5345">
        <v>32</v>
      </c>
      <c r="D5345" t="s">
        <v>6677</v>
      </c>
      <c r="E5345" s="469">
        <v>112</v>
      </c>
      <c r="F5345" t="s">
        <v>6539</v>
      </c>
      <c r="G5345">
        <v>25</v>
      </c>
    </row>
    <row r="5346" spans="1:7">
      <c r="A5346">
        <v>5345</v>
      </c>
      <c r="B5346">
        <v>7218</v>
      </c>
      <c r="C5346">
        <v>32</v>
      </c>
      <c r="D5346" t="s">
        <v>6678</v>
      </c>
      <c r="E5346" s="469">
        <v>369</v>
      </c>
      <c r="F5346" t="s">
        <v>6539</v>
      </c>
      <c r="G5346">
        <v>202</v>
      </c>
    </row>
    <row r="5347" spans="1:7">
      <c r="A5347">
        <v>5346</v>
      </c>
      <c r="B5347">
        <v>6326</v>
      </c>
      <c r="C5347">
        <v>32</v>
      </c>
      <c r="D5347" t="s">
        <v>6679</v>
      </c>
      <c r="E5347" s="469">
        <v>349</v>
      </c>
      <c r="F5347" t="s">
        <v>6539</v>
      </c>
      <c r="G5347">
        <v>237</v>
      </c>
    </row>
    <row r="5348" spans="1:7">
      <c r="A5348">
        <v>5347</v>
      </c>
      <c r="B5348">
        <v>10456</v>
      </c>
      <c r="C5348">
        <v>32</v>
      </c>
      <c r="D5348" t="s">
        <v>6680</v>
      </c>
      <c r="E5348" s="469">
        <v>109</v>
      </c>
      <c r="F5348" t="s">
        <v>6539</v>
      </c>
      <c r="G5348">
        <v>66</v>
      </c>
    </row>
    <row r="5349" spans="1:7">
      <c r="A5349">
        <v>5348</v>
      </c>
      <c r="B5349">
        <v>8514</v>
      </c>
      <c r="C5349">
        <v>32</v>
      </c>
      <c r="D5349" t="s">
        <v>6681</v>
      </c>
      <c r="E5349" s="469">
        <v>109</v>
      </c>
      <c r="F5349" t="s">
        <v>6539</v>
      </c>
      <c r="G5349">
        <v>147</v>
      </c>
    </row>
    <row r="5350" spans="1:7">
      <c r="A5350">
        <v>5349</v>
      </c>
      <c r="B5350">
        <v>10215</v>
      </c>
      <c r="C5350">
        <v>32</v>
      </c>
      <c r="D5350" t="s">
        <v>6682</v>
      </c>
      <c r="E5350" s="469">
        <v>109</v>
      </c>
      <c r="F5350" t="s">
        <v>6539</v>
      </c>
      <c r="G5350">
        <v>76</v>
      </c>
    </row>
    <row r="5351" spans="1:7">
      <c r="A5351">
        <v>5350</v>
      </c>
      <c r="B5351">
        <v>9314</v>
      </c>
      <c r="C5351">
        <v>32</v>
      </c>
      <c r="D5351" t="s">
        <v>6683</v>
      </c>
      <c r="E5351" s="469">
        <v>199</v>
      </c>
      <c r="F5351" t="s">
        <v>6539</v>
      </c>
      <c r="G5351">
        <v>115</v>
      </c>
    </row>
    <row r="5352" spans="1:7">
      <c r="A5352">
        <v>5351</v>
      </c>
      <c r="B5352">
        <v>7541</v>
      </c>
      <c r="C5352">
        <v>32</v>
      </c>
      <c r="D5352" t="s">
        <v>6684</v>
      </c>
      <c r="E5352" s="469">
        <v>109</v>
      </c>
      <c r="F5352" t="s">
        <v>6539</v>
      </c>
      <c r="G5352">
        <v>189</v>
      </c>
    </row>
    <row r="5353" spans="1:7">
      <c r="A5353">
        <v>5352</v>
      </c>
      <c r="B5353">
        <v>7300</v>
      </c>
      <c r="C5353">
        <v>32</v>
      </c>
      <c r="D5353" t="s">
        <v>6685</v>
      </c>
      <c r="E5353" s="469">
        <v>93.99</v>
      </c>
      <c r="F5353" t="s">
        <v>4439</v>
      </c>
      <c r="G5353">
        <v>199</v>
      </c>
    </row>
    <row r="5354" spans="1:7">
      <c r="A5354">
        <v>5353</v>
      </c>
      <c r="B5354">
        <v>6946</v>
      </c>
      <c r="C5354">
        <v>32</v>
      </c>
      <c r="D5354" t="s">
        <v>6686</v>
      </c>
      <c r="E5354" s="469">
        <v>169.95</v>
      </c>
      <c r="F5354" t="s">
        <v>110</v>
      </c>
      <c r="G5354">
        <v>212</v>
      </c>
    </row>
    <row r="5355" spans="1:7">
      <c r="A5355">
        <v>5354</v>
      </c>
      <c r="B5355">
        <v>8121</v>
      </c>
      <c r="C5355">
        <v>32</v>
      </c>
      <c r="D5355" t="s">
        <v>6687</v>
      </c>
      <c r="E5355" s="469">
        <v>110</v>
      </c>
      <c r="F5355" t="s">
        <v>6688</v>
      </c>
      <c r="G5355">
        <v>163</v>
      </c>
    </row>
    <row r="5356" spans="1:7">
      <c r="A5356">
        <v>5355</v>
      </c>
      <c r="B5356">
        <v>10892</v>
      </c>
      <c r="C5356">
        <v>32</v>
      </c>
      <c r="D5356" t="s">
        <v>6689</v>
      </c>
      <c r="E5356" s="469">
        <v>59</v>
      </c>
      <c r="F5356" t="s">
        <v>6585</v>
      </c>
      <c r="G5356">
        <v>47</v>
      </c>
    </row>
    <row r="5357" spans="1:7">
      <c r="A5357">
        <v>5356</v>
      </c>
      <c r="B5357">
        <v>8340</v>
      </c>
      <c r="C5357">
        <v>32</v>
      </c>
      <c r="D5357" t="s">
        <v>6690</v>
      </c>
      <c r="E5357" s="469">
        <v>59</v>
      </c>
      <c r="F5357" t="s">
        <v>6585</v>
      </c>
      <c r="G5357">
        <v>154</v>
      </c>
    </row>
    <row r="5358" spans="1:7">
      <c r="A5358">
        <v>5357</v>
      </c>
      <c r="B5358">
        <v>6273</v>
      </c>
      <c r="C5358">
        <v>32</v>
      </c>
      <c r="D5358" t="s">
        <v>6691</v>
      </c>
      <c r="E5358" s="469">
        <v>99.95</v>
      </c>
      <c r="F5358" t="s">
        <v>6585</v>
      </c>
      <c r="G5358">
        <v>239</v>
      </c>
    </row>
    <row r="5359" spans="1:7">
      <c r="A5359">
        <v>5358</v>
      </c>
      <c r="B5359">
        <v>6811</v>
      </c>
      <c r="C5359">
        <v>32</v>
      </c>
      <c r="D5359" t="s">
        <v>6692</v>
      </c>
      <c r="E5359" s="469">
        <v>119.95</v>
      </c>
      <c r="F5359" t="s">
        <v>6585</v>
      </c>
      <c r="G5359">
        <v>218</v>
      </c>
    </row>
    <row r="5360" spans="1:7">
      <c r="A5360">
        <v>5359</v>
      </c>
      <c r="B5360">
        <v>9820</v>
      </c>
      <c r="C5360">
        <v>33</v>
      </c>
      <c r="D5360" t="s">
        <v>6693</v>
      </c>
      <c r="E5360" s="469">
        <v>74.989999999999995</v>
      </c>
      <c r="F5360" t="s">
        <v>6694</v>
      </c>
      <c r="G5360">
        <v>94</v>
      </c>
    </row>
    <row r="5361" spans="1:7">
      <c r="A5361">
        <v>5360</v>
      </c>
      <c r="B5361">
        <v>6812</v>
      </c>
      <c r="C5361">
        <v>33</v>
      </c>
      <c r="D5361" t="s">
        <v>6695</v>
      </c>
      <c r="E5361" s="469">
        <v>124.95</v>
      </c>
      <c r="F5361" t="s">
        <v>6696</v>
      </c>
      <c r="G5361">
        <v>218</v>
      </c>
    </row>
    <row r="5362" spans="1:7">
      <c r="A5362">
        <v>5361</v>
      </c>
      <c r="B5362">
        <v>9491</v>
      </c>
      <c r="C5362">
        <v>33</v>
      </c>
      <c r="D5362" t="s">
        <v>6697</v>
      </c>
      <c r="E5362" s="469">
        <v>44.95</v>
      </c>
      <c r="F5362" t="s">
        <v>6694</v>
      </c>
      <c r="G5362">
        <v>107</v>
      </c>
    </row>
    <row r="5363" spans="1:7">
      <c r="A5363">
        <v>5362</v>
      </c>
      <c r="B5363">
        <v>11330</v>
      </c>
      <c r="C5363">
        <v>33</v>
      </c>
      <c r="D5363" t="s">
        <v>6698</v>
      </c>
      <c r="E5363" s="469">
        <v>48.95</v>
      </c>
      <c r="F5363" t="s">
        <v>6699</v>
      </c>
      <c r="G5363">
        <v>29</v>
      </c>
    </row>
    <row r="5364" spans="1:7">
      <c r="A5364">
        <v>5363</v>
      </c>
      <c r="B5364">
        <v>8777</v>
      </c>
      <c r="C5364">
        <v>33</v>
      </c>
      <c r="D5364" t="s">
        <v>6700</v>
      </c>
      <c r="E5364" s="469">
        <v>46.95</v>
      </c>
      <c r="F5364" t="s">
        <v>6696</v>
      </c>
      <c r="G5364">
        <v>137</v>
      </c>
    </row>
    <row r="5365" spans="1:7">
      <c r="A5365">
        <v>5364</v>
      </c>
      <c r="B5365">
        <v>7029</v>
      </c>
      <c r="C5365">
        <v>33</v>
      </c>
      <c r="D5365" t="s">
        <v>6701</v>
      </c>
      <c r="E5365" s="469">
        <v>39.99</v>
      </c>
      <c r="F5365" t="s">
        <v>6702</v>
      </c>
      <c r="G5365">
        <v>209</v>
      </c>
    </row>
    <row r="5366" spans="1:7">
      <c r="A5366">
        <v>5365</v>
      </c>
      <c r="B5366">
        <v>7103</v>
      </c>
      <c r="C5366">
        <v>33</v>
      </c>
      <c r="D5366" t="s">
        <v>6703</v>
      </c>
      <c r="E5366" s="469">
        <v>94.99</v>
      </c>
      <c r="F5366" t="s">
        <v>6704</v>
      </c>
      <c r="G5366">
        <v>206</v>
      </c>
    </row>
    <row r="5367" spans="1:7">
      <c r="A5367">
        <v>5366</v>
      </c>
      <c r="B5367">
        <v>8928</v>
      </c>
      <c r="C5367">
        <v>33</v>
      </c>
      <c r="D5367" t="s">
        <v>6705</v>
      </c>
      <c r="E5367" s="469">
        <v>41.99</v>
      </c>
      <c r="F5367" t="s">
        <v>6696</v>
      </c>
      <c r="G5367">
        <v>131</v>
      </c>
    </row>
    <row r="5368" spans="1:7">
      <c r="A5368">
        <v>5367</v>
      </c>
      <c r="B5368">
        <v>9027</v>
      </c>
      <c r="C5368">
        <v>33</v>
      </c>
      <c r="D5368" t="s">
        <v>6706</v>
      </c>
      <c r="E5368" s="469">
        <v>64.95</v>
      </c>
      <c r="F5368" t="s">
        <v>6694</v>
      </c>
      <c r="G5368">
        <v>127</v>
      </c>
    </row>
    <row r="5369" spans="1:7">
      <c r="A5369">
        <v>5368</v>
      </c>
      <c r="B5369">
        <v>9181</v>
      </c>
      <c r="C5369">
        <v>33</v>
      </c>
      <c r="D5369" t="s">
        <v>6707</v>
      </c>
      <c r="E5369" s="469">
        <v>77.95</v>
      </c>
      <c r="F5369" t="s">
        <v>6704</v>
      </c>
      <c r="G5369">
        <v>120</v>
      </c>
    </row>
    <row r="5370" spans="1:7">
      <c r="A5370">
        <v>5369</v>
      </c>
      <c r="B5370">
        <v>6053</v>
      </c>
      <c r="C5370">
        <v>33</v>
      </c>
      <c r="D5370" t="s">
        <v>6708</v>
      </c>
      <c r="E5370" s="469">
        <v>54.99</v>
      </c>
      <c r="F5370" t="s">
        <v>6694</v>
      </c>
      <c r="G5370">
        <v>249</v>
      </c>
    </row>
    <row r="5371" spans="1:7">
      <c r="A5371">
        <v>5370</v>
      </c>
      <c r="B5371">
        <v>8720</v>
      </c>
      <c r="C5371">
        <v>33</v>
      </c>
      <c r="D5371" t="s">
        <v>6709</v>
      </c>
      <c r="E5371" s="469">
        <v>54.99</v>
      </c>
      <c r="F5371" t="s">
        <v>6696</v>
      </c>
      <c r="G5371">
        <v>139</v>
      </c>
    </row>
    <row r="5372" spans="1:7">
      <c r="A5372">
        <v>5371</v>
      </c>
      <c r="B5372">
        <v>8280</v>
      </c>
      <c r="C5372">
        <v>33</v>
      </c>
      <c r="D5372" t="s">
        <v>6710</v>
      </c>
      <c r="E5372" s="469">
        <v>29.95</v>
      </c>
      <c r="F5372" t="s">
        <v>6711</v>
      </c>
      <c r="G5372">
        <v>156</v>
      </c>
    </row>
    <row r="5373" spans="1:7">
      <c r="A5373">
        <v>5372</v>
      </c>
      <c r="B5373">
        <v>7958</v>
      </c>
      <c r="C5373">
        <v>33</v>
      </c>
      <c r="D5373" t="s">
        <v>6712</v>
      </c>
      <c r="E5373" s="469">
        <v>64.95</v>
      </c>
      <c r="F5373" t="s">
        <v>6694</v>
      </c>
      <c r="G5373">
        <v>170</v>
      </c>
    </row>
    <row r="5374" spans="1:7">
      <c r="A5374">
        <v>5373</v>
      </c>
      <c r="B5374">
        <v>7838</v>
      </c>
      <c r="C5374">
        <v>33</v>
      </c>
      <c r="D5374" t="s">
        <v>6713</v>
      </c>
      <c r="E5374" s="469">
        <v>64</v>
      </c>
      <c r="F5374" t="s">
        <v>6704</v>
      </c>
      <c r="G5374">
        <v>175</v>
      </c>
    </row>
    <row r="5375" spans="1:7">
      <c r="A5375">
        <v>5374</v>
      </c>
      <c r="B5375">
        <v>11053</v>
      </c>
      <c r="C5375">
        <v>33</v>
      </c>
      <c r="D5375" t="s">
        <v>6714</v>
      </c>
      <c r="E5375" s="469">
        <v>39.99</v>
      </c>
      <c r="F5375" t="s">
        <v>6715</v>
      </c>
      <c r="G5375">
        <v>41</v>
      </c>
    </row>
    <row r="5376" spans="1:7">
      <c r="A5376">
        <v>5375</v>
      </c>
      <c r="B5376">
        <v>10289</v>
      </c>
      <c r="C5376">
        <v>33</v>
      </c>
      <c r="D5376" t="s">
        <v>6716</v>
      </c>
      <c r="E5376" s="469">
        <v>23.99</v>
      </c>
      <c r="F5376" t="s">
        <v>6696</v>
      </c>
      <c r="G5376">
        <v>73</v>
      </c>
    </row>
    <row r="5377" spans="1:7">
      <c r="A5377">
        <v>5376</v>
      </c>
      <c r="B5377">
        <v>6054</v>
      </c>
      <c r="C5377">
        <v>33</v>
      </c>
      <c r="D5377" t="s">
        <v>6717</v>
      </c>
      <c r="E5377" s="469">
        <v>49.95</v>
      </c>
      <c r="F5377" t="s">
        <v>6694</v>
      </c>
      <c r="G5377">
        <v>249</v>
      </c>
    </row>
    <row r="5378" spans="1:7">
      <c r="A5378">
        <v>5377</v>
      </c>
      <c r="B5378">
        <v>9157</v>
      </c>
      <c r="C5378">
        <v>33</v>
      </c>
      <c r="D5378" t="s">
        <v>6718</v>
      </c>
      <c r="E5378" s="469">
        <v>45.95</v>
      </c>
      <c r="F5378" t="s">
        <v>6696</v>
      </c>
      <c r="G5378">
        <v>121</v>
      </c>
    </row>
    <row r="5379" spans="1:7">
      <c r="A5379">
        <v>5378</v>
      </c>
      <c r="B5379">
        <v>9768</v>
      </c>
      <c r="C5379">
        <v>33</v>
      </c>
      <c r="D5379" t="s">
        <v>6719</v>
      </c>
      <c r="E5379" s="469">
        <v>58</v>
      </c>
      <c r="F5379" t="s">
        <v>6704</v>
      </c>
      <c r="G5379">
        <v>96</v>
      </c>
    </row>
    <row r="5380" spans="1:7">
      <c r="A5380">
        <v>5379</v>
      </c>
      <c r="B5380">
        <v>8100</v>
      </c>
      <c r="C5380">
        <v>33</v>
      </c>
      <c r="D5380" t="s">
        <v>6720</v>
      </c>
      <c r="E5380" s="469">
        <v>111</v>
      </c>
      <c r="F5380" t="s">
        <v>6699</v>
      </c>
      <c r="G5380">
        <v>164</v>
      </c>
    </row>
    <row r="5381" spans="1:7">
      <c r="A5381">
        <v>5380</v>
      </c>
      <c r="B5381">
        <v>6769</v>
      </c>
      <c r="C5381">
        <v>33</v>
      </c>
      <c r="D5381" t="s">
        <v>6721</v>
      </c>
      <c r="E5381" s="469">
        <v>19.95</v>
      </c>
      <c r="F5381" t="s">
        <v>6694</v>
      </c>
      <c r="G5381">
        <v>220</v>
      </c>
    </row>
    <row r="5382" spans="1:7">
      <c r="A5382">
        <v>5381</v>
      </c>
      <c r="B5382">
        <v>6394</v>
      </c>
      <c r="C5382">
        <v>33</v>
      </c>
      <c r="D5382" t="s">
        <v>6722</v>
      </c>
      <c r="E5382" s="469">
        <v>14.99</v>
      </c>
      <c r="F5382" t="s">
        <v>6699</v>
      </c>
      <c r="G5382">
        <v>234</v>
      </c>
    </row>
    <row r="5383" spans="1:7">
      <c r="A5383">
        <v>5382</v>
      </c>
      <c r="B5383">
        <v>7190</v>
      </c>
      <c r="C5383">
        <v>33</v>
      </c>
      <c r="D5383" t="s">
        <v>6723</v>
      </c>
      <c r="E5383" s="469">
        <v>51</v>
      </c>
      <c r="F5383" t="s">
        <v>6694</v>
      </c>
      <c r="G5383">
        <v>203</v>
      </c>
    </row>
    <row r="5384" spans="1:7">
      <c r="A5384">
        <v>5383</v>
      </c>
      <c r="B5384">
        <v>8101</v>
      </c>
      <c r="C5384">
        <v>33</v>
      </c>
      <c r="D5384" t="s">
        <v>6724</v>
      </c>
      <c r="E5384" s="469">
        <v>159.94999999999999</v>
      </c>
      <c r="F5384" t="s">
        <v>6694</v>
      </c>
      <c r="G5384">
        <v>164</v>
      </c>
    </row>
    <row r="5385" spans="1:7">
      <c r="A5385">
        <v>5384</v>
      </c>
      <c r="B5385">
        <v>6649</v>
      </c>
      <c r="C5385">
        <v>33</v>
      </c>
      <c r="D5385" t="s">
        <v>6725</v>
      </c>
      <c r="E5385" s="469">
        <v>27.99</v>
      </c>
      <c r="F5385" t="s">
        <v>6694</v>
      </c>
      <c r="G5385">
        <v>224</v>
      </c>
    </row>
    <row r="5386" spans="1:7">
      <c r="A5386">
        <v>5385</v>
      </c>
      <c r="B5386">
        <v>11449</v>
      </c>
      <c r="C5386">
        <v>33</v>
      </c>
      <c r="D5386" t="s">
        <v>6726</v>
      </c>
      <c r="E5386" s="469">
        <v>27.99</v>
      </c>
      <c r="F5386" t="s">
        <v>6696</v>
      </c>
      <c r="G5386">
        <v>24</v>
      </c>
    </row>
    <row r="5387" spans="1:7">
      <c r="A5387">
        <v>5386</v>
      </c>
      <c r="B5387">
        <v>8537</v>
      </c>
      <c r="C5387">
        <v>33</v>
      </c>
      <c r="D5387" t="s">
        <v>6727</v>
      </c>
      <c r="E5387" s="469">
        <v>24.99</v>
      </c>
      <c r="F5387" t="s">
        <v>6696</v>
      </c>
      <c r="G5387">
        <v>146</v>
      </c>
    </row>
    <row r="5388" spans="1:7">
      <c r="A5388">
        <v>5387</v>
      </c>
      <c r="B5388">
        <v>11913</v>
      </c>
      <c r="C5388">
        <v>33</v>
      </c>
      <c r="D5388" t="s">
        <v>6728</v>
      </c>
      <c r="E5388" s="469">
        <v>42.99</v>
      </c>
      <c r="F5388" t="s">
        <v>6696</v>
      </c>
      <c r="G5388">
        <v>4</v>
      </c>
    </row>
    <row r="5389" spans="1:7">
      <c r="A5389">
        <v>5388</v>
      </c>
      <c r="B5389">
        <v>6947</v>
      </c>
      <c r="C5389">
        <v>33</v>
      </c>
      <c r="D5389" t="s">
        <v>6729</v>
      </c>
      <c r="E5389" s="469">
        <v>37.950000000000003</v>
      </c>
      <c r="F5389" t="s">
        <v>6704</v>
      </c>
      <c r="G5389">
        <v>212</v>
      </c>
    </row>
    <row r="5390" spans="1:7">
      <c r="A5390">
        <v>5389</v>
      </c>
      <c r="B5390">
        <v>8674</v>
      </c>
      <c r="C5390">
        <v>33</v>
      </c>
      <c r="D5390" t="s">
        <v>6730</v>
      </c>
      <c r="E5390" s="469">
        <v>24.99</v>
      </c>
      <c r="F5390" t="s">
        <v>6711</v>
      </c>
      <c r="G5390">
        <v>141</v>
      </c>
    </row>
    <row r="5391" spans="1:7">
      <c r="A5391">
        <v>5390</v>
      </c>
      <c r="B5391">
        <v>9470</v>
      </c>
      <c r="C5391">
        <v>33</v>
      </c>
      <c r="D5391" t="s">
        <v>6731</v>
      </c>
      <c r="E5391" s="469">
        <v>199.95</v>
      </c>
      <c r="F5391" t="s">
        <v>6694</v>
      </c>
      <c r="G5391">
        <v>108</v>
      </c>
    </row>
    <row r="5392" spans="1:7">
      <c r="A5392">
        <v>5391</v>
      </c>
      <c r="B5392">
        <v>7417</v>
      </c>
      <c r="C5392">
        <v>33</v>
      </c>
      <c r="D5392" t="s">
        <v>6732</v>
      </c>
      <c r="E5392" s="469">
        <v>179.99</v>
      </c>
      <c r="F5392" t="s">
        <v>6694</v>
      </c>
      <c r="G5392">
        <v>194</v>
      </c>
    </row>
    <row r="5393" spans="1:7">
      <c r="A5393">
        <v>5392</v>
      </c>
      <c r="B5393">
        <v>6650</v>
      </c>
      <c r="C5393">
        <v>33</v>
      </c>
      <c r="D5393" t="s">
        <v>6733</v>
      </c>
      <c r="E5393" s="469">
        <v>54.99</v>
      </c>
      <c r="F5393" t="s">
        <v>6694</v>
      </c>
      <c r="G5393">
        <v>224</v>
      </c>
    </row>
    <row r="5394" spans="1:7">
      <c r="A5394">
        <v>5393</v>
      </c>
      <c r="B5394">
        <v>6395</v>
      </c>
      <c r="C5394">
        <v>33</v>
      </c>
      <c r="D5394" t="s">
        <v>6734</v>
      </c>
      <c r="E5394" s="469">
        <v>329</v>
      </c>
      <c r="F5394" t="s">
        <v>6694</v>
      </c>
      <c r="G5394">
        <v>234</v>
      </c>
    </row>
    <row r="5395" spans="1:7">
      <c r="A5395">
        <v>5394</v>
      </c>
      <c r="B5395">
        <v>9249</v>
      </c>
      <c r="C5395">
        <v>33</v>
      </c>
      <c r="D5395" t="s">
        <v>6735</v>
      </c>
      <c r="E5395" s="469">
        <v>84</v>
      </c>
      <c r="F5395" t="s">
        <v>6694</v>
      </c>
      <c r="G5395">
        <v>118</v>
      </c>
    </row>
    <row r="5396" spans="1:7">
      <c r="A5396">
        <v>5395</v>
      </c>
      <c r="B5396">
        <v>9519</v>
      </c>
      <c r="C5396">
        <v>33</v>
      </c>
      <c r="D5396" t="s">
        <v>6736</v>
      </c>
      <c r="E5396" s="469">
        <v>52.95</v>
      </c>
      <c r="F5396" t="s">
        <v>6696</v>
      </c>
      <c r="G5396">
        <v>106</v>
      </c>
    </row>
    <row r="5397" spans="1:7">
      <c r="A5397">
        <v>5396</v>
      </c>
      <c r="B5397">
        <v>6019</v>
      </c>
      <c r="C5397">
        <v>33</v>
      </c>
      <c r="D5397" t="s">
        <v>6737</v>
      </c>
      <c r="E5397" s="469">
        <v>32.99</v>
      </c>
      <c r="F5397" t="s">
        <v>6702</v>
      </c>
      <c r="G5397">
        <v>250</v>
      </c>
    </row>
    <row r="5398" spans="1:7">
      <c r="A5398">
        <v>5397</v>
      </c>
      <c r="B5398">
        <v>9648</v>
      </c>
      <c r="C5398">
        <v>33</v>
      </c>
      <c r="D5398" t="s">
        <v>6738</v>
      </c>
      <c r="E5398" s="469">
        <v>173</v>
      </c>
      <c r="F5398" t="s">
        <v>6694</v>
      </c>
      <c r="G5398">
        <v>100</v>
      </c>
    </row>
    <row r="5399" spans="1:7">
      <c r="A5399">
        <v>5398</v>
      </c>
      <c r="B5399">
        <v>7030</v>
      </c>
      <c r="C5399">
        <v>33</v>
      </c>
      <c r="D5399" t="s">
        <v>6739</v>
      </c>
      <c r="E5399" s="469">
        <v>379.95</v>
      </c>
      <c r="F5399" t="s">
        <v>6694</v>
      </c>
      <c r="G5399">
        <v>209</v>
      </c>
    </row>
    <row r="5400" spans="1:7">
      <c r="A5400">
        <v>5399</v>
      </c>
      <c r="B5400">
        <v>7219</v>
      </c>
      <c r="C5400">
        <v>33</v>
      </c>
      <c r="D5400" t="s">
        <v>6740</v>
      </c>
      <c r="E5400" s="469">
        <v>84.95</v>
      </c>
      <c r="F5400" t="s">
        <v>6694</v>
      </c>
      <c r="G5400">
        <v>202</v>
      </c>
    </row>
    <row r="5401" spans="1:7">
      <c r="A5401">
        <v>5400</v>
      </c>
      <c r="B5401">
        <v>8164</v>
      </c>
      <c r="C5401">
        <v>33</v>
      </c>
      <c r="D5401" t="s">
        <v>6741</v>
      </c>
      <c r="E5401" s="469">
        <v>59.99</v>
      </c>
      <c r="F5401" t="s">
        <v>6694</v>
      </c>
      <c r="G5401">
        <v>161</v>
      </c>
    </row>
    <row r="5402" spans="1:7">
      <c r="A5402">
        <v>5401</v>
      </c>
      <c r="B5402">
        <v>6651</v>
      </c>
      <c r="C5402">
        <v>33</v>
      </c>
      <c r="D5402" t="s">
        <v>6742</v>
      </c>
      <c r="E5402" s="469">
        <v>89.95</v>
      </c>
      <c r="F5402" t="s">
        <v>6694</v>
      </c>
      <c r="G5402">
        <v>224</v>
      </c>
    </row>
    <row r="5403" spans="1:7">
      <c r="A5403">
        <v>5402</v>
      </c>
      <c r="B5403">
        <v>6813</v>
      </c>
      <c r="C5403">
        <v>33</v>
      </c>
      <c r="D5403" t="s">
        <v>6743</v>
      </c>
      <c r="E5403" s="469">
        <v>153</v>
      </c>
      <c r="F5403" t="s">
        <v>6694</v>
      </c>
      <c r="G5403">
        <v>218</v>
      </c>
    </row>
    <row r="5404" spans="1:7">
      <c r="A5404">
        <v>5403</v>
      </c>
      <c r="B5404">
        <v>8079</v>
      </c>
      <c r="C5404">
        <v>33</v>
      </c>
      <c r="D5404" t="s">
        <v>6744</v>
      </c>
      <c r="E5404" s="469">
        <v>129</v>
      </c>
      <c r="F5404" t="s">
        <v>6694</v>
      </c>
      <c r="G5404">
        <v>165</v>
      </c>
    </row>
    <row r="5405" spans="1:7">
      <c r="A5405">
        <v>5404</v>
      </c>
      <c r="B5405">
        <v>8564</v>
      </c>
      <c r="C5405">
        <v>33</v>
      </c>
      <c r="D5405" t="s">
        <v>6745</v>
      </c>
      <c r="E5405" s="469">
        <v>27.99</v>
      </c>
      <c r="F5405" t="s">
        <v>6694</v>
      </c>
      <c r="G5405">
        <v>145</v>
      </c>
    </row>
    <row r="5406" spans="1:7">
      <c r="A5406">
        <v>5405</v>
      </c>
      <c r="B5406">
        <v>9886</v>
      </c>
      <c r="C5406">
        <v>33</v>
      </c>
      <c r="D5406" t="s">
        <v>6746</v>
      </c>
      <c r="E5406" s="469">
        <v>169.95</v>
      </c>
      <c r="F5406" t="s">
        <v>6696</v>
      </c>
      <c r="G5406">
        <v>91</v>
      </c>
    </row>
    <row r="5407" spans="1:7">
      <c r="A5407">
        <v>5406</v>
      </c>
      <c r="B5407">
        <v>6679</v>
      </c>
      <c r="C5407">
        <v>33</v>
      </c>
      <c r="D5407" t="s">
        <v>6747</v>
      </c>
      <c r="E5407" s="469">
        <v>148</v>
      </c>
      <c r="F5407" t="s">
        <v>6696</v>
      </c>
      <c r="G5407">
        <v>223</v>
      </c>
    </row>
    <row r="5408" spans="1:7">
      <c r="A5408">
        <v>5407</v>
      </c>
      <c r="B5408">
        <v>10723</v>
      </c>
      <c r="C5408">
        <v>33</v>
      </c>
      <c r="D5408" t="s">
        <v>6748</v>
      </c>
      <c r="E5408" s="469">
        <v>49.99</v>
      </c>
      <c r="F5408" t="s">
        <v>6696</v>
      </c>
      <c r="G5408">
        <v>55</v>
      </c>
    </row>
    <row r="5409" spans="1:7">
      <c r="A5409">
        <v>5408</v>
      </c>
      <c r="B5409">
        <v>8165</v>
      </c>
      <c r="C5409">
        <v>33</v>
      </c>
      <c r="D5409" t="s">
        <v>6749</v>
      </c>
      <c r="E5409" s="469">
        <v>34.99</v>
      </c>
      <c r="F5409" t="s">
        <v>6696</v>
      </c>
      <c r="G5409">
        <v>161</v>
      </c>
    </row>
    <row r="5410" spans="1:7">
      <c r="A5410">
        <v>5409</v>
      </c>
      <c r="B5410">
        <v>7864</v>
      </c>
      <c r="C5410">
        <v>33</v>
      </c>
      <c r="D5410" t="s">
        <v>6750</v>
      </c>
      <c r="E5410" s="469">
        <v>189.99</v>
      </c>
      <c r="F5410" t="s">
        <v>6696</v>
      </c>
      <c r="G5410">
        <v>174</v>
      </c>
    </row>
    <row r="5411" spans="1:7">
      <c r="A5411">
        <v>5410</v>
      </c>
      <c r="B5411">
        <v>11999</v>
      </c>
      <c r="C5411">
        <v>33</v>
      </c>
      <c r="D5411" t="s">
        <v>6751</v>
      </c>
      <c r="E5411" s="469">
        <v>47.95</v>
      </c>
      <c r="F5411" t="s">
        <v>6696</v>
      </c>
      <c r="G5411">
        <v>0</v>
      </c>
    </row>
    <row r="5412" spans="1:7">
      <c r="A5412">
        <v>5411</v>
      </c>
      <c r="B5412">
        <v>8747</v>
      </c>
      <c r="C5412">
        <v>33</v>
      </c>
      <c r="D5412" t="s">
        <v>6752</v>
      </c>
      <c r="E5412" s="469">
        <v>42.95</v>
      </c>
      <c r="F5412" t="s">
        <v>6696</v>
      </c>
      <c r="G5412">
        <v>138</v>
      </c>
    </row>
    <row r="5413" spans="1:7">
      <c r="A5413">
        <v>5412</v>
      </c>
      <c r="B5413">
        <v>6129</v>
      </c>
      <c r="C5413">
        <v>33</v>
      </c>
      <c r="D5413" t="s">
        <v>6753</v>
      </c>
      <c r="E5413" s="469">
        <v>449</v>
      </c>
      <c r="F5413" t="s">
        <v>6704</v>
      </c>
      <c r="G5413">
        <v>246</v>
      </c>
    </row>
    <row r="5414" spans="1:7">
      <c r="A5414">
        <v>5413</v>
      </c>
      <c r="B5414">
        <v>6652</v>
      </c>
      <c r="C5414">
        <v>33</v>
      </c>
      <c r="D5414" t="s">
        <v>6754</v>
      </c>
      <c r="E5414" s="469">
        <v>259</v>
      </c>
      <c r="F5414" t="s">
        <v>6704</v>
      </c>
      <c r="G5414">
        <v>224</v>
      </c>
    </row>
    <row r="5415" spans="1:7">
      <c r="A5415">
        <v>5414</v>
      </c>
      <c r="B5415">
        <v>11414</v>
      </c>
      <c r="C5415">
        <v>33</v>
      </c>
      <c r="D5415" t="s">
        <v>6755</v>
      </c>
      <c r="E5415" s="469">
        <v>109</v>
      </c>
      <c r="F5415" t="s">
        <v>6704</v>
      </c>
      <c r="G5415">
        <v>25</v>
      </c>
    </row>
    <row r="5416" spans="1:7">
      <c r="A5416">
        <v>5415</v>
      </c>
      <c r="B5416">
        <v>7783</v>
      </c>
      <c r="C5416">
        <v>33</v>
      </c>
      <c r="D5416" t="s">
        <v>6756</v>
      </c>
      <c r="E5416" s="469">
        <v>47.99</v>
      </c>
      <c r="F5416" t="s">
        <v>6699</v>
      </c>
      <c r="G5416">
        <v>178</v>
      </c>
    </row>
    <row r="5417" spans="1:7">
      <c r="A5417">
        <v>5416</v>
      </c>
      <c r="B5417">
        <v>11869</v>
      </c>
      <c r="C5417">
        <v>33</v>
      </c>
      <c r="D5417" t="s">
        <v>6757</v>
      </c>
      <c r="E5417" s="469">
        <v>47.99</v>
      </c>
      <c r="F5417" t="s">
        <v>6699</v>
      </c>
      <c r="G5417">
        <v>6</v>
      </c>
    </row>
    <row r="5418" spans="1:7">
      <c r="A5418">
        <v>5417</v>
      </c>
      <c r="B5418">
        <v>8721</v>
      </c>
      <c r="C5418">
        <v>33</v>
      </c>
      <c r="D5418" t="s">
        <v>6758</v>
      </c>
      <c r="E5418" s="469">
        <v>69.95</v>
      </c>
      <c r="F5418" t="s">
        <v>6699</v>
      </c>
      <c r="G5418">
        <v>139</v>
      </c>
    </row>
    <row r="5419" spans="1:7">
      <c r="A5419">
        <v>5418</v>
      </c>
      <c r="B5419">
        <v>9600</v>
      </c>
      <c r="C5419">
        <v>33</v>
      </c>
      <c r="D5419" t="s">
        <v>6759</v>
      </c>
      <c r="E5419" s="469">
        <v>33.99</v>
      </c>
      <c r="F5419" t="s">
        <v>6704</v>
      </c>
      <c r="G5419">
        <v>102</v>
      </c>
    </row>
    <row r="5420" spans="1:7">
      <c r="A5420">
        <v>5419</v>
      </c>
      <c r="B5420">
        <v>9120</v>
      </c>
      <c r="C5420">
        <v>33</v>
      </c>
      <c r="D5420" t="s">
        <v>6760</v>
      </c>
      <c r="E5420" s="469">
        <v>229</v>
      </c>
      <c r="F5420" t="s">
        <v>6699</v>
      </c>
      <c r="G5420">
        <v>123</v>
      </c>
    </row>
    <row r="5421" spans="1:7">
      <c r="A5421">
        <v>5420</v>
      </c>
      <c r="B5421">
        <v>9681</v>
      </c>
      <c r="C5421">
        <v>33</v>
      </c>
      <c r="D5421" t="s">
        <v>6761</v>
      </c>
      <c r="E5421" s="469">
        <v>81</v>
      </c>
      <c r="F5421" t="s">
        <v>6704</v>
      </c>
      <c r="G5421">
        <v>99</v>
      </c>
    </row>
    <row r="5422" spans="1:7">
      <c r="A5422">
        <v>5421</v>
      </c>
      <c r="B5422">
        <v>11843</v>
      </c>
      <c r="C5422">
        <v>33</v>
      </c>
      <c r="D5422" t="s">
        <v>6762</v>
      </c>
      <c r="E5422" s="469">
        <v>55.99</v>
      </c>
      <c r="F5422" t="s">
        <v>6704</v>
      </c>
      <c r="G5422">
        <v>7</v>
      </c>
    </row>
    <row r="5423" spans="1:7">
      <c r="A5423">
        <v>5422</v>
      </c>
      <c r="B5423">
        <v>10632</v>
      </c>
      <c r="C5423">
        <v>33</v>
      </c>
      <c r="D5423" t="s">
        <v>6763</v>
      </c>
      <c r="E5423" s="469">
        <v>279</v>
      </c>
      <c r="F5423" t="s">
        <v>6699</v>
      </c>
      <c r="G5423">
        <v>59</v>
      </c>
    </row>
    <row r="5424" spans="1:7">
      <c r="A5424">
        <v>5423</v>
      </c>
      <c r="B5424">
        <v>11665</v>
      </c>
      <c r="C5424">
        <v>33</v>
      </c>
      <c r="D5424" t="s">
        <v>6764</v>
      </c>
      <c r="E5424" s="469">
        <v>62</v>
      </c>
      <c r="F5424" t="s">
        <v>6704</v>
      </c>
      <c r="G5424">
        <v>14</v>
      </c>
    </row>
    <row r="5425" spans="1:7">
      <c r="A5425">
        <v>5424</v>
      </c>
      <c r="B5425">
        <v>10539</v>
      </c>
      <c r="C5425">
        <v>33</v>
      </c>
      <c r="D5425" t="s">
        <v>6765</v>
      </c>
      <c r="E5425" s="469">
        <v>54.95</v>
      </c>
      <c r="F5425" t="s">
        <v>6704</v>
      </c>
      <c r="G5425">
        <v>63</v>
      </c>
    </row>
    <row r="5426" spans="1:7">
      <c r="A5426">
        <v>5425</v>
      </c>
      <c r="B5426">
        <v>9382</v>
      </c>
      <c r="C5426">
        <v>33</v>
      </c>
      <c r="D5426" t="s">
        <v>6766</v>
      </c>
      <c r="E5426" s="469">
        <v>17.989999999999998</v>
      </c>
      <c r="F5426" t="s">
        <v>6715</v>
      </c>
      <c r="G5426">
        <v>112</v>
      </c>
    </row>
    <row r="5427" spans="1:7">
      <c r="A5427">
        <v>5426</v>
      </c>
      <c r="B5427">
        <v>8697</v>
      </c>
      <c r="C5427">
        <v>33</v>
      </c>
      <c r="D5427" t="s">
        <v>6767</v>
      </c>
      <c r="E5427" s="469">
        <v>17.989999999999998</v>
      </c>
      <c r="F5427" t="s">
        <v>6715</v>
      </c>
      <c r="G5427">
        <v>140</v>
      </c>
    </row>
    <row r="5428" spans="1:7">
      <c r="A5428">
        <v>5427</v>
      </c>
      <c r="B5428">
        <v>9601</v>
      </c>
      <c r="C5428">
        <v>33</v>
      </c>
      <c r="D5428" t="s">
        <v>6768</v>
      </c>
      <c r="E5428" s="469">
        <v>49.99</v>
      </c>
      <c r="F5428" t="s">
        <v>6711</v>
      </c>
      <c r="G5428">
        <v>102</v>
      </c>
    </row>
    <row r="5429" spans="1:7">
      <c r="A5429">
        <v>5428</v>
      </c>
      <c r="B5429">
        <v>8538</v>
      </c>
      <c r="C5429">
        <v>33</v>
      </c>
      <c r="D5429" t="s">
        <v>6769</v>
      </c>
      <c r="E5429" s="469">
        <v>219.95</v>
      </c>
      <c r="F5429" t="s">
        <v>6770</v>
      </c>
      <c r="G5429">
        <v>146</v>
      </c>
    </row>
    <row r="5430" spans="1:7">
      <c r="A5430">
        <v>5429</v>
      </c>
      <c r="B5430">
        <v>10241</v>
      </c>
      <c r="C5430">
        <v>34</v>
      </c>
      <c r="D5430" t="s">
        <v>6771</v>
      </c>
      <c r="E5430" s="469">
        <v>147.99</v>
      </c>
      <c r="F5430" t="s">
        <v>6772</v>
      </c>
      <c r="G5430">
        <v>75</v>
      </c>
    </row>
    <row r="5431" spans="1:7">
      <c r="A5431">
        <v>5430</v>
      </c>
      <c r="B5431">
        <v>7104</v>
      </c>
      <c r="C5431">
        <v>34</v>
      </c>
      <c r="D5431" t="s">
        <v>6773</v>
      </c>
      <c r="E5431" s="469">
        <v>199</v>
      </c>
      <c r="F5431" t="s">
        <v>1224</v>
      </c>
      <c r="G5431">
        <v>206</v>
      </c>
    </row>
    <row r="5432" spans="1:7">
      <c r="A5432">
        <v>5431</v>
      </c>
      <c r="B5432">
        <v>7634</v>
      </c>
      <c r="C5432">
        <v>34</v>
      </c>
      <c r="D5432" t="s">
        <v>6774</v>
      </c>
      <c r="E5432" s="469">
        <v>179</v>
      </c>
      <c r="F5432" t="s">
        <v>6772</v>
      </c>
      <c r="G5432">
        <v>185</v>
      </c>
    </row>
    <row r="5433" spans="1:7">
      <c r="A5433">
        <v>5432</v>
      </c>
      <c r="B5433">
        <v>8185</v>
      </c>
      <c r="C5433">
        <v>34</v>
      </c>
      <c r="D5433" t="s">
        <v>6775</v>
      </c>
      <c r="E5433" s="469">
        <v>269</v>
      </c>
      <c r="F5433" t="s">
        <v>6776</v>
      </c>
      <c r="G5433">
        <v>160</v>
      </c>
    </row>
    <row r="5434" spans="1:7">
      <c r="A5434">
        <v>5433</v>
      </c>
      <c r="B5434">
        <v>8832</v>
      </c>
      <c r="C5434">
        <v>34</v>
      </c>
      <c r="D5434" t="s">
        <v>6777</v>
      </c>
      <c r="E5434" s="469">
        <v>139.94999999999999</v>
      </c>
      <c r="F5434" t="s">
        <v>1224</v>
      </c>
      <c r="G5434">
        <v>135</v>
      </c>
    </row>
    <row r="5435" spans="1:7">
      <c r="A5435">
        <v>5434</v>
      </c>
      <c r="B5435">
        <v>7805</v>
      </c>
      <c r="C5435">
        <v>34</v>
      </c>
      <c r="D5435" t="s">
        <v>6778</v>
      </c>
      <c r="E5435" s="469">
        <v>99.99</v>
      </c>
      <c r="F5435" t="s">
        <v>2914</v>
      </c>
      <c r="G5435">
        <v>177</v>
      </c>
    </row>
    <row r="5436" spans="1:7">
      <c r="A5436">
        <v>5435</v>
      </c>
      <c r="B5436">
        <v>9520</v>
      </c>
      <c r="C5436">
        <v>34</v>
      </c>
      <c r="D5436" t="s">
        <v>6779</v>
      </c>
      <c r="E5436" s="469">
        <v>99.99</v>
      </c>
      <c r="F5436" t="s">
        <v>2852</v>
      </c>
      <c r="G5436">
        <v>106</v>
      </c>
    </row>
    <row r="5437" spans="1:7">
      <c r="A5437">
        <v>5436</v>
      </c>
      <c r="B5437">
        <v>6104</v>
      </c>
      <c r="C5437">
        <v>34</v>
      </c>
      <c r="D5437" t="s">
        <v>6780</v>
      </c>
      <c r="E5437" s="469">
        <v>149</v>
      </c>
      <c r="F5437" t="s">
        <v>1224</v>
      </c>
      <c r="G5437">
        <v>247</v>
      </c>
    </row>
    <row r="5438" spans="1:7">
      <c r="A5438">
        <v>5437</v>
      </c>
      <c r="B5438">
        <v>11165</v>
      </c>
      <c r="C5438">
        <v>34</v>
      </c>
      <c r="D5438" t="s">
        <v>6781</v>
      </c>
      <c r="E5438" s="469">
        <v>64.95</v>
      </c>
      <c r="F5438" t="s">
        <v>2852</v>
      </c>
      <c r="G5438">
        <v>36</v>
      </c>
    </row>
    <row r="5439" spans="1:7">
      <c r="A5439">
        <v>5438</v>
      </c>
      <c r="B5439">
        <v>10540</v>
      </c>
      <c r="C5439">
        <v>34</v>
      </c>
      <c r="D5439" t="s">
        <v>6782</v>
      </c>
      <c r="E5439" s="469">
        <v>89</v>
      </c>
      <c r="F5439" t="s">
        <v>2182</v>
      </c>
      <c r="G5439">
        <v>63</v>
      </c>
    </row>
    <row r="5440" spans="1:7">
      <c r="A5440">
        <v>5439</v>
      </c>
      <c r="B5440">
        <v>7692</v>
      </c>
      <c r="C5440">
        <v>34</v>
      </c>
      <c r="D5440" t="s">
        <v>6783</v>
      </c>
      <c r="E5440" s="469">
        <v>195</v>
      </c>
      <c r="F5440" t="s">
        <v>2182</v>
      </c>
      <c r="G5440">
        <v>182</v>
      </c>
    </row>
    <row r="5441" spans="1:7">
      <c r="A5441">
        <v>5440</v>
      </c>
      <c r="B5441">
        <v>9602</v>
      </c>
      <c r="C5441">
        <v>34</v>
      </c>
      <c r="D5441" t="s">
        <v>6784</v>
      </c>
      <c r="E5441" s="469">
        <v>89.95</v>
      </c>
      <c r="F5441" t="s">
        <v>2852</v>
      </c>
      <c r="G5441">
        <v>102</v>
      </c>
    </row>
    <row r="5442" spans="1:7">
      <c r="A5442">
        <v>5441</v>
      </c>
      <c r="B5442">
        <v>10012</v>
      </c>
      <c r="C5442">
        <v>34</v>
      </c>
      <c r="D5442" t="s">
        <v>6785</v>
      </c>
      <c r="E5442" s="469">
        <v>48.5</v>
      </c>
      <c r="F5442" t="s">
        <v>2182</v>
      </c>
      <c r="G5442">
        <v>85</v>
      </c>
    </row>
    <row r="5443" spans="1:7">
      <c r="A5443">
        <v>5442</v>
      </c>
      <c r="B5443">
        <v>6452</v>
      </c>
      <c r="C5443">
        <v>34</v>
      </c>
      <c r="D5443" t="s">
        <v>6786</v>
      </c>
      <c r="E5443" s="469">
        <v>159.99</v>
      </c>
      <c r="F5443" t="s">
        <v>2914</v>
      </c>
      <c r="G5443">
        <v>232</v>
      </c>
    </row>
    <row r="5444" spans="1:7">
      <c r="A5444">
        <v>5443</v>
      </c>
      <c r="B5444">
        <v>9620</v>
      </c>
      <c r="C5444">
        <v>34</v>
      </c>
      <c r="D5444" t="s">
        <v>6787</v>
      </c>
      <c r="E5444" s="469">
        <v>74.989999999999995</v>
      </c>
      <c r="F5444" t="s">
        <v>2852</v>
      </c>
      <c r="G5444">
        <v>101</v>
      </c>
    </row>
    <row r="5445" spans="1:7">
      <c r="A5445">
        <v>5444</v>
      </c>
      <c r="B5445">
        <v>11166</v>
      </c>
      <c r="C5445">
        <v>34</v>
      </c>
      <c r="D5445" t="s">
        <v>6788</v>
      </c>
      <c r="E5445" s="469">
        <v>26.95</v>
      </c>
      <c r="F5445" t="s">
        <v>2852</v>
      </c>
      <c r="G5445">
        <v>36</v>
      </c>
    </row>
    <row r="5446" spans="1:7">
      <c r="A5446">
        <v>5445</v>
      </c>
      <c r="B5446">
        <v>7806</v>
      </c>
      <c r="C5446">
        <v>34</v>
      </c>
      <c r="D5446" t="s">
        <v>6789</v>
      </c>
      <c r="E5446" s="469">
        <v>165.99</v>
      </c>
      <c r="F5446" t="s">
        <v>6776</v>
      </c>
      <c r="G5446">
        <v>177</v>
      </c>
    </row>
    <row r="5447" spans="1:7">
      <c r="A5447">
        <v>5446</v>
      </c>
      <c r="B5447">
        <v>10989</v>
      </c>
      <c r="C5447">
        <v>34</v>
      </c>
      <c r="D5447" t="s">
        <v>6790</v>
      </c>
      <c r="E5447" s="469">
        <v>122.99</v>
      </c>
      <c r="F5447" t="s">
        <v>6772</v>
      </c>
      <c r="G5447">
        <v>43</v>
      </c>
    </row>
    <row r="5448" spans="1:7">
      <c r="A5448">
        <v>5447</v>
      </c>
      <c r="B5448">
        <v>8424</v>
      </c>
      <c r="C5448">
        <v>34</v>
      </c>
      <c r="D5448" t="s">
        <v>6791</v>
      </c>
      <c r="E5448" s="469">
        <v>69.95</v>
      </c>
      <c r="F5448" t="s">
        <v>2852</v>
      </c>
      <c r="G5448">
        <v>151</v>
      </c>
    </row>
    <row r="5449" spans="1:7">
      <c r="A5449">
        <v>5448</v>
      </c>
      <c r="B5449">
        <v>8675</v>
      </c>
      <c r="C5449">
        <v>34</v>
      </c>
      <c r="D5449" t="s">
        <v>6792</v>
      </c>
      <c r="E5449" s="469">
        <v>149.99</v>
      </c>
      <c r="F5449" t="s">
        <v>6776</v>
      </c>
      <c r="G5449">
        <v>141</v>
      </c>
    </row>
    <row r="5450" spans="1:7">
      <c r="A5450">
        <v>5449</v>
      </c>
      <c r="B5450">
        <v>9057</v>
      </c>
      <c r="C5450">
        <v>34</v>
      </c>
      <c r="D5450" t="s">
        <v>6793</v>
      </c>
      <c r="E5450" s="469">
        <v>209</v>
      </c>
      <c r="F5450" t="s">
        <v>6772</v>
      </c>
      <c r="G5450">
        <v>126</v>
      </c>
    </row>
    <row r="5451" spans="1:7">
      <c r="A5451">
        <v>5450</v>
      </c>
      <c r="B5451">
        <v>7127</v>
      </c>
      <c r="C5451">
        <v>34</v>
      </c>
      <c r="D5451" t="s">
        <v>6794</v>
      </c>
      <c r="E5451" s="469">
        <v>199</v>
      </c>
      <c r="F5451" t="s">
        <v>2182</v>
      </c>
      <c r="G5451">
        <v>205</v>
      </c>
    </row>
    <row r="5452" spans="1:7">
      <c r="A5452">
        <v>5451</v>
      </c>
      <c r="B5452">
        <v>9840</v>
      </c>
      <c r="C5452">
        <v>34</v>
      </c>
      <c r="D5452" t="s">
        <v>6795</v>
      </c>
      <c r="E5452" s="469">
        <v>129.99</v>
      </c>
      <c r="F5452" t="s">
        <v>2182</v>
      </c>
      <c r="G5452">
        <v>93</v>
      </c>
    </row>
    <row r="5453" spans="1:7">
      <c r="A5453">
        <v>5452</v>
      </c>
      <c r="B5453">
        <v>11189</v>
      </c>
      <c r="C5453">
        <v>34</v>
      </c>
      <c r="D5453" t="s">
        <v>6796</v>
      </c>
      <c r="E5453" s="469">
        <v>59.95</v>
      </c>
      <c r="F5453" t="s">
        <v>2852</v>
      </c>
      <c r="G5453">
        <v>35</v>
      </c>
    </row>
    <row r="5454" spans="1:7">
      <c r="A5454">
        <v>5453</v>
      </c>
      <c r="B5454">
        <v>9841</v>
      </c>
      <c r="C5454">
        <v>34</v>
      </c>
      <c r="D5454" t="s">
        <v>6797</v>
      </c>
      <c r="E5454" s="469">
        <v>259</v>
      </c>
      <c r="F5454" t="s">
        <v>6772</v>
      </c>
      <c r="G5454">
        <v>93</v>
      </c>
    </row>
    <row r="5455" spans="1:7">
      <c r="A5455">
        <v>5454</v>
      </c>
      <c r="B5455">
        <v>6055</v>
      </c>
      <c r="C5455">
        <v>34</v>
      </c>
      <c r="D5455" t="s">
        <v>6798</v>
      </c>
      <c r="E5455" s="469">
        <v>87.99</v>
      </c>
      <c r="F5455" t="s">
        <v>2182</v>
      </c>
      <c r="G5455">
        <v>249</v>
      </c>
    </row>
    <row r="5456" spans="1:7">
      <c r="A5456">
        <v>5455</v>
      </c>
      <c r="B5456">
        <v>8056</v>
      </c>
      <c r="C5456">
        <v>34</v>
      </c>
      <c r="D5456" t="s">
        <v>6799</v>
      </c>
      <c r="E5456" s="469">
        <v>101.99</v>
      </c>
      <c r="F5456" t="s">
        <v>2852</v>
      </c>
      <c r="G5456">
        <v>166</v>
      </c>
    </row>
    <row r="5457" spans="1:7">
      <c r="A5457">
        <v>5456</v>
      </c>
      <c r="B5457">
        <v>11016</v>
      </c>
      <c r="C5457">
        <v>34</v>
      </c>
      <c r="D5457" t="s">
        <v>6800</v>
      </c>
      <c r="E5457" s="469">
        <v>56</v>
      </c>
      <c r="F5457" t="s">
        <v>2182</v>
      </c>
      <c r="G5457">
        <v>42</v>
      </c>
    </row>
    <row r="5458" spans="1:7">
      <c r="A5458">
        <v>5457</v>
      </c>
      <c r="B5458">
        <v>6859</v>
      </c>
      <c r="C5458">
        <v>34</v>
      </c>
      <c r="D5458" t="s">
        <v>6801</v>
      </c>
      <c r="E5458" s="469">
        <v>94.95</v>
      </c>
      <c r="F5458" t="s">
        <v>6772</v>
      </c>
      <c r="G5458">
        <v>216</v>
      </c>
    </row>
    <row r="5459" spans="1:7">
      <c r="A5459">
        <v>5458</v>
      </c>
      <c r="B5459">
        <v>9963</v>
      </c>
      <c r="C5459">
        <v>34</v>
      </c>
      <c r="D5459" t="s">
        <v>6802</v>
      </c>
      <c r="E5459" s="469">
        <v>229</v>
      </c>
      <c r="F5459" t="s">
        <v>6772</v>
      </c>
      <c r="G5459">
        <v>88</v>
      </c>
    </row>
    <row r="5460" spans="1:7">
      <c r="A5460">
        <v>5459</v>
      </c>
      <c r="B5460">
        <v>8676</v>
      </c>
      <c r="C5460">
        <v>34</v>
      </c>
      <c r="D5460" t="s">
        <v>6803</v>
      </c>
      <c r="E5460" s="469">
        <v>179.99</v>
      </c>
      <c r="F5460" t="s">
        <v>3070</v>
      </c>
      <c r="G5460">
        <v>141</v>
      </c>
    </row>
    <row r="5461" spans="1:7">
      <c r="A5461">
        <v>5460</v>
      </c>
      <c r="B5461">
        <v>11580</v>
      </c>
      <c r="C5461">
        <v>34</v>
      </c>
      <c r="D5461" t="s">
        <v>6804</v>
      </c>
      <c r="E5461" s="469">
        <v>269.99</v>
      </c>
      <c r="F5461" t="s">
        <v>2182</v>
      </c>
      <c r="G5461">
        <v>18</v>
      </c>
    </row>
    <row r="5462" spans="1:7">
      <c r="A5462">
        <v>5461</v>
      </c>
      <c r="B5462">
        <v>6948</v>
      </c>
      <c r="C5462">
        <v>34</v>
      </c>
      <c r="D5462" t="s">
        <v>6805</v>
      </c>
      <c r="E5462" s="469">
        <v>99.99</v>
      </c>
      <c r="F5462" t="s">
        <v>2182</v>
      </c>
      <c r="G5462">
        <v>212</v>
      </c>
    </row>
    <row r="5463" spans="1:7">
      <c r="A5463">
        <v>5462</v>
      </c>
      <c r="B5463">
        <v>10216</v>
      </c>
      <c r="C5463">
        <v>34</v>
      </c>
      <c r="D5463" t="s">
        <v>6806</v>
      </c>
      <c r="E5463" s="469">
        <v>111.99</v>
      </c>
      <c r="F5463" t="s">
        <v>2182</v>
      </c>
      <c r="G5463">
        <v>76</v>
      </c>
    </row>
    <row r="5464" spans="1:7">
      <c r="A5464">
        <v>5463</v>
      </c>
      <c r="B5464">
        <v>10936</v>
      </c>
      <c r="C5464">
        <v>34</v>
      </c>
      <c r="D5464" t="s">
        <v>6807</v>
      </c>
      <c r="E5464" s="469">
        <v>209</v>
      </c>
      <c r="F5464" t="s">
        <v>2182</v>
      </c>
      <c r="G5464">
        <v>45</v>
      </c>
    </row>
    <row r="5465" spans="1:7">
      <c r="A5465">
        <v>5464</v>
      </c>
      <c r="B5465">
        <v>10242</v>
      </c>
      <c r="C5465">
        <v>34</v>
      </c>
      <c r="D5465" t="s">
        <v>6808</v>
      </c>
      <c r="E5465" s="469">
        <v>39.99</v>
      </c>
      <c r="F5465" t="s">
        <v>2852</v>
      </c>
      <c r="G5465">
        <v>75</v>
      </c>
    </row>
    <row r="5466" spans="1:7">
      <c r="A5466">
        <v>5465</v>
      </c>
      <c r="B5466">
        <v>6976</v>
      </c>
      <c r="C5466">
        <v>34</v>
      </c>
      <c r="D5466" t="s">
        <v>6809</v>
      </c>
      <c r="E5466" s="469">
        <v>194</v>
      </c>
      <c r="F5466" t="s">
        <v>2182</v>
      </c>
      <c r="G5466">
        <v>211</v>
      </c>
    </row>
    <row r="5467" spans="1:7">
      <c r="A5467">
        <v>5466</v>
      </c>
      <c r="B5467">
        <v>8677</v>
      </c>
      <c r="C5467">
        <v>34</v>
      </c>
      <c r="D5467" t="s">
        <v>6810</v>
      </c>
      <c r="E5467" s="469">
        <v>103</v>
      </c>
      <c r="F5467" t="s">
        <v>2182</v>
      </c>
      <c r="G5467">
        <v>141</v>
      </c>
    </row>
    <row r="5468" spans="1:7">
      <c r="A5468">
        <v>5467</v>
      </c>
      <c r="B5468">
        <v>7745</v>
      </c>
      <c r="C5468">
        <v>34</v>
      </c>
      <c r="D5468" t="s">
        <v>6811</v>
      </c>
      <c r="E5468" s="469">
        <v>85.99</v>
      </c>
      <c r="F5468" t="s">
        <v>2852</v>
      </c>
      <c r="G5468">
        <v>180</v>
      </c>
    </row>
    <row r="5469" spans="1:7">
      <c r="A5469">
        <v>5468</v>
      </c>
      <c r="B5469">
        <v>8186</v>
      </c>
      <c r="C5469">
        <v>34</v>
      </c>
      <c r="D5469" t="s">
        <v>6812</v>
      </c>
      <c r="E5469" s="469">
        <v>169.99</v>
      </c>
      <c r="F5469" t="s">
        <v>6772</v>
      </c>
      <c r="G5469">
        <v>160</v>
      </c>
    </row>
    <row r="5470" spans="1:7">
      <c r="A5470">
        <v>5469</v>
      </c>
      <c r="B5470">
        <v>7056</v>
      </c>
      <c r="C5470">
        <v>34</v>
      </c>
      <c r="D5470" t="s">
        <v>6813</v>
      </c>
      <c r="E5470" s="469">
        <v>47.99</v>
      </c>
      <c r="F5470" t="s">
        <v>2182</v>
      </c>
      <c r="G5470">
        <v>208</v>
      </c>
    </row>
    <row r="5471" spans="1:7">
      <c r="A5471">
        <v>5470</v>
      </c>
      <c r="B5471">
        <v>6788</v>
      </c>
      <c r="C5471">
        <v>34</v>
      </c>
      <c r="D5471" t="s">
        <v>6814</v>
      </c>
      <c r="E5471" s="469">
        <v>119</v>
      </c>
      <c r="F5471" t="s">
        <v>2914</v>
      </c>
      <c r="G5471">
        <v>219</v>
      </c>
    </row>
    <row r="5472" spans="1:7">
      <c r="A5472">
        <v>5471</v>
      </c>
      <c r="B5472">
        <v>9158</v>
      </c>
      <c r="C5472">
        <v>34</v>
      </c>
      <c r="D5472" t="s">
        <v>6815</v>
      </c>
      <c r="E5472" s="469">
        <v>39.99</v>
      </c>
      <c r="F5472" t="s">
        <v>2852</v>
      </c>
      <c r="G5472">
        <v>121</v>
      </c>
    </row>
    <row r="5473" spans="1:7">
      <c r="A5473">
        <v>5472</v>
      </c>
      <c r="B5473">
        <v>9315</v>
      </c>
      <c r="C5473">
        <v>34</v>
      </c>
      <c r="D5473" t="s">
        <v>6816</v>
      </c>
      <c r="E5473" s="469">
        <v>124.99</v>
      </c>
      <c r="F5473" t="s">
        <v>3070</v>
      </c>
      <c r="G5473">
        <v>115</v>
      </c>
    </row>
    <row r="5474" spans="1:7">
      <c r="A5474">
        <v>5473</v>
      </c>
      <c r="B5474">
        <v>6208</v>
      </c>
      <c r="C5474">
        <v>34</v>
      </c>
      <c r="D5474" t="s">
        <v>6817</v>
      </c>
      <c r="E5474" s="469">
        <v>146.99</v>
      </c>
      <c r="F5474" t="s">
        <v>6772</v>
      </c>
      <c r="G5474">
        <v>242</v>
      </c>
    </row>
    <row r="5475" spans="1:7">
      <c r="A5475">
        <v>5474</v>
      </c>
      <c r="B5475">
        <v>10692</v>
      </c>
      <c r="C5475">
        <v>34</v>
      </c>
      <c r="D5475" t="s">
        <v>6818</v>
      </c>
      <c r="E5475" s="469">
        <v>78.989999999999995</v>
      </c>
      <c r="F5475" t="s">
        <v>2182</v>
      </c>
      <c r="G5475">
        <v>56</v>
      </c>
    </row>
    <row r="5476" spans="1:7">
      <c r="A5476">
        <v>5475</v>
      </c>
      <c r="B5476">
        <v>11104</v>
      </c>
      <c r="C5476">
        <v>34</v>
      </c>
      <c r="D5476" t="s">
        <v>6819</v>
      </c>
      <c r="E5476" s="469">
        <v>189.99</v>
      </c>
      <c r="F5476" t="s">
        <v>2852</v>
      </c>
      <c r="G5476">
        <v>39</v>
      </c>
    </row>
    <row r="5477" spans="1:7">
      <c r="A5477">
        <v>5476</v>
      </c>
      <c r="B5477">
        <v>9538</v>
      </c>
      <c r="C5477">
        <v>34</v>
      </c>
      <c r="D5477" t="s">
        <v>6820</v>
      </c>
      <c r="E5477" s="469">
        <v>24.99</v>
      </c>
      <c r="F5477" t="s">
        <v>2852</v>
      </c>
      <c r="G5477">
        <v>105</v>
      </c>
    </row>
    <row r="5478" spans="1:7">
      <c r="A5478">
        <v>5477</v>
      </c>
      <c r="B5478">
        <v>8425</v>
      </c>
      <c r="C5478">
        <v>34</v>
      </c>
      <c r="D5478" t="s">
        <v>6821</v>
      </c>
      <c r="E5478" s="469">
        <v>69.95</v>
      </c>
      <c r="F5478" t="s">
        <v>6822</v>
      </c>
      <c r="G5478">
        <v>151</v>
      </c>
    </row>
    <row r="5479" spans="1:7">
      <c r="A5479">
        <v>5478</v>
      </c>
      <c r="B5479">
        <v>6733</v>
      </c>
      <c r="C5479">
        <v>34</v>
      </c>
      <c r="D5479" t="s">
        <v>6809</v>
      </c>
      <c r="E5479" s="469">
        <v>161</v>
      </c>
      <c r="F5479" t="s">
        <v>2182</v>
      </c>
      <c r="G5479">
        <v>221</v>
      </c>
    </row>
    <row r="5480" spans="1:7">
      <c r="A5480">
        <v>5479</v>
      </c>
      <c r="B5480">
        <v>7939</v>
      </c>
      <c r="C5480">
        <v>34</v>
      </c>
      <c r="D5480" t="s">
        <v>6823</v>
      </c>
      <c r="E5480" s="469">
        <v>99</v>
      </c>
      <c r="F5480" t="s">
        <v>2852</v>
      </c>
      <c r="G5480">
        <v>171</v>
      </c>
    </row>
    <row r="5481" spans="1:7">
      <c r="A5481">
        <v>5480</v>
      </c>
      <c r="B5481">
        <v>6274</v>
      </c>
      <c r="C5481">
        <v>34</v>
      </c>
      <c r="D5481" t="s">
        <v>6824</v>
      </c>
      <c r="E5481" s="469">
        <v>149.94999999999999</v>
      </c>
      <c r="F5481" t="s">
        <v>1224</v>
      </c>
      <c r="G5481">
        <v>239</v>
      </c>
    </row>
    <row r="5482" spans="1:7">
      <c r="A5482">
        <v>5481</v>
      </c>
      <c r="B5482">
        <v>7716</v>
      </c>
      <c r="C5482">
        <v>34</v>
      </c>
      <c r="D5482" t="s">
        <v>6825</v>
      </c>
      <c r="E5482" s="469">
        <v>79.989999999999995</v>
      </c>
      <c r="F5482" t="s">
        <v>2182</v>
      </c>
      <c r="G5482">
        <v>181</v>
      </c>
    </row>
    <row r="5483" spans="1:7">
      <c r="A5483">
        <v>5482</v>
      </c>
      <c r="B5483">
        <v>6396</v>
      </c>
      <c r="C5483">
        <v>34</v>
      </c>
      <c r="D5483" t="s">
        <v>6826</v>
      </c>
      <c r="E5483" s="469">
        <v>59.99</v>
      </c>
      <c r="F5483" t="s">
        <v>2914</v>
      </c>
      <c r="G5483">
        <v>234</v>
      </c>
    </row>
    <row r="5484" spans="1:7">
      <c r="A5484">
        <v>5483</v>
      </c>
      <c r="B5484">
        <v>6478</v>
      </c>
      <c r="C5484">
        <v>34</v>
      </c>
      <c r="D5484" t="s">
        <v>6827</v>
      </c>
      <c r="E5484" s="469">
        <v>39.99</v>
      </c>
      <c r="F5484" t="s">
        <v>2852</v>
      </c>
      <c r="G5484">
        <v>231</v>
      </c>
    </row>
    <row r="5485" spans="1:7">
      <c r="A5485">
        <v>5484</v>
      </c>
      <c r="B5485">
        <v>8778</v>
      </c>
      <c r="C5485">
        <v>34</v>
      </c>
      <c r="D5485" t="s">
        <v>6828</v>
      </c>
      <c r="E5485" s="469">
        <v>289</v>
      </c>
      <c r="F5485" t="s">
        <v>3070</v>
      </c>
      <c r="G5485">
        <v>137</v>
      </c>
    </row>
    <row r="5486" spans="1:7">
      <c r="A5486">
        <v>5485</v>
      </c>
      <c r="B5486">
        <v>7569</v>
      </c>
      <c r="C5486">
        <v>34</v>
      </c>
      <c r="D5486" t="s">
        <v>6829</v>
      </c>
      <c r="E5486" s="469">
        <v>137.99</v>
      </c>
      <c r="F5486" t="s">
        <v>3070</v>
      </c>
      <c r="G5486">
        <v>188</v>
      </c>
    </row>
    <row r="5487" spans="1:7">
      <c r="A5487">
        <v>5486</v>
      </c>
      <c r="B5487">
        <v>8779</v>
      </c>
      <c r="C5487">
        <v>34</v>
      </c>
      <c r="D5487" t="s">
        <v>6830</v>
      </c>
      <c r="E5487" s="469">
        <v>209</v>
      </c>
      <c r="F5487" t="s">
        <v>6772</v>
      </c>
      <c r="G5487">
        <v>137</v>
      </c>
    </row>
    <row r="5488" spans="1:7">
      <c r="A5488">
        <v>5487</v>
      </c>
      <c r="B5488">
        <v>8645</v>
      </c>
      <c r="C5488">
        <v>34</v>
      </c>
      <c r="D5488" t="s">
        <v>6831</v>
      </c>
      <c r="E5488" s="469">
        <v>74.95</v>
      </c>
      <c r="F5488" t="s">
        <v>6822</v>
      </c>
      <c r="G5488">
        <v>142</v>
      </c>
    </row>
    <row r="5489" spans="1:7">
      <c r="A5489">
        <v>5488</v>
      </c>
      <c r="B5489">
        <v>9182</v>
      </c>
      <c r="C5489">
        <v>34</v>
      </c>
      <c r="D5489" t="s">
        <v>6832</v>
      </c>
      <c r="E5489" s="469">
        <v>186</v>
      </c>
      <c r="F5489" t="s">
        <v>2182</v>
      </c>
      <c r="G5489">
        <v>120</v>
      </c>
    </row>
    <row r="5490" spans="1:7">
      <c r="A5490">
        <v>5489</v>
      </c>
      <c r="B5490">
        <v>8426</v>
      </c>
      <c r="C5490">
        <v>34</v>
      </c>
      <c r="D5490" t="s">
        <v>6833</v>
      </c>
      <c r="E5490" s="469">
        <v>34.99</v>
      </c>
      <c r="F5490" t="s">
        <v>2852</v>
      </c>
      <c r="G5490">
        <v>151</v>
      </c>
    </row>
    <row r="5491" spans="1:7">
      <c r="A5491">
        <v>5490</v>
      </c>
      <c r="B5491">
        <v>7446</v>
      </c>
      <c r="C5491">
        <v>34</v>
      </c>
      <c r="D5491" t="s">
        <v>6834</v>
      </c>
      <c r="E5491" s="469">
        <v>289</v>
      </c>
      <c r="F5491" t="s">
        <v>3070</v>
      </c>
      <c r="G5491">
        <v>193</v>
      </c>
    </row>
    <row r="5492" spans="1:7">
      <c r="A5492">
        <v>5491</v>
      </c>
      <c r="B5492">
        <v>9216</v>
      </c>
      <c r="C5492">
        <v>34</v>
      </c>
      <c r="D5492" t="s">
        <v>6835</v>
      </c>
      <c r="E5492" s="469">
        <v>159</v>
      </c>
      <c r="F5492" t="s">
        <v>6772</v>
      </c>
      <c r="G5492">
        <v>119</v>
      </c>
    </row>
    <row r="5493" spans="1:7">
      <c r="A5493">
        <v>5492</v>
      </c>
      <c r="B5493">
        <v>11870</v>
      </c>
      <c r="C5493">
        <v>34</v>
      </c>
      <c r="D5493" t="s">
        <v>6836</v>
      </c>
      <c r="E5493" s="469">
        <v>89.99</v>
      </c>
      <c r="F5493" t="s">
        <v>6822</v>
      </c>
      <c r="G5493">
        <v>6</v>
      </c>
    </row>
    <row r="5494" spans="1:7">
      <c r="A5494">
        <v>5493</v>
      </c>
      <c r="B5494">
        <v>7247</v>
      </c>
      <c r="C5494">
        <v>34</v>
      </c>
      <c r="D5494" t="s">
        <v>6837</v>
      </c>
      <c r="E5494" s="469">
        <v>186.99</v>
      </c>
      <c r="F5494" t="s">
        <v>6776</v>
      </c>
      <c r="G5494">
        <v>201</v>
      </c>
    </row>
    <row r="5495" spans="1:7">
      <c r="A5495">
        <v>5494</v>
      </c>
      <c r="B5495">
        <v>7839</v>
      </c>
      <c r="C5495">
        <v>34</v>
      </c>
      <c r="D5495" t="s">
        <v>6838</v>
      </c>
      <c r="E5495" s="469">
        <v>67.989999999999995</v>
      </c>
      <c r="F5495" t="s">
        <v>2182</v>
      </c>
      <c r="G5495">
        <v>175</v>
      </c>
    </row>
    <row r="5496" spans="1:7">
      <c r="A5496">
        <v>5495</v>
      </c>
      <c r="B5496">
        <v>11121</v>
      </c>
      <c r="C5496">
        <v>34</v>
      </c>
      <c r="D5496" t="s">
        <v>6810</v>
      </c>
      <c r="E5496" s="469">
        <v>135</v>
      </c>
      <c r="F5496" t="s">
        <v>2182</v>
      </c>
      <c r="G5496">
        <v>38</v>
      </c>
    </row>
    <row r="5497" spans="1:7">
      <c r="A5497">
        <v>5496</v>
      </c>
      <c r="B5497">
        <v>11054</v>
      </c>
      <c r="C5497">
        <v>34</v>
      </c>
      <c r="D5497" t="s">
        <v>6839</v>
      </c>
      <c r="E5497" s="469">
        <v>99</v>
      </c>
      <c r="F5497" t="s">
        <v>2914</v>
      </c>
      <c r="G5497">
        <v>41</v>
      </c>
    </row>
    <row r="5498" spans="1:7">
      <c r="A5498">
        <v>5497</v>
      </c>
      <c r="B5498">
        <v>10633</v>
      </c>
      <c r="C5498">
        <v>34</v>
      </c>
      <c r="D5498" t="s">
        <v>6840</v>
      </c>
      <c r="E5498" s="469">
        <v>156.99</v>
      </c>
      <c r="F5498" t="s">
        <v>2914</v>
      </c>
      <c r="G5498">
        <v>59</v>
      </c>
    </row>
    <row r="5499" spans="1:7">
      <c r="A5499">
        <v>5498</v>
      </c>
      <c r="B5499">
        <v>7668</v>
      </c>
      <c r="C5499">
        <v>34</v>
      </c>
      <c r="D5499" t="s">
        <v>6841</v>
      </c>
      <c r="E5499" s="469">
        <v>159.99</v>
      </c>
      <c r="F5499" t="s">
        <v>2852</v>
      </c>
      <c r="G5499">
        <v>183</v>
      </c>
    </row>
    <row r="5500" spans="1:7">
      <c r="A5500">
        <v>5499</v>
      </c>
      <c r="B5500">
        <v>7767</v>
      </c>
      <c r="C5500">
        <v>34</v>
      </c>
      <c r="D5500" t="s">
        <v>6842</v>
      </c>
      <c r="E5500" s="469">
        <v>94.99</v>
      </c>
      <c r="F5500" t="s">
        <v>2852</v>
      </c>
      <c r="G5500">
        <v>179</v>
      </c>
    </row>
    <row r="5501" spans="1:7">
      <c r="A5501">
        <v>5500</v>
      </c>
      <c r="B5501">
        <v>6832</v>
      </c>
      <c r="C5501">
        <v>34</v>
      </c>
      <c r="D5501" t="s">
        <v>6843</v>
      </c>
      <c r="E5501" s="469">
        <v>159.99</v>
      </c>
      <c r="F5501" t="s">
        <v>6772</v>
      </c>
      <c r="G5501">
        <v>217</v>
      </c>
    </row>
    <row r="5502" spans="1:7">
      <c r="A5502">
        <v>5501</v>
      </c>
      <c r="B5502">
        <v>8515</v>
      </c>
      <c r="C5502">
        <v>34</v>
      </c>
      <c r="D5502" t="s">
        <v>6844</v>
      </c>
      <c r="E5502" s="469">
        <v>89.95</v>
      </c>
      <c r="F5502" t="s">
        <v>2852</v>
      </c>
      <c r="G5502">
        <v>147</v>
      </c>
    </row>
    <row r="5503" spans="1:7">
      <c r="A5503">
        <v>5502</v>
      </c>
      <c r="B5503">
        <v>11538</v>
      </c>
      <c r="C5503">
        <v>34</v>
      </c>
      <c r="D5503" t="s">
        <v>6845</v>
      </c>
      <c r="E5503" s="469">
        <v>24.99</v>
      </c>
      <c r="F5503" t="s">
        <v>2852</v>
      </c>
      <c r="G5503">
        <v>20</v>
      </c>
    </row>
    <row r="5504" spans="1:7">
      <c r="A5504">
        <v>5503</v>
      </c>
      <c r="B5504">
        <v>9316</v>
      </c>
      <c r="C5504">
        <v>34</v>
      </c>
      <c r="D5504" t="s">
        <v>6846</v>
      </c>
      <c r="E5504" s="469">
        <v>169</v>
      </c>
      <c r="F5504" t="s">
        <v>1224</v>
      </c>
      <c r="G5504">
        <v>115</v>
      </c>
    </row>
    <row r="5505" spans="1:7">
      <c r="A5505">
        <v>5504</v>
      </c>
      <c r="B5505">
        <v>6020</v>
      </c>
      <c r="C5505">
        <v>34</v>
      </c>
      <c r="D5505" t="s">
        <v>6847</v>
      </c>
      <c r="E5505" s="469">
        <v>199</v>
      </c>
      <c r="F5505" t="s">
        <v>2182</v>
      </c>
      <c r="G5505">
        <v>250</v>
      </c>
    </row>
    <row r="5506" spans="1:7">
      <c r="A5506">
        <v>5505</v>
      </c>
      <c r="B5506">
        <v>7105</v>
      </c>
      <c r="C5506">
        <v>34</v>
      </c>
      <c r="D5506" t="s">
        <v>6848</v>
      </c>
      <c r="E5506" s="469">
        <v>89.95</v>
      </c>
      <c r="F5506" t="s">
        <v>2914</v>
      </c>
      <c r="G5506">
        <v>206</v>
      </c>
    </row>
    <row r="5507" spans="1:7">
      <c r="A5507">
        <v>5506</v>
      </c>
      <c r="B5507">
        <v>11539</v>
      </c>
      <c r="C5507">
        <v>34</v>
      </c>
      <c r="D5507" t="s">
        <v>6849</v>
      </c>
      <c r="E5507" s="469">
        <v>66.989999999999995</v>
      </c>
      <c r="F5507" t="s">
        <v>2852</v>
      </c>
      <c r="G5507">
        <v>20</v>
      </c>
    </row>
    <row r="5508" spans="1:7">
      <c r="A5508">
        <v>5507</v>
      </c>
      <c r="B5508">
        <v>11375</v>
      </c>
      <c r="C5508">
        <v>34</v>
      </c>
      <c r="D5508" t="s">
        <v>6850</v>
      </c>
      <c r="E5508" s="469">
        <v>83.99</v>
      </c>
      <c r="F5508" t="s">
        <v>6772</v>
      </c>
      <c r="G5508">
        <v>27</v>
      </c>
    </row>
    <row r="5509" spans="1:7">
      <c r="A5509">
        <v>5508</v>
      </c>
      <c r="B5509">
        <v>6594</v>
      </c>
      <c r="C5509">
        <v>34</v>
      </c>
      <c r="D5509" t="s">
        <v>6851</v>
      </c>
      <c r="E5509" s="469">
        <v>121.99</v>
      </c>
      <c r="F5509" t="s">
        <v>6772</v>
      </c>
      <c r="G5509">
        <v>226</v>
      </c>
    </row>
    <row r="5510" spans="1:7">
      <c r="A5510">
        <v>5509</v>
      </c>
      <c r="B5510">
        <v>6595</v>
      </c>
      <c r="C5510">
        <v>34</v>
      </c>
      <c r="D5510" t="s">
        <v>6852</v>
      </c>
      <c r="E5510" s="469">
        <v>59.95</v>
      </c>
      <c r="F5510" t="s">
        <v>6853</v>
      </c>
      <c r="G5510">
        <v>226</v>
      </c>
    </row>
    <row r="5511" spans="1:7">
      <c r="A5511">
        <v>5510</v>
      </c>
      <c r="B5511">
        <v>8472</v>
      </c>
      <c r="C5511">
        <v>34</v>
      </c>
      <c r="D5511" t="s">
        <v>6810</v>
      </c>
      <c r="E5511" s="469">
        <v>139</v>
      </c>
      <c r="F5511" t="s">
        <v>2182</v>
      </c>
      <c r="G5511">
        <v>149</v>
      </c>
    </row>
    <row r="5512" spans="1:7">
      <c r="A5512">
        <v>5511</v>
      </c>
      <c r="B5512">
        <v>7031</v>
      </c>
      <c r="C5512">
        <v>34</v>
      </c>
      <c r="D5512" t="s">
        <v>6854</v>
      </c>
      <c r="E5512" s="469">
        <v>156.99</v>
      </c>
      <c r="F5512" t="s">
        <v>2182</v>
      </c>
      <c r="G5512">
        <v>209</v>
      </c>
    </row>
    <row r="5513" spans="1:7">
      <c r="A5513">
        <v>5512</v>
      </c>
      <c r="B5513">
        <v>10054</v>
      </c>
      <c r="C5513">
        <v>34</v>
      </c>
      <c r="D5513" t="s">
        <v>6855</v>
      </c>
      <c r="E5513" s="469">
        <v>79</v>
      </c>
      <c r="F5513" t="s">
        <v>2914</v>
      </c>
      <c r="G5513">
        <v>83</v>
      </c>
    </row>
    <row r="5514" spans="1:7">
      <c r="A5514">
        <v>5513</v>
      </c>
      <c r="B5514">
        <v>8748</v>
      </c>
      <c r="C5514">
        <v>34</v>
      </c>
      <c r="D5514" t="s">
        <v>6856</v>
      </c>
      <c r="E5514" s="469">
        <v>299</v>
      </c>
      <c r="F5514" t="s">
        <v>6772</v>
      </c>
      <c r="G5514">
        <v>138</v>
      </c>
    </row>
    <row r="5515" spans="1:7">
      <c r="A5515">
        <v>5514</v>
      </c>
      <c r="B5515">
        <v>8539</v>
      </c>
      <c r="C5515">
        <v>34</v>
      </c>
      <c r="D5515" t="s">
        <v>6857</v>
      </c>
      <c r="E5515" s="469">
        <v>179</v>
      </c>
      <c r="F5515" t="s">
        <v>2182</v>
      </c>
      <c r="G5515">
        <v>146</v>
      </c>
    </row>
    <row r="5516" spans="1:7">
      <c r="A5516">
        <v>5515</v>
      </c>
      <c r="B5516">
        <v>9121</v>
      </c>
      <c r="C5516">
        <v>34</v>
      </c>
      <c r="D5516" t="s">
        <v>6858</v>
      </c>
      <c r="E5516" s="469">
        <v>309</v>
      </c>
      <c r="F5516" t="s">
        <v>6772</v>
      </c>
      <c r="G5516">
        <v>123</v>
      </c>
    </row>
    <row r="5517" spans="1:7">
      <c r="A5517">
        <v>5516</v>
      </c>
      <c r="B5517">
        <v>7746</v>
      </c>
      <c r="C5517">
        <v>34</v>
      </c>
      <c r="D5517" t="s">
        <v>6859</v>
      </c>
      <c r="E5517" s="469">
        <v>539</v>
      </c>
      <c r="F5517" t="s">
        <v>6772</v>
      </c>
      <c r="G5517">
        <v>180</v>
      </c>
    </row>
    <row r="5518" spans="1:7">
      <c r="A5518">
        <v>5517</v>
      </c>
      <c r="B5518">
        <v>9492</v>
      </c>
      <c r="C5518">
        <v>34</v>
      </c>
      <c r="D5518" t="s">
        <v>6860</v>
      </c>
      <c r="E5518" s="469">
        <v>118.99</v>
      </c>
      <c r="F5518" t="s">
        <v>6772</v>
      </c>
      <c r="G5518">
        <v>107</v>
      </c>
    </row>
    <row r="5519" spans="1:7">
      <c r="A5519">
        <v>5518</v>
      </c>
      <c r="B5519">
        <v>6296</v>
      </c>
      <c r="C5519">
        <v>34</v>
      </c>
      <c r="D5519" t="s">
        <v>6861</v>
      </c>
      <c r="E5519" s="469">
        <v>165.99</v>
      </c>
      <c r="F5519" t="s">
        <v>2182</v>
      </c>
      <c r="G5519">
        <v>238</v>
      </c>
    </row>
    <row r="5520" spans="1:7">
      <c r="A5520">
        <v>5519</v>
      </c>
      <c r="B5520">
        <v>8312</v>
      </c>
      <c r="C5520">
        <v>34</v>
      </c>
      <c r="D5520" t="s">
        <v>6862</v>
      </c>
      <c r="E5520" s="469">
        <v>146.99</v>
      </c>
      <c r="F5520" t="s">
        <v>2182</v>
      </c>
      <c r="G5520">
        <v>155</v>
      </c>
    </row>
    <row r="5521" spans="1:7">
      <c r="A5521">
        <v>5520</v>
      </c>
      <c r="B5521">
        <v>8749</v>
      </c>
      <c r="C5521">
        <v>34</v>
      </c>
      <c r="D5521" t="s">
        <v>6782</v>
      </c>
      <c r="E5521" s="469">
        <v>85</v>
      </c>
      <c r="F5521" t="s">
        <v>2182</v>
      </c>
      <c r="G5521">
        <v>138</v>
      </c>
    </row>
    <row r="5522" spans="1:7">
      <c r="A5522">
        <v>5521</v>
      </c>
      <c r="B5522">
        <v>8488</v>
      </c>
      <c r="C5522">
        <v>34</v>
      </c>
      <c r="D5522" t="s">
        <v>6863</v>
      </c>
      <c r="E5522" s="469">
        <v>69</v>
      </c>
      <c r="F5522" t="s">
        <v>2914</v>
      </c>
      <c r="G5522">
        <v>148</v>
      </c>
    </row>
    <row r="5523" spans="1:7">
      <c r="A5523">
        <v>5522</v>
      </c>
      <c r="B5523">
        <v>8122</v>
      </c>
      <c r="C5523">
        <v>34</v>
      </c>
      <c r="D5523" t="s">
        <v>6864</v>
      </c>
      <c r="E5523" s="469">
        <v>84.95</v>
      </c>
      <c r="F5523" t="s">
        <v>2914</v>
      </c>
      <c r="G5523">
        <v>163</v>
      </c>
    </row>
    <row r="5524" spans="1:7">
      <c r="A5524">
        <v>5523</v>
      </c>
      <c r="B5524">
        <v>9407</v>
      </c>
      <c r="C5524">
        <v>34</v>
      </c>
      <c r="D5524" t="s">
        <v>6865</v>
      </c>
      <c r="E5524" s="469">
        <v>104.99</v>
      </c>
      <c r="F5524" t="s">
        <v>2852</v>
      </c>
      <c r="G5524">
        <v>111</v>
      </c>
    </row>
    <row r="5525" spans="1:7">
      <c r="A5525">
        <v>5524</v>
      </c>
      <c r="B5525">
        <v>6936</v>
      </c>
      <c r="C5525">
        <v>34</v>
      </c>
      <c r="D5525" t="s">
        <v>6866</v>
      </c>
      <c r="E5525" s="469">
        <v>84.99</v>
      </c>
      <c r="F5525" t="s">
        <v>2852</v>
      </c>
      <c r="G5525">
        <v>213</v>
      </c>
    </row>
    <row r="5526" spans="1:7">
      <c r="A5526">
        <v>5525</v>
      </c>
      <c r="B5526">
        <v>11105</v>
      </c>
      <c r="C5526">
        <v>34</v>
      </c>
      <c r="D5526" t="s">
        <v>6867</v>
      </c>
      <c r="E5526" s="469">
        <v>209</v>
      </c>
      <c r="F5526" t="s">
        <v>3070</v>
      </c>
      <c r="G5526">
        <v>39</v>
      </c>
    </row>
    <row r="5527" spans="1:7">
      <c r="A5527">
        <v>5526</v>
      </c>
      <c r="B5527">
        <v>9298</v>
      </c>
      <c r="C5527">
        <v>34</v>
      </c>
      <c r="D5527" t="s">
        <v>6868</v>
      </c>
      <c r="E5527" s="469">
        <v>229</v>
      </c>
      <c r="F5527" t="s">
        <v>3070</v>
      </c>
      <c r="G5527">
        <v>116</v>
      </c>
    </row>
    <row r="5528" spans="1:7">
      <c r="A5528">
        <v>5527</v>
      </c>
      <c r="B5528">
        <v>10521</v>
      </c>
      <c r="C5528">
        <v>34</v>
      </c>
      <c r="D5528" t="s">
        <v>6869</v>
      </c>
      <c r="E5528" s="469">
        <v>163.99</v>
      </c>
      <c r="F5528" t="s">
        <v>6772</v>
      </c>
      <c r="G5528">
        <v>64</v>
      </c>
    </row>
    <row r="5529" spans="1:7">
      <c r="A5529">
        <v>5528</v>
      </c>
      <c r="B5529">
        <v>11331</v>
      </c>
      <c r="C5529">
        <v>34</v>
      </c>
      <c r="D5529" t="s">
        <v>6870</v>
      </c>
      <c r="E5529" s="469">
        <v>142.99</v>
      </c>
      <c r="F5529" t="s">
        <v>6772</v>
      </c>
      <c r="G5529">
        <v>29</v>
      </c>
    </row>
    <row r="5530" spans="1:7">
      <c r="A5530">
        <v>5529</v>
      </c>
      <c r="B5530">
        <v>7616</v>
      </c>
      <c r="C5530">
        <v>34</v>
      </c>
      <c r="D5530" t="s">
        <v>6871</v>
      </c>
      <c r="E5530" s="469">
        <v>189</v>
      </c>
      <c r="F5530" t="s">
        <v>6772</v>
      </c>
      <c r="G5530">
        <v>186</v>
      </c>
    </row>
    <row r="5531" spans="1:7">
      <c r="A5531">
        <v>5530</v>
      </c>
      <c r="B5531">
        <v>9737</v>
      </c>
      <c r="C5531">
        <v>34</v>
      </c>
      <c r="D5531" t="s">
        <v>6872</v>
      </c>
      <c r="E5531" s="469">
        <v>146.99</v>
      </c>
      <c r="F5531" t="s">
        <v>6772</v>
      </c>
      <c r="G5531">
        <v>97</v>
      </c>
    </row>
    <row r="5532" spans="1:7">
      <c r="A5532">
        <v>5531</v>
      </c>
      <c r="B5532">
        <v>9682</v>
      </c>
      <c r="C5532">
        <v>34</v>
      </c>
      <c r="D5532" t="s">
        <v>6873</v>
      </c>
      <c r="E5532" s="469">
        <v>130.85</v>
      </c>
      <c r="F5532" t="s">
        <v>6772</v>
      </c>
      <c r="G5532">
        <v>99</v>
      </c>
    </row>
    <row r="5533" spans="1:7">
      <c r="A5533">
        <v>5532</v>
      </c>
      <c r="B5533">
        <v>11823</v>
      </c>
      <c r="C5533">
        <v>34</v>
      </c>
      <c r="D5533" t="s">
        <v>6874</v>
      </c>
      <c r="E5533" s="469">
        <v>195</v>
      </c>
      <c r="F5533" t="s">
        <v>6772</v>
      </c>
      <c r="G5533">
        <v>8</v>
      </c>
    </row>
    <row r="5534" spans="1:7">
      <c r="A5534">
        <v>5533</v>
      </c>
      <c r="B5534">
        <v>10609</v>
      </c>
      <c r="C5534">
        <v>34</v>
      </c>
      <c r="D5534" t="s">
        <v>6875</v>
      </c>
      <c r="E5534" s="469">
        <v>49.99</v>
      </c>
      <c r="F5534" t="s">
        <v>6822</v>
      </c>
      <c r="G5534">
        <v>60</v>
      </c>
    </row>
    <row r="5535" spans="1:7">
      <c r="A5535">
        <v>5534</v>
      </c>
      <c r="B5535">
        <v>7807</v>
      </c>
      <c r="C5535">
        <v>34</v>
      </c>
      <c r="D5535" t="s">
        <v>6876</v>
      </c>
      <c r="E5535" s="469">
        <v>109</v>
      </c>
      <c r="F5535" t="s">
        <v>6853</v>
      </c>
      <c r="G5535">
        <v>177</v>
      </c>
    </row>
    <row r="5536" spans="1:7">
      <c r="A5536">
        <v>5535</v>
      </c>
      <c r="B5536">
        <v>9004</v>
      </c>
      <c r="C5536">
        <v>34</v>
      </c>
      <c r="D5536" t="s">
        <v>6877</v>
      </c>
      <c r="E5536" s="469">
        <v>124.95</v>
      </c>
      <c r="F5536" t="s">
        <v>6853</v>
      </c>
      <c r="G5536">
        <v>128</v>
      </c>
    </row>
    <row r="5537" spans="1:7">
      <c r="A5537">
        <v>5536</v>
      </c>
      <c r="B5537">
        <v>11666</v>
      </c>
      <c r="C5537">
        <v>34</v>
      </c>
      <c r="D5537" t="s">
        <v>6878</v>
      </c>
      <c r="E5537" s="469">
        <v>155.99</v>
      </c>
      <c r="F5537" t="s">
        <v>6853</v>
      </c>
      <c r="G5537">
        <v>14</v>
      </c>
    </row>
    <row r="5538" spans="1:7">
      <c r="A5538">
        <v>5537</v>
      </c>
      <c r="B5538">
        <v>10290</v>
      </c>
      <c r="C5538">
        <v>34</v>
      </c>
      <c r="D5538" t="s">
        <v>6879</v>
      </c>
      <c r="E5538" s="469">
        <v>89.95</v>
      </c>
      <c r="F5538" t="s">
        <v>6853</v>
      </c>
      <c r="G5538">
        <v>73</v>
      </c>
    </row>
    <row r="5539" spans="1:7">
      <c r="A5539">
        <v>5538</v>
      </c>
      <c r="B5539">
        <v>11914</v>
      </c>
      <c r="C5539">
        <v>34</v>
      </c>
      <c r="D5539" t="s">
        <v>6880</v>
      </c>
      <c r="E5539" s="469">
        <v>131</v>
      </c>
      <c r="F5539" t="s">
        <v>2182</v>
      </c>
      <c r="G5539">
        <v>4</v>
      </c>
    </row>
    <row r="5540" spans="1:7">
      <c r="A5540">
        <v>5539</v>
      </c>
      <c r="B5540">
        <v>10313</v>
      </c>
      <c r="C5540">
        <v>34</v>
      </c>
      <c r="D5540" t="s">
        <v>6881</v>
      </c>
      <c r="E5540" s="469">
        <v>89</v>
      </c>
      <c r="F5540" t="s">
        <v>2182</v>
      </c>
      <c r="G5540">
        <v>72</v>
      </c>
    </row>
    <row r="5541" spans="1:7">
      <c r="A5541">
        <v>5540</v>
      </c>
      <c r="B5541">
        <v>7057</v>
      </c>
      <c r="C5541">
        <v>34</v>
      </c>
      <c r="D5541" t="s">
        <v>6882</v>
      </c>
      <c r="E5541" s="469">
        <v>159</v>
      </c>
      <c r="F5541" t="s">
        <v>2182</v>
      </c>
      <c r="G5541">
        <v>208</v>
      </c>
    </row>
    <row r="5542" spans="1:7">
      <c r="A5542">
        <v>5541</v>
      </c>
      <c r="B5542">
        <v>6168</v>
      </c>
      <c r="C5542">
        <v>34</v>
      </c>
      <c r="D5542" t="s">
        <v>6883</v>
      </c>
      <c r="E5542" s="469">
        <v>105</v>
      </c>
      <c r="F5542" t="s">
        <v>2182</v>
      </c>
      <c r="G5542">
        <v>244</v>
      </c>
    </row>
    <row r="5543" spans="1:7">
      <c r="A5543">
        <v>5542</v>
      </c>
      <c r="B5543">
        <v>11518</v>
      </c>
      <c r="C5543">
        <v>34</v>
      </c>
      <c r="D5543" t="s">
        <v>6884</v>
      </c>
      <c r="E5543" s="469">
        <v>78.849999999999994</v>
      </c>
      <c r="F5543" t="s">
        <v>2182</v>
      </c>
      <c r="G5543">
        <v>21</v>
      </c>
    </row>
    <row r="5544" spans="1:7">
      <c r="A5544">
        <v>5543</v>
      </c>
      <c r="B5544">
        <v>8237</v>
      </c>
      <c r="C5544">
        <v>34</v>
      </c>
      <c r="D5544" t="s">
        <v>6885</v>
      </c>
      <c r="E5544" s="469">
        <v>179.99</v>
      </c>
      <c r="F5544" t="s">
        <v>2182</v>
      </c>
      <c r="G5544">
        <v>158</v>
      </c>
    </row>
    <row r="5545" spans="1:7">
      <c r="A5545">
        <v>5544</v>
      </c>
      <c r="B5545">
        <v>10133</v>
      </c>
      <c r="C5545">
        <v>34</v>
      </c>
      <c r="D5545" t="s">
        <v>6886</v>
      </c>
      <c r="E5545" s="469">
        <v>127.99</v>
      </c>
      <c r="F5545" t="s">
        <v>2182</v>
      </c>
      <c r="G5545">
        <v>80</v>
      </c>
    </row>
    <row r="5546" spans="1:7">
      <c r="A5546">
        <v>5545</v>
      </c>
      <c r="B5546">
        <v>6653</v>
      </c>
      <c r="C5546">
        <v>34</v>
      </c>
      <c r="D5546" t="s">
        <v>6887</v>
      </c>
      <c r="E5546" s="469">
        <v>419</v>
      </c>
      <c r="F5546" t="s">
        <v>2182</v>
      </c>
      <c r="G5546">
        <v>224</v>
      </c>
    </row>
    <row r="5547" spans="1:7">
      <c r="A5547">
        <v>5546</v>
      </c>
      <c r="B5547">
        <v>9649</v>
      </c>
      <c r="C5547">
        <v>34</v>
      </c>
      <c r="D5547" t="s">
        <v>6888</v>
      </c>
      <c r="E5547" s="469">
        <v>359</v>
      </c>
      <c r="F5547" t="s">
        <v>2182</v>
      </c>
      <c r="G5547">
        <v>100</v>
      </c>
    </row>
    <row r="5548" spans="1:7">
      <c r="A5548">
        <v>5547</v>
      </c>
      <c r="B5548">
        <v>8140</v>
      </c>
      <c r="C5548">
        <v>34</v>
      </c>
      <c r="D5548" t="s">
        <v>6889</v>
      </c>
      <c r="E5548" s="469">
        <v>137.99</v>
      </c>
      <c r="F5548" t="s">
        <v>2182</v>
      </c>
      <c r="G5548">
        <v>162</v>
      </c>
    </row>
    <row r="5549" spans="1:7">
      <c r="A5549">
        <v>5548</v>
      </c>
      <c r="B5549">
        <v>9355</v>
      </c>
      <c r="C5549">
        <v>34</v>
      </c>
      <c r="D5549" t="s">
        <v>6890</v>
      </c>
      <c r="E5549" s="469">
        <v>129</v>
      </c>
      <c r="F5549" t="s">
        <v>2914</v>
      </c>
      <c r="G5549">
        <v>113</v>
      </c>
    </row>
    <row r="5550" spans="1:7">
      <c r="A5550">
        <v>5549</v>
      </c>
      <c r="B5550">
        <v>11603</v>
      </c>
      <c r="C5550">
        <v>34</v>
      </c>
      <c r="D5550" t="s">
        <v>6891</v>
      </c>
      <c r="E5550" s="469">
        <v>194</v>
      </c>
      <c r="F5550" t="s">
        <v>2182</v>
      </c>
      <c r="G5550">
        <v>17</v>
      </c>
    </row>
    <row r="5551" spans="1:7">
      <c r="A5551">
        <v>5550</v>
      </c>
      <c r="B5551">
        <v>8057</v>
      </c>
      <c r="C5551">
        <v>34</v>
      </c>
      <c r="D5551" t="s">
        <v>6882</v>
      </c>
      <c r="E5551" s="469">
        <v>95.99</v>
      </c>
      <c r="F5551" t="s">
        <v>2182</v>
      </c>
      <c r="G5551">
        <v>166</v>
      </c>
    </row>
    <row r="5552" spans="1:7">
      <c r="A5552">
        <v>5551</v>
      </c>
      <c r="B5552">
        <v>11305</v>
      </c>
      <c r="C5552">
        <v>34</v>
      </c>
      <c r="D5552" t="s">
        <v>6892</v>
      </c>
      <c r="E5552" s="469">
        <v>219</v>
      </c>
      <c r="F5552" t="s">
        <v>2182</v>
      </c>
      <c r="G5552">
        <v>30</v>
      </c>
    </row>
    <row r="5553" spans="1:7">
      <c r="A5553">
        <v>5552</v>
      </c>
      <c r="B5553">
        <v>11142</v>
      </c>
      <c r="C5553">
        <v>34</v>
      </c>
      <c r="D5553" t="s">
        <v>6893</v>
      </c>
      <c r="E5553" s="469">
        <v>89.99</v>
      </c>
      <c r="F5553" t="s">
        <v>6894</v>
      </c>
      <c r="G5553">
        <v>37</v>
      </c>
    </row>
    <row r="5554" spans="1:7">
      <c r="A5554">
        <v>5553</v>
      </c>
      <c r="B5554">
        <v>8313</v>
      </c>
      <c r="C5554">
        <v>34</v>
      </c>
      <c r="D5554" t="s">
        <v>6895</v>
      </c>
      <c r="E5554" s="469">
        <v>181.99</v>
      </c>
      <c r="F5554" t="s">
        <v>6772</v>
      </c>
      <c r="G5554">
        <v>155</v>
      </c>
    </row>
    <row r="5555" spans="1:7">
      <c r="A5555">
        <v>5554</v>
      </c>
      <c r="B5555">
        <v>6397</v>
      </c>
      <c r="C5555">
        <v>34</v>
      </c>
      <c r="D5555" t="s">
        <v>6896</v>
      </c>
      <c r="E5555" s="469">
        <v>159.99</v>
      </c>
      <c r="F5555" t="s">
        <v>2182</v>
      </c>
      <c r="G5555">
        <v>234</v>
      </c>
    </row>
    <row r="5556" spans="1:7">
      <c r="A5556">
        <v>5555</v>
      </c>
      <c r="B5556">
        <v>7106</v>
      </c>
      <c r="C5556">
        <v>34</v>
      </c>
      <c r="D5556" t="s">
        <v>6798</v>
      </c>
      <c r="E5556" s="469">
        <v>109.99</v>
      </c>
      <c r="F5556" t="s">
        <v>2182</v>
      </c>
      <c r="G5556">
        <v>206</v>
      </c>
    </row>
    <row r="5557" spans="1:7">
      <c r="A5557">
        <v>5556</v>
      </c>
      <c r="B5557">
        <v>7418</v>
      </c>
      <c r="C5557">
        <v>34</v>
      </c>
      <c r="D5557" t="s">
        <v>6885</v>
      </c>
      <c r="E5557" s="469">
        <v>209</v>
      </c>
      <c r="F5557" t="s">
        <v>2182</v>
      </c>
      <c r="G5557">
        <v>194</v>
      </c>
    </row>
    <row r="5558" spans="1:7">
      <c r="A5558">
        <v>5557</v>
      </c>
      <c r="B5558">
        <v>9428</v>
      </c>
      <c r="C5558">
        <v>34</v>
      </c>
      <c r="D5558" t="s">
        <v>6897</v>
      </c>
      <c r="E5558" s="469">
        <v>249</v>
      </c>
      <c r="F5558" t="s">
        <v>2182</v>
      </c>
      <c r="G5558">
        <v>110</v>
      </c>
    </row>
    <row r="5559" spans="1:7">
      <c r="A5559">
        <v>5558</v>
      </c>
      <c r="B5559">
        <v>7159</v>
      </c>
      <c r="C5559">
        <v>34</v>
      </c>
      <c r="D5559" t="s">
        <v>6898</v>
      </c>
      <c r="E5559" s="469">
        <v>119.99</v>
      </c>
      <c r="F5559" t="s">
        <v>2914</v>
      </c>
      <c r="G5559">
        <v>204</v>
      </c>
    </row>
    <row r="5560" spans="1:7">
      <c r="A5560">
        <v>5559</v>
      </c>
      <c r="B5560">
        <v>10957</v>
      </c>
      <c r="C5560">
        <v>34</v>
      </c>
      <c r="D5560" t="s">
        <v>6899</v>
      </c>
      <c r="E5560" s="469">
        <v>79.989999999999995</v>
      </c>
      <c r="F5560" t="s">
        <v>6894</v>
      </c>
      <c r="G5560">
        <v>44</v>
      </c>
    </row>
    <row r="5561" spans="1:7">
      <c r="A5561">
        <v>5560</v>
      </c>
      <c r="B5561">
        <v>10913</v>
      </c>
      <c r="C5561">
        <v>34</v>
      </c>
      <c r="D5561" t="s">
        <v>6900</v>
      </c>
      <c r="E5561" s="469">
        <v>141.99</v>
      </c>
      <c r="F5561" t="s">
        <v>2852</v>
      </c>
      <c r="G5561">
        <v>46</v>
      </c>
    </row>
    <row r="5562" spans="1:7">
      <c r="A5562">
        <v>5561</v>
      </c>
      <c r="B5562">
        <v>11491</v>
      </c>
      <c r="C5562">
        <v>34</v>
      </c>
      <c r="D5562" t="s">
        <v>6901</v>
      </c>
      <c r="E5562" s="469">
        <v>71.989999999999995</v>
      </c>
      <c r="F5562" t="s">
        <v>2852</v>
      </c>
      <c r="G5562">
        <v>22</v>
      </c>
    </row>
    <row r="5563" spans="1:7">
      <c r="A5563">
        <v>5562</v>
      </c>
      <c r="B5563">
        <v>6373</v>
      </c>
      <c r="C5563">
        <v>34</v>
      </c>
      <c r="D5563" t="s">
        <v>6902</v>
      </c>
      <c r="E5563" s="469">
        <v>269</v>
      </c>
      <c r="F5563" t="s">
        <v>3070</v>
      </c>
      <c r="G5563">
        <v>235</v>
      </c>
    </row>
    <row r="5564" spans="1:7">
      <c r="A5564">
        <v>5563</v>
      </c>
      <c r="B5564">
        <v>10668</v>
      </c>
      <c r="C5564">
        <v>34</v>
      </c>
      <c r="D5564" t="s">
        <v>6903</v>
      </c>
      <c r="E5564" s="469">
        <v>229</v>
      </c>
      <c r="F5564" t="s">
        <v>3070</v>
      </c>
      <c r="G5564">
        <v>57</v>
      </c>
    </row>
    <row r="5565" spans="1:7">
      <c r="A5565">
        <v>5564</v>
      </c>
      <c r="B5565">
        <v>9138</v>
      </c>
      <c r="C5565">
        <v>34</v>
      </c>
      <c r="D5565" t="s">
        <v>6904</v>
      </c>
      <c r="E5565" s="469">
        <v>369</v>
      </c>
      <c r="F5565" t="s">
        <v>6772</v>
      </c>
      <c r="G5565">
        <v>122</v>
      </c>
    </row>
    <row r="5566" spans="1:7">
      <c r="A5566">
        <v>5565</v>
      </c>
      <c r="B5566">
        <v>10259</v>
      </c>
      <c r="C5566">
        <v>34</v>
      </c>
      <c r="D5566" t="s">
        <v>6905</v>
      </c>
      <c r="E5566" s="469">
        <v>369</v>
      </c>
      <c r="F5566" t="s">
        <v>6772</v>
      </c>
      <c r="G5566">
        <v>74</v>
      </c>
    </row>
    <row r="5567" spans="1:7">
      <c r="A5567">
        <v>5566</v>
      </c>
      <c r="B5567">
        <v>12000</v>
      </c>
      <c r="C5567">
        <v>34</v>
      </c>
      <c r="D5567" t="s">
        <v>6906</v>
      </c>
      <c r="E5567" s="469">
        <v>79.989999999999995</v>
      </c>
      <c r="F5567" t="s">
        <v>1224</v>
      </c>
      <c r="G5567">
        <v>0</v>
      </c>
    </row>
    <row r="5568" spans="1:7">
      <c r="A5568">
        <v>5567</v>
      </c>
      <c r="B5568">
        <v>9217</v>
      </c>
      <c r="C5568">
        <v>34</v>
      </c>
      <c r="D5568" t="s">
        <v>6907</v>
      </c>
      <c r="E5568" s="469">
        <v>121.99</v>
      </c>
      <c r="F5568" t="s">
        <v>1224</v>
      </c>
      <c r="G5568">
        <v>119</v>
      </c>
    </row>
    <row r="5569" spans="1:7">
      <c r="A5569">
        <v>5568</v>
      </c>
      <c r="B5569">
        <v>10457</v>
      </c>
      <c r="C5569">
        <v>34</v>
      </c>
      <c r="D5569" t="s">
        <v>6908</v>
      </c>
      <c r="E5569" s="469">
        <v>85.99</v>
      </c>
      <c r="F5569" t="s">
        <v>6853</v>
      </c>
      <c r="G5569">
        <v>66</v>
      </c>
    </row>
    <row r="5570" spans="1:7">
      <c r="A5570">
        <v>5569</v>
      </c>
      <c r="B5570">
        <v>7032</v>
      </c>
      <c r="C5570">
        <v>34</v>
      </c>
      <c r="D5570" t="s">
        <v>6909</v>
      </c>
      <c r="E5570" s="469">
        <v>144.99</v>
      </c>
      <c r="F5570" t="s">
        <v>6853</v>
      </c>
      <c r="G5570">
        <v>209</v>
      </c>
    </row>
    <row r="5571" spans="1:7">
      <c r="A5571">
        <v>5570</v>
      </c>
      <c r="B5571">
        <v>10825</v>
      </c>
      <c r="C5571">
        <v>34</v>
      </c>
      <c r="D5571" t="s">
        <v>6891</v>
      </c>
      <c r="E5571" s="469">
        <v>164.99</v>
      </c>
      <c r="F5571" t="s">
        <v>2182</v>
      </c>
      <c r="G5571">
        <v>50</v>
      </c>
    </row>
    <row r="5572" spans="1:7">
      <c r="A5572">
        <v>5571</v>
      </c>
      <c r="B5572">
        <v>8540</v>
      </c>
      <c r="C5572">
        <v>34</v>
      </c>
      <c r="D5572" t="s">
        <v>6910</v>
      </c>
      <c r="E5572" s="469">
        <v>209</v>
      </c>
      <c r="F5572" t="s">
        <v>2182</v>
      </c>
      <c r="G5572">
        <v>146</v>
      </c>
    </row>
    <row r="5573" spans="1:7">
      <c r="A5573">
        <v>5572</v>
      </c>
      <c r="B5573">
        <v>10260</v>
      </c>
      <c r="C5573">
        <v>34</v>
      </c>
      <c r="D5573" t="s">
        <v>6911</v>
      </c>
      <c r="E5573" s="469">
        <v>113.99</v>
      </c>
      <c r="F5573" t="s">
        <v>2914</v>
      </c>
      <c r="G5573">
        <v>74</v>
      </c>
    </row>
    <row r="5574" spans="1:7">
      <c r="A5574">
        <v>5573</v>
      </c>
      <c r="B5574">
        <v>11214</v>
      </c>
      <c r="C5574">
        <v>34</v>
      </c>
      <c r="D5574" t="s">
        <v>6912</v>
      </c>
      <c r="E5574" s="469">
        <v>94.99</v>
      </c>
      <c r="F5574" t="s">
        <v>2914</v>
      </c>
      <c r="G5574">
        <v>34</v>
      </c>
    </row>
    <row r="5575" spans="1:7">
      <c r="A5575">
        <v>5574</v>
      </c>
      <c r="B5575">
        <v>8166</v>
      </c>
      <c r="C5575">
        <v>34</v>
      </c>
      <c r="D5575" t="s">
        <v>6913</v>
      </c>
      <c r="E5575" s="469">
        <v>119</v>
      </c>
      <c r="F5575" t="s">
        <v>2914</v>
      </c>
      <c r="G5575">
        <v>161</v>
      </c>
    </row>
    <row r="5576" spans="1:7">
      <c r="A5576">
        <v>5575</v>
      </c>
      <c r="B5576">
        <v>7768</v>
      </c>
      <c r="C5576">
        <v>34</v>
      </c>
      <c r="D5576" t="s">
        <v>6914</v>
      </c>
      <c r="E5576" s="469">
        <v>113.95</v>
      </c>
      <c r="F5576" t="s">
        <v>6853</v>
      </c>
      <c r="G5576">
        <v>179</v>
      </c>
    </row>
    <row r="5577" spans="1:7">
      <c r="A5577">
        <v>5576</v>
      </c>
      <c r="B5577">
        <v>10360</v>
      </c>
      <c r="C5577">
        <v>34</v>
      </c>
      <c r="D5577" t="s">
        <v>6915</v>
      </c>
      <c r="E5577" s="469">
        <v>41.99</v>
      </c>
      <c r="F5577" t="s">
        <v>2182</v>
      </c>
      <c r="G5577">
        <v>70</v>
      </c>
    </row>
    <row r="5578" spans="1:7">
      <c r="A5578">
        <v>5577</v>
      </c>
      <c r="B5578">
        <v>7419</v>
      </c>
      <c r="C5578">
        <v>34</v>
      </c>
      <c r="D5578" t="s">
        <v>6916</v>
      </c>
      <c r="E5578" s="469">
        <v>142.99</v>
      </c>
      <c r="F5578" t="s">
        <v>2852</v>
      </c>
      <c r="G5578">
        <v>194</v>
      </c>
    </row>
    <row r="5579" spans="1:7">
      <c r="A5579">
        <v>5578</v>
      </c>
      <c r="B5579">
        <v>9454</v>
      </c>
      <c r="C5579">
        <v>34</v>
      </c>
      <c r="D5579" t="s">
        <v>6917</v>
      </c>
      <c r="E5579" s="469">
        <v>157.99</v>
      </c>
      <c r="F5579" t="s">
        <v>3070</v>
      </c>
      <c r="G5579">
        <v>109</v>
      </c>
    </row>
    <row r="5580" spans="1:7">
      <c r="A5580">
        <v>5579</v>
      </c>
      <c r="B5580">
        <v>8123</v>
      </c>
      <c r="C5580">
        <v>34</v>
      </c>
      <c r="D5580" t="s">
        <v>6918</v>
      </c>
      <c r="E5580" s="469">
        <v>104.99</v>
      </c>
      <c r="F5580" t="s">
        <v>6822</v>
      </c>
      <c r="G5580">
        <v>163</v>
      </c>
    </row>
    <row r="5581" spans="1:7">
      <c r="A5581">
        <v>5580</v>
      </c>
      <c r="B5581">
        <v>8187</v>
      </c>
      <c r="C5581">
        <v>34</v>
      </c>
      <c r="D5581" t="s">
        <v>6919</v>
      </c>
      <c r="E5581" s="469">
        <v>127.99</v>
      </c>
      <c r="F5581" t="s">
        <v>6853</v>
      </c>
      <c r="G5581">
        <v>160</v>
      </c>
    </row>
    <row r="5582" spans="1:7">
      <c r="A5582">
        <v>5581</v>
      </c>
      <c r="B5582">
        <v>10826</v>
      </c>
      <c r="C5582">
        <v>34</v>
      </c>
      <c r="D5582" t="s">
        <v>6920</v>
      </c>
      <c r="E5582" s="469">
        <v>49.99</v>
      </c>
      <c r="F5582" t="s">
        <v>2182</v>
      </c>
      <c r="G5582">
        <v>50</v>
      </c>
    </row>
    <row r="5583" spans="1:7">
      <c r="A5583">
        <v>5582</v>
      </c>
      <c r="B5583">
        <v>8358</v>
      </c>
      <c r="C5583">
        <v>34</v>
      </c>
      <c r="D5583" t="s">
        <v>6921</v>
      </c>
      <c r="E5583" s="469">
        <v>54.95</v>
      </c>
      <c r="F5583" t="s">
        <v>2182</v>
      </c>
      <c r="G5583">
        <v>153</v>
      </c>
    </row>
    <row r="5584" spans="1:7">
      <c r="A5584">
        <v>5583</v>
      </c>
      <c r="B5584">
        <v>10874</v>
      </c>
      <c r="C5584">
        <v>34</v>
      </c>
      <c r="D5584" t="s">
        <v>6922</v>
      </c>
      <c r="E5584" s="469">
        <v>399</v>
      </c>
      <c r="F5584" t="s">
        <v>2182</v>
      </c>
      <c r="G5584">
        <v>48</v>
      </c>
    </row>
    <row r="5585" spans="1:7">
      <c r="A5585">
        <v>5584</v>
      </c>
      <c r="B5585">
        <v>6231</v>
      </c>
      <c r="C5585">
        <v>34</v>
      </c>
      <c r="D5585" t="s">
        <v>6923</v>
      </c>
      <c r="E5585" s="469">
        <v>133.99</v>
      </c>
      <c r="F5585" t="s">
        <v>2914</v>
      </c>
      <c r="G5585">
        <v>241</v>
      </c>
    </row>
    <row r="5586" spans="1:7">
      <c r="A5586">
        <v>5585</v>
      </c>
      <c r="B5586">
        <v>7717</v>
      </c>
      <c r="C5586">
        <v>34</v>
      </c>
      <c r="D5586" t="s">
        <v>6924</v>
      </c>
      <c r="E5586" s="469">
        <v>59.95</v>
      </c>
      <c r="F5586" t="s">
        <v>2914</v>
      </c>
      <c r="G5586">
        <v>181</v>
      </c>
    </row>
    <row r="5587" spans="1:7">
      <c r="A5587">
        <v>5586</v>
      </c>
      <c r="B5587">
        <v>8780</v>
      </c>
      <c r="C5587">
        <v>34</v>
      </c>
      <c r="D5587" t="s">
        <v>6925</v>
      </c>
      <c r="E5587" s="469">
        <v>42.95</v>
      </c>
      <c r="F5587" t="s">
        <v>2914</v>
      </c>
      <c r="G5587">
        <v>137</v>
      </c>
    </row>
    <row r="5588" spans="1:7">
      <c r="A5588">
        <v>5587</v>
      </c>
      <c r="B5588">
        <v>10152</v>
      </c>
      <c r="C5588">
        <v>34</v>
      </c>
      <c r="D5588" t="s">
        <v>6926</v>
      </c>
      <c r="E5588" s="469">
        <v>147</v>
      </c>
      <c r="F5588" t="s">
        <v>2914</v>
      </c>
      <c r="G5588">
        <v>79</v>
      </c>
    </row>
    <row r="5589" spans="1:7">
      <c r="A5589">
        <v>5588</v>
      </c>
      <c r="B5589">
        <v>7669</v>
      </c>
      <c r="C5589">
        <v>34</v>
      </c>
      <c r="D5589" t="s">
        <v>6927</v>
      </c>
      <c r="E5589" s="469">
        <v>133.99</v>
      </c>
      <c r="F5589" t="s">
        <v>2914</v>
      </c>
      <c r="G5589">
        <v>183</v>
      </c>
    </row>
    <row r="5590" spans="1:7">
      <c r="A5590">
        <v>5589</v>
      </c>
      <c r="B5590">
        <v>10958</v>
      </c>
      <c r="C5590">
        <v>34</v>
      </c>
      <c r="D5590" t="s">
        <v>6928</v>
      </c>
      <c r="E5590" s="469">
        <v>49.99</v>
      </c>
      <c r="F5590" t="s">
        <v>6894</v>
      </c>
      <c r="G5590">
        <v>44</v>
      </c>
    </row>
    <row r="5591" spans="1:7">
      <c r="A5591">
        <v>5590</v>
      </c>
      <c r="B5591">
        <v>6833</v>
      </c>
      <c r="C5591">
        <v>34</v>
      </c>
      <c r="D5591" t="s">
        <v>6929</v>
      </c>
      <c r="E5591" s="469">
        <v>369</v>
      </c>
      <c r="F5591" t="s">
        <v>2852</v>
      </c>
      <c r="G5591">
        <v>217</v>
      </c>
    </row>
    <row r="5592" spans="1:7">
      <c r="A5592">
        <v>5591</v>
      </c>
      <c r="B5592">
        <v>11752</v>
      </c>
      <c r="C5592">
        <v>34</v>
      </c>
      <c r="D5592" t="s">
        <v>6930</v>
      </c>
      <c r="E5592" s="469">
        <v>132.99</v>
      </c>
      <c r="F5592" t="s">
        <v>2852</v>
      </c>
      <c r="G5592">
        <v>11</v>
      </c>
    </row>
    <row r="5593" spans="1:7">
      <c r="A5593">
        <v>5592</v>
      </c>
      <c r="B5593">
        <v>11237</v>
      </c>
      <c r="C5593">
        <v>34</v>
      </c>
      <c r="D5593" t="s">
        <v>6931</v>
      </c>
      <c r="E5593" s="469">
        <v>159.99</v>
      </c>
      <c r="F5593" t="s">
        <v>6932</v>
      </c>
      <c r="G5593">
        <v>33</v>
      </c>
    </row>
    <row r="5594" spans="1:7">
      <c r="A5594">
        <v>5593</v>
      </c>
      <c r="B5594">
        <v>7617</v>
      </c>
      <c r="C5594">
        <v>34</v>
      </c>
      <c r="D5594" t="s">
        <v>6933</v>
      </c>
      <c r="E5594" s="469">
        <v>199</v>
      </c>
      <c r="F5594" t="s">
        <v>3070</v>
      </c>
      <c r="G5594">
        <v>186</v>
      </c>
    </row>
    <row r="5595" spans="1:7">
      <c r="A5595">
        <v>5594</v>
      </c>
      <c r="B5595">
        <v>8516</v>
      </c>
      <c r="C5595">
        <v>34</v>
      </c>
      <c r="D5595" t="s">
        <v>6934</v>
      </c>
      <c r="E5595" s="469">
        <v>239</v>
      </c>
      <c r="F5595" t="s">
        <v>3070</v>
      </c>
      <c r="G5595">
        <v>147</v>
      </c>
    </row>
    <row r="5596" spans="1:7">
      <c r="A5596">
        <v>5595</v>
      </c>
      <c r="B5596">
        <v>9099</v>
      </c>
      <c r="C5596">
        <v>34</v>
      </c>
      <c r="D5596" t="s">
        <v>6935</v>
      </c>
      <c r="E5596" s="469">
        <v>129.99</v>
      </c>
      <c r="F5596" t="s">
        <v>3070</v>
      </c>
      <c r="G5596">
        <v>124</v>
      </c>
    </row>
    <row r="5597" spans="1:7">
      <c r="A5597">
        <v>5596</v>
      </c>
      <c r="B5597">
        <v>6072</v>
      </c>
      <c r="C5597">
        <v>34</v>
      </c>
      <c r="D5597" t="s">
        <v>6936</v>
      </c>
      <c r="E5597" s="469">
        <v>359</v>
      </c>
      <c r="F5597" t="s">
        <v>3070</v>
      </c>
      <c r="G5597">
        <v>248</v>
      </c>
    </row>
    <row r="5598" spans="1:7">
      <c r="A5598">
        <v>5597</v>
      </c>
      <c r="B5598">
        <v>11974</v>
      </c>
      <c r="C5598">
        <v>34</v>
      </c>
      <c r="D5598" t="s">
        <v>6937</v>
      </c>
      <c r="E5598" s="469">
        <v>239</v>
      </c>
      <c r="F5598" t="s">
        <v>3070</v>
      </c>
      <c r="G5598">
        <v>1</v>
      </c>
    </row>
    <row r="5599" spans="1:7">
      <c r="A5599">
        <v>5598</v>
      </c>
      <c r="B5599">
        <v>7589</v>
      </c>
      <c r="C5599">
        <v>34</v>
      </c>
      <c r="D5599" t="s">
        <v>6938</v>
      </c>
      <c r="E5599" s="469">
        <v>399</v>
      </c>
      <c r="F5599" t="s">
        <v>3070</v>
      </c>
      <c r="G5599">
        <v>187</v>
      </c>
    </row>
    <row r="5600" spans="1:7">
      <c r="A5600">
        <v>5599</v>
      </c>
      <c r="B5600">
        <v>6734</v>
      </c>
      <c r="C5600">
        <v>34</v>
      </c>
      <c r="D5600" t="s">
        <v>6939</v>
      </c>
      <c r="E5600" s="469">
        <v>299</v>
      </c>
      <c r="F5600" t="s">
        <v>3070</v>
      </c>
      <c r="G5600">
        <v>221</v>
      </c>
    </row>
    <row r="5601" spans="1:7">
      <c r="A5601">
        <v>5600</v>
      </c>
      <c r="B5601">
        <v>10397</v>
      </c>
      <c r="C5601">
        <v>34</v>
      </c>
      <c r="D5601" t="s">
        <v>6940</v>
      </c>
      <c r="E5601" s="469">
        <v>173.99</v>
      </c>
      <c r="F5601" t="s">
        <v>6772</v>
      </c>
      <c r="G5601">
        <v>69</v>
      </c>
    </row>
    <row r="5602" spans="1:7">
      <c r="A5602">
        <v>5601</v>
      </c>
      <c r="B5602">
        <v>10959</v>
      </c>
      <c r="C5602">
        <v>34</v>
      </c>
      <c r="D5602" t="s">
        <v>6941</v>
      </c>
      <c r="E5602" s="469">
        <v>249</v>
      </c>
      <c r="F5602" t="s">
        <v>6772</v>
      </c>
      <c r="G5602">
        <v>44</v>
      </c>
    </row>
    <row r="5603" spans="1:7">
      <c r="A5603">
        <v>5602</v>
      </c>
      <c r="B5603">
        <v>6977</v>
      </c>
      <c r="C5603">
        <v>34</v>
      </c>
      <c r="D5603" t="s">
        <v>6942</v>
      </c>
      <c r="E5603" s="469">
        <v>83.99</v>
      </c>
      <c r="F5603" t="s">
        <v>6772</v>
      </c>
      <c r="G5603">
        <v>211</v>
      </c>
    </row>
    <row r="5604" spans="1:7">
      <c r="A5604">
        <v>5603</v>
      </c>
      <c r="B5604">
        <v>7511</v>
      </c>
      <c r="C5604">
        <v>34</v>
      </c>
      <c r="D5604" t="s">
        <v>6943</v>
      </c>
      <c r="E5604" s="469">
        <v>153.99</v>
      </c>
      <c r="F5604" t="s">
        <v>6772</v>
      </c>
      <c r="G5604">
        <v>190</v>
      </c>
    </row>
    <row r="5605" spans="1:7">
      <c r="A5605">
        <v>5604</v>
      </c>
      <c r="B5605">
        <v>10055</v>
      </c>
      <c r="C5605">
        <v>34</v>
      </c>
      <c r="D5605" t="s">
        <v>6944</v>
      </c>
      <c r="E5605" s="469">
        <v>199</v>
      </c>
      <c r="F5605" t="s">
        <v>6772</v>
      </c>
      <c r="G5605">
        <v>83</v>
      </c>
    </row>
    <row r="5606" spans="1:7">
      <c r="A5606">
        <v>5605</v>
      </c>
      <c r="B5606">
        <v>6130</v>
      </c>
      <c r="C5606">
        <v>34</v>
      </c>
      <c r="D5606" t="s">
        <v>6945</v>
      </c>
      <c r="E5606" s="469">
        <v>163.99</v>
      </c>
      <c r="F5606" t="s">
        <v>6772</v>
      </c>
      <c r="G5606">
        <v>246</v>
      </c>
    </row>
    <row r="5607" spans="1:7">
      <c r="A5607">
        <v>5606</v>
      </c>
      <c r="B5607">
        <v>9521</v>
      </c>
      <c r="C5607">
        <v>34</v>
      </c>
      <c r="D5607" t="s">
        <v>6946</v>
      </c>
      <c r="E5607" s="469">
        <v>509</v>
      </c>
      <c r="F5607" t="s">
        <v>6772</v>
      </c>
      <c r="G5607">
        <v>106</v>
      </c>
    </row>
    <row r="5608" spans="1:7">
      <c r="A5608">
        <v>5607</v>
      </c>
      <c r="B5608">
        <v>10893</v>
      </c>
      <c r="C5608">
        <v>34</v>
      </c>
      <c r="D5608" t="s">
        <v>6947</v>
      </c>
      <c r="E5608" s="469">
        <v>309</v>
      </c>
      <c r="F5608" t="s">
        <v>6772</v>
      </c>
      <c r="G5608">
        <v>47</v>
      </c>
    </row>
    <row r="5609" spans="1:7">
      <c r="A5609">
        <v>5608</v>
      </c>
      <c r="B5609">
        <v>11215</v>
      </c>
      <c r="C5609">
        <v>34</v>
      </c>
      <c r="D5609" t="s">
        <v>6948</v>
      </c>
      <c r="E5609" s="469">
        <v>419</v>
      </c>
      <c r="F5609" t="s">
        <v>6772</v>
      </c>
      <c r="G5609">
        <v>34</v>
      </c>
    </row>
    <row r="5610" spans="1:7">
      <c r="A5610">
        <v>5609</v>
      </c>
      <c r="B5610">
        <v>10541</v>
      </c>
      <c r="C5610">
        <v>34</v>
      </c>
      <c r="D5610" t="s">
        <v>6949</v>
      </c>
      <c r="E5610" s="469">
        <v>539</v>
      </c>
      <c r="F5610" t="s">
        <v>6772</v>
      </c>
      <c r="G5610">
        <v>63</v>
      </c>
    </row>
    <row r="5611" spans="1:7">
      <c r="A5611">
        <v>5610</v>
      </c>
      <c r="B5611">
        <v>8617</v>
      </c>
      <c r="C5611">
        <v>34</v>
      </c>
      <c r="D5611" t="s">
        <v>6950</v>
      </c>
      <c r="E5611" s="469">
        <v>469</v>
      </c>
      <c r="F5611" t="s">
        <v>6772</v>
      </c>
      <c r="G5611">
        <v>143</v>
      </c>
    </row>
    <row r="5612" spans="1:7">
      <c r="A5612">
        <v>5611</v>
      </c>
      <c r="B5612">
        <v>9493</v>
      </c>
      <c r="C5612">
        <v>34</v>
      </c>
      <c r="D5612" t="s">
        <v>6951</v>
      </c>
      <c r="E5612" s="469">
        <v>389</v>
      </c>
      <c r="F5612" t="s">
        <v>6772</v>
      </c>
      <c r="G5612">
        <v>107</v>
      </c>
    </row>
    <row r="5613" spans="1:7">
      <c r="A5613">
        <v>5612</v>
      </c>
      <c r="B5613">
        <v>10960</v>
      </c>
      <c r="C5613">
        <v>34</v>
      </c>
      <c r="D5613" t="s">
        <v>6952</v>
      </c>
      <c r="E5613" s="469">
        <v>239</v>
      </c>
      <c r="F5613" t="s">
        <v>6772</v>
      </c>
      <c r="G5613">
        <v>44</v>
      </c>
    </row>
    <row r="5614" spans="1:7">
      <c r="A5614">
        <v>5613</v>
      </c>
      <c r="B5614">
        <v>7884</v>
      </c>
      <c r="C5614">
        <v>34</v>
      </c>
      <c r="D5614" t="s">
        <v>6953</v>
      </c>
      <c r="E5614" s="469">
        <v>209</v>
      </c>
      <c r="F5614" t="s">
        <v>6772</v>
      </c>
      <c r="G5614">
        <v>173</v>
      </c>
    </row>
    <row r="5615" spans="1:7">
      <c r="A5615">
        <v>5614</v>
      </c>
      <c r="B5615">
        <v>11540</v>
      </c>
      <c r="C5615">
        <v>34</v>
      </c>
      <c r="D5615" t="s">
        <v>6954</v>
      </c>
      <c r="E5615" s="469">
        <v>187.99</v>
      </c>
      <c r="F5615" t="s">
        <v>6772</v>
      </c>
      <c r="G5615">
        <v>20</v>
      </c>
    </row>
    <row r="5616" spans="1:7">
      <c r="A5616">
        <v>5615</v>
      </c>
      <c r="B5616">
        <v>9218</v>
      </c>
      <c r="C5616">
        <v>34</v>
      </c>
      <c r="D5616" t="s">
        <v>6955</v>
      </c>
      <c r="E5616" s="469">
        <v>151.99</v>
      </c>
      <c r="F5616" t="s">
        <v>1224</v>
      </c>
      <c r="G5616">
        <v>119</v>
      </c>
    </row>
    <row r="5617" spans="1:7">
      <c r="A5617">
        <v>5616</v>
      </c>
      <c r="B5617">
        <v>6232</v>
      </c>
      <c r="C5617">
        <v>34</v>
      </c>
      <c r="D5617" t="s">
        <v>6956</v>
      </c>
      <c r="E5617" s="469">
        <v>147.99</v>
      </c>
      <c r="F5617" t="s">
        <v>1224</v>
      </c>
      <c r="G5617">
        <v>241</v>
      </c>
    </row>
    <row r="5618" spans="1:7">
      <c r="A5618">
        <v>5617</v>
      </c>
      <c r="B5618">
        <v>9683</v>
      </c>
      <c r="C5618">
        <v>34</v>
      </c>
      <c r="D5618" t="s">
        <v>6957</v>
      </c>
      <c r="E5618" s="469">
        <v>299</v>
      </c>
      <c r="F5618" t="s">
        <v>1224</v>
      </c>
      <c r="G5618">
        <v>99</v>
      </c>
    </row>
    <row r="5619" spans="1:7">
      <c r="A5619">
        <v>5618</v>
      </c>
      <c r="B5619">
        <v>7058</v>
      </c>
      <c r="C5619">
        <v>34</v>
      </c>
      <c r="D5619" t="s">
        <v>6958</v>
      </c>
      <c r="E5619" s="469">
        <v>146.99</v>
      </c>
      <c r="F5619" t="s">
        <v>1224</v>
      </c>
      <c r="G5619">
        <v>208</v>
      </c>
    </row>
    <row r="5620" spans="1:7">
      <c r="A5620">
        <v>5619</v>
      </c>
      <c r="B5620">
        <v>8722</v>
      </c>
      <c r="C5620">
        <v>34</v>
      </c>
      <c r="D5620" t="s">
        <v>6959</v>
      </c>
      <c r="E5620" s="469">
        <v>137.99</v>
      </c>
      <c r="F5620" t="s">
        <v>1224</v>
      </c>
      <c r="G5620">
        <v>139</v>
      </c>
    </row>
    <row r="5621" spans="1:7">
      <c r="A5621">
        <v>5620</v>
      </c>
      <c r="B5621">
        <v>8124</v>
      </c>
      <c r="C5621">
        <v>34</v>
      </c>
      <c r="D5621" t="s">
        <v>6960</v>
      </c>
      <c r="E5621" s="469">
        <v>99.99</v>
      </c>
      <c r="F5621" t="s">
        <v>6822</v>
      </c>
      <c r="G5621">
        <v>163</v>
      </c>
    </row>
    <row r="5622" spans="1:7">
      <c r="A5622">
        <v>5621</v>
      </c>
      <c r="B5622">
        <v>10423</v>
      </c>
      <c r="C5622">
        <v>34</v>
      </c>
      <c r="D5622" t="s">
        <v>6961</v>
      </c>
      <c r="E5622" s="469">
        <v>419</v>
      </c>
      <c r="F5622" t="s">
        <v>6962</v>
      </c>
      <c r="G5622">
        <v>68</v>
      </c>
    </row>
    <row r="5623" spans="1:7">
      <c r="A5623">
        <v>5622</v>
      </c>
      <c r="B5623">
        <v>7693</v>
      </c>
      <c r="C5623">
        <v>34</v>
      </c>
      <c r="D5623" t="s">
        <v>6963</v>
      </c>
      <c r="E5623" s="469">
        <v>97.99</v>
      </c>
      <c r="F5623" t="s">
        <v>6962</v>
      </c>
      <c r="G5623">
        <v>182</v>
      </c>
    </row>
    <row r="5624" spans="1:7">
      <c r="A5624">
        <v>5623</v>
      </c>
      <c r="B5624">
        <v>8723</v>
      </c>
      <c r="C5624">
        <v>34</v>
      </c>
      <c r="D5624" t="s">
        <v>6964</v>
      </c>
      <c r="E5624" s="469">
        <v>289</v>
      </c>
      <c r="F5624" t="s">
        <v>6962</v>
      </c>
      <c r="G5624">
        <v>139</v>
      </c>
    </row>
    <row r="5625" spans="1:7">
      <c r="A5625">
        <v>5624</v>
      </c>
      <c r="B5625">
        <v>8517</v>
      </c>
      <c r="C5625">
        <v>34</v>
      </c>
      <c r="D5625" t="s">
        <v>6965</v>
      </c>
      <c r="E5625" s="469">
        <v>199</v>
      </c>
      <c r="F5625" t="s">
        <v>6853</v>
      </c>
      <c r="G5625">
        <v>147</v>
      </c>
    </row>
    <row r="5626" spans="1:7">
      <c r="A5626">
        <v>5625</v>
      </c>
      <c r="B5626">
        <v>7694</v>
      </c>
      <c r="C5626">
        <v>34</v>
      </c>
      <c r="D5626" t="s">
        <v>6966</v>
      </c>
      <c r="E5626" s="469">
        <v>44.95</v>
      </c>
      <c r="F5626" t="s">
        <v>6853</v>
      </c>
      <c r="G5626">
        <v>182</v>
      </c>
    </row>
    <row r="5627" spans="1:7">
      <c r="A5627">
        <v>5626</v>
      </c>
      <c r="B5627">
        <v>6073</v>
      </c>
      <c r="C5627">
        <v>34</v>
      </c>
      <c r="D5627" t="s">
        <v>6967</v>
      </c>
      <c r="E5627" s="469">
        <v>69.95</v>
      </c>
      <c r="F5627" t="s">
        <v>6853</v>
      </c>
      <c r="G5627">
        <v>248</v>
      </c>
    </row>
    <row r="5628" spans="1:7">
      <c r="A5628">
        <v>5627</v>
      </c>
      <c r="B5628">
        <v>11693</v>
      </c>
      <c r="C5628">
        <v>34</v>
      </c>
      <c r="D5628" t="s">
        <v>6968</v>
      </c>
      <c r="E5628" s="469">
        <v>44.85</v>
      </c>
      <c r="F5628" t="s">
        <v>6853</v>
      </c>
      <c r="G5628">
        <v>13</v>
      </c>
    </row>
    <row r="5629" spans="1:7">
      <c r="A5629">
        <v>5628</v>
      </c>
      <c r="B5629">
        <v>6187</v>
      </c>
      <c r="C5629">
        <v>34</v>
      </c>
      <c r="D5629" t="s">
        <v>6969</v>
      </c>
      <c r="E5629" s="469">
        <v>99.95</v>
      </c>
      <c r="F5629" t="s">
        <v>6853</v>
      </c>
      <c r="G5629">
        <v>243</v>
      </c>
    </row>
    <row r="5630" spans="1:7">
      <c r="A5630">
        <v>5629</v>
      </c>
      <c r="B5630">
        <v>11641</v>
      </c>
      <c r="C5630">
        <v>34</v>
      </c>
      <c r="D5630" t="s">
        <v>6970</v>
      </c>
      <c r="E5630" s="469">
        <v>79.95</v>
      </c>
      <c r="F5630" t="s">
        <v>6853</v>
      </c>
      <c r="G5630">
        <v>15</v>
      </c>
    </row>
    <row r="5631" spans="1:7">
      <c r="A5631">
        <v>5630</v>
      </c>
      <c r="B5631">
        <v>10610</v>
      </c>
      <c r="C5631">
        <v>34</v>
      </c>
      <c r="D5631" t="s">
        <v>6971</v>
      </c>
      <c r="E5631" s="469">
        <v>178</v>
      </c>
      <c r="F5631" t="s">
        <v>6853</v>
      </c>
      <c r="G5631">
        <v>60</v>
      </c>
    </row>
    <row r="5632" spans="1:7">
      <c r="A5632">
        <v>5631</v>
      </c>
      <c r="B5632">
        <v>11167</v>
      </c>
      <c r="C5632">
        <v>34</v>
      </c>
      <c r="D5632" t="s">
        <v>6972</v>
      </c>
      <c r="E5632" s="469">
        <v>99.99</v>
      </c>
      <c r="F5632" t="s">
        <v>6853</v>
      </c>
      <c r="G5632">
        <v>36</v>
      </c>
    </row>
    <row r="5633" spans="1:7">
      <c r="A5633">
        <v>5632</v>
      </c>
      <c r="B5633">
        <v>8698</v>
      </c>
      <c r="C5633">
        <v>34</v>
      </c>
      <c r="D5633" t="s">
        <v>6973</v>
      </c>
      <c r="E5633" s="469">
        <v>449</v>
      </c>
      <c r="F5633" t="s">
        <v>6776</v>
      </c>
      <c r="G5633">
        <v>140</v>
      </c>
    </row>
    <row r="5634" spans="1:7">
      <c r="A5634">
        <v>5633</v>
      </c>
      <c r="B5634">
        <v>10243</v>
      </c>
      <c r="C5634">
        <v>34</v>
      </c>
      <c r="D5634" t="s">
        <v>6974</v>
      </c>
      <c r="E5634" s="469">
        <v>132</v>
      </c>
      <c r="F5634" t="s">
        <v>6776</v>
      </c>
      <c r="G5634">
        <v>75</v>
      </c>
    </row>
    <row r="5635" spans="1:7">
      <c r="A5635">
        <v>5634</v>
      </c>
      <c r="B5635">
        <v>9471</v>
      </c>
      <c r="C5635">
        <v>34</v>
      </c>
      <c r="D5635" t="s">
        <v>6975</v>
      </c>
      <c r="E5635" s="469">
        <v>155.99</v>
      </c>
      <c r="F5635" t="s">
        <v>6776</v>
      </c>
      <c r="G5635">
        <v>108</v>
      </c>
    </row>
    <row r="5636" spans="1:7">
      <c r="A5636">
        <v>5635</v>
      </c>
      <c r="B5636">
        <v>10653</v>
      </c>
      <c r="C5636">
        <v>34</v>
      </c>
      <c r="D5636" t="s">
        <v>6976</v>
      </c>
      <c r="E5636" s="469">
        <v>119.99</v>
      </c>
      <c r="F5636" t="s">
        <v>2182</v>
      </c>
      <c r="G5636">
        <v>58</v>
      </c>
    </row>
    <row r="5637" spans="1:7">
      <c r="A5637">
        <v>5636</v>
      </c>
      <c r="B5637">
        <v>8833</v>
      </c>
      <c r="C5637">
        <v>34</v>
      </c>
      <c r="D5637" t="s">
        <v>6896</v>
      </c>
      <c r="E5637" s="469">
        <v>139</v>
      </c>
      <c r="F5637" t="s">
        <v>2182</v>
      </c>
      <c r="G5637">
        <v>135</v>
      </c>
    </row>
    <row r="5638" spans="1:7">
      <c r="A5638">
        <v>5637</v>
      </c>
      <c r="B5638">
        <v>11581</v>
      </c>
      <c r="C5638">
        <v>34</v>
      </c>
      <c r="D5638" t="s">
        <v>6818</v>
      </c>
      <c r="E5638" s="469">
        <v>98.95</v>
      </c>
      <c r="F5638" t="s">
        <v>2182</v>
      </c>
      <c r="G5638">
        <v>18</v>
      </c>
    </row>
    <row r="5639" spans="1:7">
      <c r="A5639">
        <v>5638</v>
      </c>
      <c r="B5639">
        <v>9539</v>
      </c>
      <c r="C5639">
        <v>34</v>
      </c>
      <c r="D5639" t="s">
        <v>6882</v>
      </c>
      <c r="E5639" s="469">
        <v>111.99</v>
      </c>
      <c r="F5639" t="s">
        <v>2182</v>
      </c>
      <c r="G5639">
        <v>105</v>
      </c>
    </row>
    <row r="5640" spans="1:7">
      <c r="A5640">
        <v>5639</v>
      </c>
      <c r="B5640">
        <v>6418</v>
      </c>
      <c r="C5640">
        <v>34</v>
      </c>
      <c r="D5640" t="s">
        <v>6977</v>
      </c>
      <c r="E5640" s="469">
        <v>109.99</v>
      </c>
      <c r="F5640" t="s">
        <v>2182</v>
      </c>
      <c r="G5640">
        <v>233</v>
      </c>
    </row>
    <row r="5641" spans="1:7">
      <c r="A5641">
        <v>5640</v>
      </c>
      <c r="B5641">
        <v>10765</v>
      </c>
      <c r="C5641">
        <v>34</v>
      </c>
      <c r="D5641" t="s">
        <v>6978</v>
      </c>
      <c r="E5641" s="469">
        <v>69.95</v>
      </c>
      <c r="F5641" t="s">
        <v>2182</v>
      </c>
      <c r="G5641">
        <v>53</v>
      </c>
    </row>
    <row r="5642" spans="1:7">
      <c r="A5642">
        <v>5641</v>
      </c>
      <c r="B5642">
        <v>8750</v>
      </c>
      <c r="C5642">
        <v>34</v>
      </c>
      <c r="D5642" t="s">
        <v>6979</v>
      </c>
      <c r="E5642" s="469">
        <v>61.99</v>
      </c>
      <c r="F5642" t="s">
        <v>2182</v>
      </c>
      <c r="G5642">
        <v>138</v>
      </c>
    </row>
    <row r="5643" spans="1:7">
      <c r="A5643">
        <v>5642</v>
      </c>
      <c r="B5643">
        <v>11415</v>
      </c>
      <c r="C5643">
        <v>34</v>
      </c>
      <c r="D5643" t="s">
        <v>6980</v>
      </c>
      <c r="E5643" s="469">
        <v>134</v>
      </c>
      <c r="F5643" t="s">
        <v>2182</v>
      </c>
      <c r="G5643">
        <v>25</v>
      </c>
    </row>
    <row r="5644" spans="1:7">
      <c r="A5644">
        <v>5643</v>
      </c>
      <c r="B5644">
        <v>6949</v>
      </c>
      <c r="C5644">
        <v>34</v>
      </c>
      <c r="D5644" t="s">
        <v>6783</v>
      </c>
      <c r="E5644" s="469">
        <v>199</v>
      </c>
      <c r="F5644" t="s">
        <v>2182</v>
      </c>
      <c r="G5644">
        <v>212</v>
      </c>
    </row>
    <row r="5645" spans="1:7">
      <c r="A5645">
        <v>5644</v>
      </c>
      <c r="B5645">
        <v>11283</v>
      </c>
      <c r="C5645">
        <v>34</v>
      </c>
      <c r="D5645" t="s">
        <v>6854</v>
      </c>
      <c r="E5645" s="469">
        <v>189</v>
      </c>
      <c r="F5645" t="s">
        <v>2182</v>
      </c>
      <c r="G5645">
        <v>31</v>
      </c>
    </row>
    <row r="5646" spans="1:7">
      <c r="A5646">
        <v>5645</v>
      </c>
      <c r="B5646">
        <v>6374</v>
      </c>
      <c r="C5646">
        <v>34</v>
      </c>
      <c r="D5646" t="s">
        <v>6981</v>
      </c>
      <c r="E5646" s="469">
        <v>459</v>
      </c>
      <c r="F5646" t="s">
        <v>2182</v>
      </c>
      <c r="G5646">
        <v>235</v>
      </c>
    </row>
    <row r="5647" spans="1:7">
      <c r="A5647">
        <v>5646</v>
      </c>
      <c r="B5647">
        <v>6021</v>
      </c>
      <c r="C5647">
        <v>34</v>
      </c>
      <c r="D5647" t="s">
        <v>6982</v>
      </c>
      <c r="E5647" s="469">
        <v>349</v>
      </c>
      <c r="F5647" t="s">
        <v>2182</v>
      </c>
      <c r="G5647">
        <v>250</v>
      </c>
    </row>
    <row r="5648" spans="1:7">
      <c r="A5648">
        <v>5647</v>
      </c>
      <c r="B5648">
        <v>8281</v>
      </c>
      <c r="C5648">
        <v>34</v>
      </c>
      <c r="D5648" t="s">
        <v>6983</v>
      </c>
      <c r="E5648" s="469">
        <v>209</v>
      </c>
      <c r="F5648" t="s">
        <v>2182</v>
      </c>
      <c r="G5648">
        <v>156</v>
      </c>
    </row>
    <row r="5649" spans="1:7">
      <c r="A5649">
        <v>5648</v>
      </c>
      <c r="B5649">
        <v>9941</v>
      </c>
      <c r="C5649">
        <v>34</v>
      </c>
      <c r="D5649" t="s">
        <v>6984</v>
      </c>
      <c r="E5649" s="469">
        <v>499</v>
      </c>
      <c r="F5649" t="s">
        <v>2182</v>
      </c>
      <c r="G5649">
        <v>89</v>
      </c>
    </row>
    <row r="5650" spans="1:7">
      <c r="A5650">
        <v>5649</v>
      </c>
      <c r="B5650">
        <v>10194</v>
      </c>
      <c r="C5650">
        <v>34</v>
      </c>
      <c r="D5650" t="s">
        <v>6985</v>
      </c>
      <c r="E5650" s="469">
        <v>509</v>
      </c>
      <c r="F5650" t="s">
        <v>2182</v>
      </c>
      <c r="G5650">
        <v>77</v>
      </c>
    </row>
    <row r="5651" spans="1:7">
      <c r="A5651">
        <v>5650</v>
      </c>
      <c r="B5651">
        <v>6886</v>
      </c>
      <c r="C5651">
        <v>34</v>
      </c>
      <c r="D5651" t="s">
        <v>6986</v>
      </c>
      <c r="E5651" s="469">
        <v>489</v>
      </c>
      <c r="F5651" t="s">
        <v>2182</v>
      </c>
      <c r="G5651">
        <v>215</v>
      </c>
    </row>
    <row r="5652" spans="1:7">
      <c r="A5652">
        <v>5651</v>
      </c>
      <c r="B5652">
        <v>10153</v>
      </c>
      <c r="C5652">
        <v>34</v>
      </c>
      <c r="D5652" t="s">
        <v>6987</v>
      </c>
      <c r="E5652" s="469">
        <v>579</v>
      </c>
      <c r="F5652" t="s">
        <v>2182</v>
      </c>
      <c r="G5652">
        <v>79</v>
      </c>
    </row>
    <row r="5653" spans="1:7">
      <c r="A5653">
        <v>5652</v>
      </c>
      <c r="B5653">
        <v>11190</v>
      </c>
      <c r="C5653">
        <v>34</v>
      </c>
      <c r="D5653" t="s">
        <v>6988</v>
      </c>
      <c r="E5653" s="469">
        <v>319</v>
      </c>
      <c r="F5653" t="s">
        <v>2182</v>
      </c>
      <c r="G5653">
        <v>35</v>
      </c>
    </row>
    <row r="5654" spans="1:7">
      <c r="A5654">
        <v>5653</v>
      </c>
      <c r="B5654">
        <v>7718</v>
      </c>
      <c r="C5654">
        <v>34</v>
      </c>
      <c r="D5654" t="s">
        <v>6989</v>
      </c>
      <c r="E5654" s="469">
        <v>329</v>
      </c>
      <c r="F5654" t="s">
        <v>2182</v>
      </c>
      <c r="G5654">
        <v>181</v>
      </c>
    </row>
    <row r="5655" spans="1:7">
      <c r="A5655">
        <v>5654</v>
      </c>
      <c r="B5655">
        <v>9714</v>
      </c>
      <c r="C5655">
        <v>34</v>
      </c>
      <c r="D5655" t="s">
        <v>6990</v>
      </c>
      <c r="E5655" s="469">
        <v>249</v>
      </c>
      <c r="F5655" t="s">
        <v>2182</v>
      </c>
      <c r="G5655">
        <v>98</v>
      </c>
    </row>
    <row r="5656" spans="1:7">
      <c r="A5656">
        <v>5655</v>
      </c>
      <c r="B5656">
        <v>10937</v>
      </c>
      <c r="C5656">
        <v>34</v>
      </c>
      <c r="D5656" t="s">
        <v>6991</v>
      </c>
      <c r="E5656" s="469">
        <v>138.99</v>
      </c>
      <c r="F5656" t="s">
        <v>2182</v>
      </c>
      <c r="G5656">
        <v>45</v>
      </c>
    </row>
    <row r="5657" spans="1:7">
      <c r="A5657">
        <v>5656</v>
      </c>
      <c r="B5657">
        <v>7248</v>
      </c>
      <c r="C5657">
        <v>34</v>
      </c>
      <c r="D5657" t="s">
        <v>6992</v>
      </c>
      <c r="E5657" s="469">
        <v>409</v>
      </c>
      <c r="F5657" t="s">
        <v>2182</v>
      </c>
      <c r="G5657">
        <v>201</v>
      </c>
    </row>
    <row r="5658" spans="1:7">
      <c r="A5658">
        <v>5657</v>
      </c>
      <c r="B5658">
        <v>6654</v>
      </c>
      <c r="C5658">
        <v>34</v>
      </c>
      <c r="D5658" t="s">
        <v>6993</v>
      </c>
      <c r="E5658" s="469">
        <v>499</v>
      </c>
      <c r="F5658" t="s">
        <v>2182</v>
      </c>
      <c r="G5658">
        <v>224</v>
      </c>
    </row>
    <row r="5659" spans="1:7">
      <c r="A5659">
        <v>5658</v>
      </c>
      <c r="B5659">
        <v>11871</v>
      </c>
      <c r="C5659">
        <v>34</v>
      </c>
      <c r="D5659" t="s">
        <v>6994</v>
      </c>
      <c r="E5659" s="469">
        <v>53.99</v>
      </c>
      <c r="F5659" t="s">
        <v>2914</v>
      </c>
      <c r="G5659">
        <v>6</v>
      </c>
    </row>
    <row r="5660" spans="1:7">
      <c r="A5660">
        <v>5659</v>
      </c>
      <c r="B5660">
        <v>7079</v>
      </c>
      <c r="C5660">
        <v>34</v>
      </c>
      <c r="D5660" t="s">
        <v>6995</v>
      </c>
      <c r="E5660" s="469">
        <v>147</v>
      </c>
      <c r="F5660" t="s">
        <v>2914</v>
      </c>
      <c r="G5660">
        <v>207</v>
      </c>
    </row>
    <row r="5661" spans="1:7">
      <c r="A5661">
        <v>5660</v>
      </c>
      <c r="B5661">
        <v>8541</v>
      </c>
      <c r="C5661">
        <v>34</v>
      </c>
      <c r="D5661" t="s">
        <v>6996</v>
      </c>
      <c r="E5661" s="469">
        <v>219</v>
      </c>
      <c r="F5661" t="s">
        <v>2914</v>
      </c>
      <c r="G5661">
        <v>146</v>
      </c>
    </row>
    <row r="5662" spans="1:7">
      <c r="A5662">
        <v>5661</v>
      </c>
      <c r="B5662">
        <v>9942</v>
      </c>
      <c r="C5662">
        <v>34</v>
      </c>
      <c r="D5662" t="s">
        <v>6997</v>
      </c>
      <c r="E5662" s="469">
        <v>79.989999999999995</v>
      </c>
      <c r="F5662" t="s">
        <v>2914</v>
      </c>
      <c r="G5662">
        <v>89</v>
      </c>
    </row>
    <row r="5663" spans="1:7">
      <c r="A5663">
        <v>5662</v>
      </c>
      <c r="B5663">
        <v>11106</v>
      </c>
      <c r="C5663">
        <v>34</v>
      </c>
      <c r="D5663" t="s">
        <v>6998</v>
      </c>
      <c r="E5663" s="469">
        <v>104.95</v>
      </c>
      <c r="F5663" t="s">
        <v>2914</v>
      </c>
      <c r="G5663">
        <v>39</v>
      </c>
    </row>
    <row r="5664" spans="1:7">
      <c r="A5664">
        <v>5663</v>
      </c>
      <c r="B5664">
        <v>6523</v>
      </c>
      <c r="C5664">
        <v>34</v>
      </c>
      <c r="D5664" t="s">
        <v>6999</v>
      </c>
      <c r="E5664" s="469">
        <v>99.95</v>
      </c>
      <c r="F5664" t="s">
        <v>2914</v>
      </c>
      <c r="G5664">
        <v>229</v>
      </c>
    </row>
    <row r="5665" spans="1:7">
      <c r="A5665">
        <v>5664</v>
      </c>
      <c r="B5665">
        <v>6375</v>
      </c>
      <c r="C5665">
        <v>34</v>
      </c>
      <c r="D5665" t="s">
        <v>7000</v>
      </c>
      <c r="E5665" s="469">
        <v>74.989999999999995</v>
      </c>
      <c r="F5665" t="s">
        <v>2914</v>
      </c>
      <c r="G5665">
        <v>235</v>
      </c>
    </row>
    <row r="5666" spans="1:7">
      <c r="A5666">
        <v>5665</v>
      </c>
      <c r="B5666">
        <v>11667</v>
      </c>
      <c r="C5666">
        <v>34</v>
      </c>
      <c r="D5666" t="s">
        <v>7001</v>
      </c>
      <c r="E5666" s="469">
        <v>163</v>
      </c>
      <c r="F5666" t="s">
        <v>2914</v>
      </c>
      <c r="G5666">
        <v>14</v>
      </c>
    </row>
    <row r="5667" spans="1:7">
      <c r="A5667">
        <v>5666</v>
      </c>
      <c r="B5667">
        <v>6254</v>
      </c>
      <c r="C5667">
        <v>34</v>
      </c>
      <c r="D5667" t="s">
        <v>7002</v>
      </c>
      <c r="E5667" s="469">
        <v>449</v>
      </c>
      <c r="F5667" t="s">
        <v>1224</v>
      </c>
      <c r="G5667">
        <v>240</v>
      </c>
    </row>
    <row r="5668" spans="1:7">
      <c r="A5668">
        <v>5667</v>
      </c>
      <c r="B5668">
        <v>7191</v>
      </c>
      <c r="C5668">
        <v>34</v>
      </c>
      <c r="D5668" t="s">
        <v>7003</v>
      </c>
      <c r="E5668" s="469">
        <v>269</v>
      </c>
      <c r="F5668" t="s">
        <v>2182</v>
      </c>
      <c r="G5668">
        <v>203</v>
      </c>
    </row>
    <row r="5669" spans="1:7">
      <c r="A5669">
        <v>5668</v>
      </c>
      <c r="B5669">
        <v>8646</v>
      </c>
      <c r="C5669">
        <v>34</v>
      </c>
      <c r="D5669" t="s">
        <v>7004</v>
      </c>
      <c r="E5669" s="469">
        <v>359</v>
      </c>
      <c r="F5669" t="s">
        <v>3070</v>
      </c>
      <c r="G5669">
        <v>142</v>
      </c>
    </row>
    <row r="5670" spans="1:7">
      <c r="A5670">
        <v>5669</v>
      </c>
      <c r="B5670">
        <v>9183</v>
      </c>
      <c r="C5670">
        <v>34</v>
      </c>
      <c r="D5670" t="s">
        <v>6847</v>
      </c>
      <c r="E5670" s="469">
        <v>186.99</v>
      </c>
      <c r="F5670" t="s">
        <v>2182</v>
      </c>
      <c r="G5670">
        <v>120</v>
      </c>
    </row>
    <row r="5671" spans="1:7">
      <c r="A5671">
        <v>5670</v>
      </c>
      <c r="B5671">
        <v>6789</v>
      </c>
      <c r="C5671">
        <v>34</v>
      </c>
      <c r="D5671" t="s">
        <v>7005</v>
      </c>
      <c r="E5671" s="469">
        <v>289</v>
      </c>
      <c r="F5671" t="s">
        <v>3070</v>
      </c>
      <c r="G5671">
        <v>219</v>
      </c>
    </row>
    <row r="5672" spans="1:7">
      <c r="A5672">
        <v>5671</v>
      </c>
      <c r="B5672">
        <v>8518</v>
      </c>
      <c r="C5672">
        <v>34</v>
      </c>
      <c r="D5672" t="s">
        <v>7006</v>
      </c>
      <c r="E5672" s="469">
        <v>172.99</v>
      </c>
      <c r="F5672" t="s">
        <v>2182</v>
      </c>
      <c r="G5672">
        <v>147</v>
      </c>
    </row>
    <row r="5673" spans="1:7">
      <c r="A5673">
        <v>5672</v>
      </c>
      <c r="B5673">
        <v>7983</v>
      </c>
      <c r="C5673">
        <v>35</v>
      </c>
      <c r="D5673" t="s">
        <v>7007</v>
      </c>
      <c r="E5673" s="469">
        <v>198.8</v>
      </c>
      <c r="F5673" t="s">
        <v>7008</v>
      </c>
      <c r="G5673">
        <v>169</v>
      </c>
    </row>
    <row r="5674" spans="1:7">
      <c r="A5674">
        <v>5673</v>
      </c>
      <c r="B5674">
        <v>10244</v>
      </c>
      <c r="C5674">
        <v>35</v>
      </c>
      <c r="D5674" t="s">
        <v>7009</v>
      </c>
      <c r="E5674" s="469">
        <v>107.95</v>
      </c>
      <c r="F5674" t="s">
        <v>7008</v>
      </c>
      <c r="G5674">
        <v>75</v>
      </c>
    </row>
    <row r="5675" spans="1:7">
      <c r="A5675">
        <v>5674</v>
      </c>
      <c r="B5675">
        <v>6074</v>
      </c>
      <c r="C5675">
        <v>35</v>
      </c>
      <c r="D5675" t="s">
        <v>7010</v>
      </c>
      <c r="E5675" s="469">
        <v>139</v>
      </c>
      <c r="F5675" t="s">
        <v>7008</v>
      </c>
      <c r="G5675">
        <v>248</v>
      </c>
    </row>
    <row r="5676" spans="1:7">
      <c r="A5676">
        <v>5675</v>
      </c>
      <c r="B5676">
        <v>9793</v>
      </c>
      <c r="C5676">
        <v>35</v>
      </c>
      <c r="D5676" t="s">
        <v>7011</v>
      </c>
      <c r="E5676" s="469">
        <v>69.95</v>
      </c>
      <c r="F5676" t="s">
        <v>7008</v>
      </c>
      <c r="G5676">
        <v>95</v>
      </c>
    </row>
    <row r="5677" spans="1:7">
      <c r="A5677">
        <v>5676</v>
      </c>
      <c r="B5677">
        <v>8125</v>
      </c>
      <c r="C5677">
        <v>35</v>
      </c>
      <c r="D5677" t="s">
        <v>7012</v>
      </c>
      <c r="E5677" s="469">
        <v>199</v>
      </c>
      <c r="F5677" t="s">
        <v>7008</v>
      </c>
      <c r="G5677">
        <v>163</v>
      </c>
    </row>
    <row r="5678" spans="1:7">
      <c r="A5678">
        <v>5677</v>
      </c>
      <c r="B5678">
        <v>9558</v>
      </c>
      <c r="C5678">
        <v>35</v>
      </c>
      <c r="D5678" t="s">
        <v>7013</v>
      </c>
      <c r="E5678" s="469">
        <v>25.9</v>
      </c>
      <c r="F5678" t="s">
        <v>7008</v>
      </c>
      <c r="G5678">
        <v>104</v>
      </c>
    </row>
    <row r="5679" spans="1:7">
      <c r="A5679">
        <v>5678</v>
      </c>
      <c r="B5679">
        <v>9842</v>
      </c>
      <c r="C5679">
        <v>35</v>
      </c>
      <c r="D5679" t="s">
        <v>7014</v>
      </c>
      <c r="E5679" s="469">
        <v>258.19</v>
      </c>
      <c r="F5679" t="s">
        <v>7008</v>
      </c>
      <c r="G5679">
        <v>93</v>
      </c>
    </row>
    <row r="5680" spans="1:7">
      <c r="A5680">
        <v>5679</v>
      </c>
      <c r="B5680">
        <v>11216</v>
      </c>
      <c r="C5680">
        <v>35</v>
      </c>
      <c r="D5680" t="s">
        <v>7015</v>
      </c>
      <c r="E5680" s="469">
        <v>42.95</v>
      </c>
      <c r="F5680" t="s">
        <v>7008</v>
      </c>
      <c r="G5680">
        <v>34</v>
      </c>
    </row>
    <row r="5681" spans="1:7">
      <c r="A5681">
        <v>5680</v>
      </c>
      <c r="B5681">
        <v>9821</v>
      </c>
      <c r="C5681">
        <v>35</v>
      </c>
      <c r="D5681" t="s">
        <v>7016</v>
      </c>
      <c r="E5681" s="469">
        <v>139.99</v>
      </c>
      <c r="F5681" t="s">
        <v>7008</v>
      </c>
      <c r="G5681">
        <v>94</v>
      </c>
    </row>
    <row r="5682" spans="1:7">
      <c r="A5682">
        <v>5681</v>
      </c>
      <c r="B5682">
        <v>8126</v>
      </c>
      <c r="C5682">
        <v>35</v>
      </c>
      <c r="D5682" t="s">
        <v>7017</v>
      </c>
      <c r="E5682" s="469">
        <v>148</v>
      </c>
      <c r="F5682" t="s">
        <v>7008</v>
      </c>
      <c r="G5682">
        <v>163</v>
      </c>
    </row>
    <row r="5683" spans="1:7">
      <c r="A5683">
        <v>5682</v>
      </c>
      <c r="B5683">
        <v>10522</v>
      </c>
      <c r="C5683">
        <v>35</v>
      </c>
      <c r="D5683" t="s">
        <v>7018</v>
      </c>
      <c r="E5683" s="469">
        <v>89.95</v>
      </c>
      <c r="F5683" t="s">
        <v>7008</v>
      </c>
      <c r="G5683">
        <v>64</v>
      </c>
    </row>
    <row r="5684" spans="1:7">
      <c r="A5684">
        <v>5683</v>
      </c>
      <c r="B5684">
        <v>11541</v>
      </c>
      <c r="C5684">
        <v>35</v>
      </c>
      <c r="D5684" t="s">
        <v>7019</v>
      </c>
      <c r="E5684" s="469">
        <v>61.99</v>
      </c>
      <c r="F5684" t="s">
        <v>7020</v>
      </c>
      <c r="G5684">
        <v>20</v>
      </c>
    </row>
    <row r="5685" spans="1:7">
      <c r="A5685">
        <v>5684</v>
      </c>
      <c r="B5685">
        <v>8127</v>
      </c>
      <c r="C5685">
        <v>35</v>
      </c>
      <c r="D5685" t="s">
        <v>7021</v>
      </c>
      <c r="E5685" s="469">
        <v>197.95</v>
      </c>
      <c r="F5685" t="s">
        <v>7008</v>
      </c>
      <c r="G5685">
        <v>163</v>
      </c>
    </row>
    <row r="5686" spans="1:7">
      <c r="A5686">
        <v>5685</v>
      </c>
      <c r="B5686">
        <v>9250</v>
      </c>
      <c r="C5686">
        <v>35</v>
      </c>
      <c r="D5686" t="s">
        <v>7022</v>
      </c>
      <c r="E5686" s="469">
        <v>32.9</v>
      </c>
      <c r="F5686" t="s">
        <v>7008</v>
      </c>
      <c r="G5686">
        <v>118</v>
      </c>
    </row>
    <row r="5687" spans="1:7">
      <c r="A5687">
        <v>5686</v>
      </c>
      <c r="B5687">
        <v>11017</v>
      </c>
      <c r="C5687">
        <v>35</v>
      </c>
      <c r="D5687" t="s">
        <v>7023</v>
      </c>
      <c r="E5687" s="469">
        <v>74.95</v>
      </c>
      <c r="F5687" t="s">
        <v>7008</v>
      </c>
      <c r="G5687">
        <v>42</v>
      </c>
    </row>
    <row r="5688" spans="1:7">
      <c r="A5688">
        <v>5687</v>
      </c>
      <c r="B5688">
        <v>11778</v>
      </c>
      <c r="C5688">
        <v>35</v>
      </c>
      <c r="D5688" t="s">
        <v>7024</v>
      </c>
      <c r="E5688" s="469">
        <v>66.95</v>
      </c>
      <c r="F5688" t="s">
        <v>7008</v>
      </c>
      <c r="G5688">
        <v>10</v>
      </c>
    </row>
    <row r="5689" spans="1:7">
      <c r="A5689">
        <v>5688</v>
      </c>
      <c r="B5689">
        <v>10844</v>
      </c>
      <c r="C5689">
        <v>35</v>
      </c>
      <c r="D5689" t="s">
        <v>7025</v>
      </c>
      <c r="E5689" s="469">
        <v>159.94</v>
      </c>
      <c r="F5689" t="s">
        <v>7008</v>
      </c>
      <c r="G5689">
        <v>49</v>
      </c>
    </row>
    <row r="5690" spans="1:7">
      <c r="A5690">
        <v>5689</v>
      </c>
      <c r="B5690">
        <v>9251</v>
      </c>
      <c r="C5690">
        <v>35</v>
      </c>
      <c r="D5690" t="s">
        <v>7026</v>
      </c>
      <c r="E5690" s="469">
        <v>89.95</v>
      </c>
      <c r="F5690" t="s">
        <v>7008</v>
      </c>
      <c r="G5690">
        <v>118</v>
      </c>
    </row>
    <row r="5691" spans="1:7">
      <c r="A5691">
        <v>5690</v>
      </c>
      <c r="B5691">
        <v>9579</v>
      </c>
      <c r="C5691">
        <v>35</v>
      </c>
      <c r="D5691" t="s">
        <v>7027</v>
      </c>
      <c r="E5691" s="469">
        <v>137.94999999999999</v>
      </c>
      <c r="F5691" t="s">
        <v>7020</v>
      </c>
      <c r="G5691">
        <v>103</v>
      </c>
    </row>
    <row r="5692" spans="1:7">
      <c r="A5692">
        <v>5691</v>
      </c>
      <c r="B5692">
        <v>6912</v>
      </c>
      <c r="C5692">
        <v>35</v>
      </c>
      <c r="D5692" t="s">
        <v>7028</v>
      </c>
      <c r="E5692" s="469">
        <v>299</v>
      </c>
      <c r="F5692" t="s">
        <v>7008</v>
      </c>
      <c r="G5692">
        <v>214</v>
      </c>
    </row>
    <row r="5693" spans="1:7">
      <c r="A5693">
        <v>5692</v>
      </c>
      <c r="B5693">
        <v>6621</v>
      </c>
      <c r="C5693">
        <v>35</v>
      </c>
      <c r="D5693" t="s">
        <v>7029</v>
      </c>
      <c r="E5693" s="469">
        <v>99.95</v>
      </c>
      <c r="F5693" t="s">
        <v>7008</v>
      </c>
      <c r="G5693">
        <v>225</v>
      </c>
    </row>
    <row r="5694" spans="1:7">
      <c r="A5694">
        <v>5693</v>
      </c>
      <c r="B5694">
        <v>11168</v>
      </c>
      <c r="C5694">
        <v>35</v>
      </c>
      <c r="D5694" t="s">
        <v>7030</v>
      </c>
      <c r="E5694" s="469">
        <v>95.94</v>
      </c>
      <c r="F5694" t="s">
        <v>7008</v>
      </c>
      <c r="G5694">
        <v>36</v>
      </c>
    </row>
    <row r="5695" spans="1:7">
      <c r="A5695">
        <v>5694</v>
      </c>
      <c r="B5695">
        <v>9076</v>
      </c>
      <c r="C5695">
        <v>35</v>
      </c>
      <c r="D5695" t="s">
        <v>7031</v>
      </c>
      <c r="E5695" s="469">
        <v>239</v>
      </c>
      <c r="F5695" t="s">
        <v>7008</v>
      </c>
      <c r="G5695">
        <v>125</v>
      </c>
    </row>
    <row r="5696" spans="1:7">
      <c r="A5696">
        <v>5695</v>
      </c>
      <c r="B5696">
        <v>11694</v>
      </c>
      <c r="C5696">
        <v>35</v>
      </c>
      <c r="D5696" t="s">
        <v>7032</v>
      </c>
      <c r="E5696" s="469">
        <v>79.989999999999995</v>
      </c>
      <c r="F5696" t="s">
        <v>7020</v>
      </c>
      <c r="G5696">
        <v>13</v>
      </c>
    </row>
    <row r="5697" spans="1:7">
      <c r="A5697">
        <v>5696</v>
      </c>
      <c r="B5697">
        <v>7820</v>
      </c>
      <c r="C5697">
        <v>35</v>
      </c>
      <c r="D5697" t="s">
        <v>7033</v>
      </c>
      <c r="E5697" s="469">
        <v>74.95</v>
      </c>
      <c r="F5697" t="s">
        <v>7008</v>
      </c>
      <c r="G5697">
        <v>176</v>
      </c>
    </row>
    <row r="5698" spans="1:7">
      <c r="A5698">
        <v>5697</v>
      </c>
      <c r="B5698">
        <v>10174</v>
      </c>
      <c r="C5698">
        <v>35</v>
      </c>
      <c r="D5698" t="s">
        <v>7034</v>
      </c>
      <c r="E5698" s="469">
        <v>169.95</v>
      </c>
      <c r="F5698" t="s">
        <v>7008</v>
      </c>
      <c r="G5698">
        <v>78</v>
      </c>
    </row>
    <row r="5699" spans="1:7">
      <c r="A5699">
        <v>5698</v>
      </c>
      <c r="B5699">
        <v>8238</v>
      </c>
      <c r="C5699">
        <v>35</v>
      </c>
      <c r="D5699" t="s">
        <v>7035</v>
      </c>
      <c r="E5699" s="469">
        <v>88.45</v>
      </c>
      <c r="F5699" t="s">
        <v>7020</v>
      </c>
      <c r="G5699">
        <v>158</v>
      </c>
    </row>
    <row r="5700" spans="1:7">
      <c r="A5700">
        <v>5699</v>
      </c>
      <c r="B5700">
        <v>6596</v>
      </c>
      <c r="C5700">
        <v>35</v>
      </c>
      <c r="D5700" t="s">
        <v>7036</v>
      </c>
      <c r="E5700" s="469">
        <v>189</v>
      </c>
      <c r="F5700" t="s">
        <v>7020</v>
      </c>
      <c r="G5700">
        <v>226</v>
      </c>
    </row>
    <row r="5701" spans="1:7">
      <c r="A5701">
        <v>5700</v>
      </c>
      <c r="B5701">
        <v>7059</v>
      </c>
      <c r="C5701">
        <v>35</v>
      </c>
      <c r="D5701" t="s">
        <v>7037</v>
      </c>
      <c r="E5701" s="469">
        <v>79.989999999999995</v>
      </c>
      <c r="F5701" t="s">
        <v>7020</v>
      </c>
      <c r="G5701">
        <v>208</v>
      </c>
    </row>
    <row r="5702" spans="1:7">
      <c r="A5702">
        <v>5701</v>
      </c>
      <c r="B5702">
        <v>9738</v>
      </c>
      <c r="C5702">
        <v>35</v>
      </c>
      <c r="D5702" t="s">
        <v>7038</v>
      </c>
      <c r="E5702" s="469">
        <v>237.99</v>
      </c>
      <c r="F5702" t="s">
        <v>7020</v>
      </c>
      <c r="G5702">
        <v>97</v>
      </c>
    </row>
    <row r="5703" spans="1:7">
      <c r="A5703">
        <v>5702</v>
      </c>
      <c r="B5703">
        <v>6075</v>
      </c>
      <c r="C5703">
        <v>35</v>
      </c>
      <c r="D5703" t="s">
        <v>7039</v>
      </c>
      <c r="E5703" s="469">
        <v>419.99</v>
      </c>
      <c r="F5703" t="s">
        <v>7020</v>
      </c>
      <c r="G5703">
        <v>248</v>
      </c>
    </row>
    <row r="5704" spans="1:7">
      <c r="A5704">
        <v>5703</v>
      </c>
      <c r="B5704">
        <v>6398</v>
      </c>
      <c r="C5704">
        <v>35</v>
      </c>
      <c r="D5704" t="s">
        <v>7040</v>
      </c>
      <c r="E5704" s="469">
        <v>354.99</v>
      </c>
      <c r="F5704" t="s">
        <v>7020</v>
      </c>
      <c r="G5704">
        <v>234</v>
      </c>
    </row>
    <row r="5705" spans="1:7">
      <c r="A5705">
        <v>5704</v>
      </c>
      <c r="B5705">
        <v>7033</v>
      </c>
      <c r="C5705">
        <v>35</v>
      </c>
      <c r="D5705" t="s">
        <v>7041</v>
      </c>
      <c r="E5705" s="469">
        <v>379</v>
      </c>
      <c r="F5705" t="s">
        <v>7042</v>
      </c>
      <c r="G5705">
        <v>209</v>
      </c>
    </row>
    <row r="5706" spans="1:7">
      <c r="A5706">
        <v>5705</v>
      </c>
      <c r="B5706">
        <v>6076</v>
      </c>
      <c r="C5706">
        <v>35</v>
      </c>
      <c r="D5706" t="s">
        <v>7043</v>
      </c>
      <c r="E5706" s="469">
        <v>449</v>
      </c>
      <c r="F5706" t="s">
        <v>7044</v>
      </c>
      <c r="G5706">
        <v>248</v>
      </c>
    </row>
    <row r="5707" spans="1:7">
      <c r="A5707">
        <v>5706</v>
      </c>
      <c r="B5707">
        <v>9684</v>
      </c>
      <c r="C5707">
        <v>35</v>
      </c>
      <c r="D5707" t="s">
        <v>7045</v>
      </c>
      <c r="E5707" s="469">
        <v>349</v>
      </c>
      <c r="F5707" t="s">
        <v>7046</v>
      </c>
      <c r="G5707">
        <v>99</v>
      </c>
    </row>
    <row r="5708" spans="1:7">
      <c r="A5708">
        <v>5707</v>
      </c>
      <c r="B5708">
        <v>7420</v>
      </c>
      <c r="C5708">
        <v>35</v>
      </c>
      <c r="D5708" t="s">
        <v>7047</v>
      </c>
      <c r="E5708" s="469">
        <v>349</v>
      </c>
      <c r="F5708" t="s">
        <v>7046</v>
      </c>
      <c r="G5708">
        <v>194</v>
      </c>
    </row>
    <row r="5709" spans="1:7">
      <c r="A5709">
        <v>5708</v>
      </c>
      <c r="B5709">
        <v>9739</v>
      </c>
      <c r="C5709">
        <v>35</v>
      </c>
      <c r="D5709" t="s">
        <v>7048</v>
      </c>
      <c r="E5709" s="469">
        <v>218.99</v>
      </c>
      <c r="F5709" t="s">
        <v>7020</v>
      </c>
      <c r="G5709">
        <v>97</v>
      </c>
    </row>
    <row r="5710" spans="1:7">
      <c r="A5710">
        <v>5709</v>
      </c>
      <c r="B5710">
        <v>9887</v>
      </c>
      <c r="C5710">
        <v>35</v>
      </c>
      <c r="D5710" t="s">
        <v>7049</v>
      </c>
      <c r="E5710" s="469">
        <v>68.95</v>
      </c>
      <c r="F5710" t="s">
        <v>7008</v>
      </c>
      <c r="G5710">
        <v>91</v>
      </c>
    </row>
    <row r="5711" spans="1:7">
      <c r="A5711">
        <v>5710</v>
      </c>
      <c r="B5711">
        <v>7034</v>
      </c>
      <c r="C5711">
        <v>35</v>
      </c>
      <c r="D5711" t="s">
        <v>7050</v>
      </c>
      <c r="E5711" s="469">
        <v>179.99</v>
      </c>
      <c r="F5711" t="s">
        <v>7020</v>
      </c>
      <c r="G5711">
        <v>209</v>
      </c>
    </row>
    <row r="5712" spans="1:7">
      <c r="A5712">
        <v>5711</v>
      </c>
      <c r="B5712">
        <v>6814</v>
      </c>
      <c r="C5712">
        <v>35</v>
      </c>
      <c r="D5712" t="s">
        <v>7051</v>
      </c>
      <c r="E5712" s="469">
        <v>159.99</v>
      </c>
      <c r="F5712" t="s">
        <v>7020</v>
      </c>
      <c r="G5712">
        <v>218</v>
      </c>
    </row>
    <row r="5713" spans="1:7">
      <c r="A5713">
        <v>5712</v>
      </c>
      <c r="B5713">
        <v>8391</v>
      </c>
      <c r="C5713">
        <v>35</v>
      </c>
      <c r="D5713" t="s">
        <v>7052</v>
      </c>
      <c r="E5713" s="469">
        <v>234.99</v>
      </c>
      <c r="F5713" t="s">
        <v>7020</v>
      </c>
      <c r="G5713">
        <v>152</v>
      </c>
    </row>
    <row r="5714" spans="1:7">
      <c r="A5714">
        <v>5713</v>
      </c>
      <c r="B5714">
        <v>11122</v>
      </c>
      <c r="C5714">
        <v>35</v>
      </c>
      <c r="D5714" t="s">
        <v>7053</v>
      </c>
      <c r="E5714" s="469">
        <v>189</v>
      </c>
      <c r="F5714" t="s">
        <v>7020</v>
      </c>
      <c r="G5714">
        <v>38</v>
      </c>
    </row>
    <row r="5715" spans="1:7">
      <c r="A5715">
        <v>5714</v>
      </c>
      <c r="B5715">
        <v>9184</v>
      </c>
      <c r="C5715">
        <v>35</v>
      </c>
      <c r="D5715" t="s">
        <v>7054</v>
      </c>
      <c r="E5715" s="469">
        <v>52.95</v>
      </c>
      <c r="F5715" t="s">
        <v>7008</v>
      </c>
      <c r="G5715">
        <v>120</v>
      </c>
    </row>
    <row r="5716" spans="1:7">
      <c r="A5716">
        <v>5715</v>
      </c>
      <c r="B5716">
        <v>9276</v>
      </c>
      <c r="C5716">
        <v>35</v>
      </c>
      <c r="D5716" t="s">
        <v>7055</v>
      </c>
      <c r="E5716" s="469">
        <v>159</v>
      </c>
      <c r="F5716" t="s">
        <v>7046</v>
      </c>
      <c r="G5716">
        <v>117</v>
      </c>
    </row>
    <row r="5717" spans="1:7">
      <c r="A5717">
        <v>5716</v>
      </c>
      <c r="B5717">
        <v>7447</v>
      </c>
      <c r="C5717">
        <v>35</v>
      </c>
      <c r="D5717" t="s">
        <v>7056</v>
      </c>
      <c r="E5717" s="469">
        <v>144.99</v>
      </c>
      <c r="F5717" t="s">
        <v>7020</v>
      </c>
      <c r="G5717">
        <v>193</v>
      </c>
    </row>
    <row r="5718" spans="1:7">
      <c r="A5718">
        <v>5717</v>
      </c>
      <c r="B5718">
        <v>10894</v>
      </c>
      <c r="C5718">
        <v>35</v>
      </c>
      <c r="D5718" t="s">
        <v>7057</v>
      </c>
      <c r="E5718" s="469">
        <v>34.99</v>
      </c>
      <c r="F5718" t="s">
        <v>7020</v>
      </c>
      <c r="G5718">
        <v>47</v>
      </c>
    </row>
    <row r="5719" spans="1:7">
      <c r="A5719">
        <v>5718</v>
      </c>
      <c r="B5719">
        <v>6735</v>
      </c>
      <c r="C5719">
        <v>35</v>
      </c>
      <c r="D5719" t="s">
        <v>7058</v>
      </c>
      <c r="E5719" s="469">
        <v>118.99</v>
      </c>
      <c r="F5719" t="s">
        <v>7020</v>
      </c>
      <c r="G5719">
        <v>221</v>
      </c>
    </row>
    <row r="5720" spans="1:7">
      <c r="A5720">
        <v>5719</v>
      </c>
      <c r="B5720">
        <v>8805</v>
      </c>
      <c r="C5720">
        <v>35</v>
      </c>
      <c r="D5720" t="s">
        <v>7059</v>
      </c>
      <c r="E5720" s="469">
        <v>189.99</v>
      </c>
      <c r="F5720" t="s">
        <v>7020</v>
      </c>
      <c r="G5720">
        <v>136</v>
      </c>
    </row>
    <row r="5721" spans="1:7">
      <c r="A5721">
        <v>5720</v>
      </c>
      <c r="B5721">
        <v>7035</v>
      </c>
      <c r="C5721">
        <v>35</v>
      </c>
      <c r="D5721" t="s">
        <v>7060</v>
      </c>
      <c r="E5721" s="469">
        <v>289</v>
      </c>
      <c r="F5721" t="s">
        <v>7042</v>
      </c>
      <c r="G5721">
        <v>209</v>
      </c>
    </row>
    <row r="5722" spans="1:7">
      <c r="A5722">
        <v>5721</v>
      </c>
      <c r="B5722">
        <v>11238</v>
      </c>
      <c r="C5722">
        <v>35</v>
      </c>
      <c r="D5722" t="s">
        <v>7061</v>
      </c>
      <c r="E5722" s="469">
        <v>99</v>
      </c>
      <c r="F5722" t="s">
        <v>7008</v>
      </c>
      <c r="G5722">
        <v>33</v>
      </c>
    </row>
    <row r="5723" spans="1:7">
      <c r="A5723">
        <v>5722</v>
      </c>
      <c r="B5723">
        <v>8167</v>
      </c>
      <c r="C5723">
        <v>35</v>
      </c>
      <c r="D5723" t="s">
        <v>7062</v>
      </c>
      <c r="E5723" s="469">
        <v>289</v>
      </c>
      <c r="F5723" t="s">
        <v>7020</v>
      </c>
      <c r="G5723">
        <v>161</v>
      </c>
    </row>
    <row r="5724" spans="1:7">
      <c r="A5724">
        <v>5723</v>
      </c>
      <c r="B5724">
        <v>8427</v>
      </c>
      <c r="C5724">
        <v>35</v>
      </c>
      <c r="D5724" t="s">
        <v>7063</v>
      </c>
      <c r="E5724" s="469">
        <v>109.95</v>
      </c>
      <c r="F5724" t="s">
        <v>7020</v>
      </c>
      <c r="G5724">
        <v>151</v>
      </c>
    </row>
    <row r="5725" spans="1:7">
      <c r="A5725">
        <v>5724</v>
      </c>
      <c r="B5725">
        <v>7107</v>
      </c>
      <c r="C5725">
        <v>35</v>
      </c>
      <c r="D5725" t="s">
        <v>7064</v>
      </c>
      <c r="E5725" s="469">
        <v>142.99</v>
      </c>
      <c r="F5725" t="s">
        <v>7020</v>
      </c>
      <c r="G5725">
        <v>206</v>
      </c>
    </row>
    <row r="5726" spans="1:7">
      <c r="A5726">
        <v>5725</v>
      </c>
      <c r="B5726">
        <v>10751</v>
      </c>
      <c r="C5726">
        <v>35</v>
      </c>
      <c r="D5726" t="s">
        <v>7065</v>
      </c>
      <c r="E5726" s="469">
        <v>249</v>
      </c>
      <c r="F5726" t="s">
        <v>7020</v>
      </c>
      <c r="G5726">
        <v>54</v>
      </c>
    </row>
    <row r="5727" spans="1:7">
      <c r="A5727">
        <v>5726</v>
      </c>
      <c r="B5727">
        <v>10105</v>
      </c>
      <c r="C5727">
        <v>35</v>
      </c>
      <c r="D5727" t="s">
        <v>7066</v>
      </c>
      <c r="E5727" s="469">
        <v>179</v>
      </c>
      <c r="F5727" t="s">
        <v>7020</v>
      </c>
      <c r="G5727">
        <v>81</v>
      </c>
    </row>
    <row r="5728" spans="1:7">
      <c r="A5728">
        <v>5727</v>
      </c>
      <c r="B5728">
        <v>7747</v>
      </c>
      <c r="C5728">
        <v>35</v>
      </c>
      <c r="D5728" t="s">
        <v>7067</v>
      </c>
      <c r="E5728" s="469">
        <v>719</v>
      </c>
      <c r="F5728" t="s">
        <v>7020</v>
      </c>
      <c r="G5728">
        <v>180</v>
      </c>
    </row>
    <row r="5729" spans="1:7">
      <c r="A5729">
        <v>5728</v>
      </c>
      <c r="B5729">
        <v>6419</v>
      </c>
      <c r="C5729">
        <v>35</v>
      </c>
      <c r="D5729" t="s">
        <v>7068</v>
      </c>
      <c r="E5729" s="469">
        <v>374.99</v>
      </c>
      <c r="F5729" t="s">
        <v>7020</v>
      </c>
      <c r="G5729">
        <v>233</v>
      </c>
    </row>
    <row r="5730" spans="1:7">
      <c r="A5730">
        <v>5729</v>
      </c>
      <c r="B5730">
        <v>10336</v>
      </c>
      <c r="C5730">
        <v>35</v>
      </c>
      <c r="D5730" t="s">
        <v>7069</v>
      </c>
      <c r="E5730" s="469">
        <v>199</v>
      </c>
      <c r="F5730" t="s">
        <v>7020</v>
      </c>
      <c r="G5730">
        <v>71</v>
      </c>
    </row>
    <row r="5731" spans="1:7">
      <c r="A5731">
        <v>5730</v>
      </c>
      <c r="B5731">
        <v>9185</v>
      </c>
      <c r="C5731">
        <v>35</v>
      </c>
      <c r="D5731" t="s">
        <v>7070</v>
      </c>
      <c r="E5731" s="469">
        <v>218.99</v>
      </c>
      <c r="F5731" t="s">
        <v>7020</v>
      </c>
      <c r="G5731">
        <v>120</v>
      </c>
    </row>
    <row r="5732" spans="1:7">
      <c r="A5732">
        <v>5731</v>
      </c>
      <c r="B5732">
        <v>10175</v>
      </c>
      <c r="C5732">
        <v>35</v>
      </c>
      <c r="D5732" t="s">
        <v>7071</v>
      </c>
      <c r="E5732" s="469">
        <v>157</v>
      </c>
      <c r="F5732" t="s">
        <v>7020</v>
      </c>
      <c r="G5732">
        <v>78</v>
      </c>
    </row>
    <row r="5733" spans="1:7">
      <c r="A5733">
        <v>5732</v>
      </c>
      <c r="B5733">
        <v>6913</v>
      </c>
      <c r="C5733">
        <v>35</v>
      </c>
      <c r="D5733" t="s">
        <v>7072</v>
      </c>
      <c r="E5733" s="469">
        <v>179</v>
      </c>
      <c r="F5733" t="s">
        <v>7020</v>
      </c>
      <c r="G5733">
        <v>214</v>
      </c>
    </row>
    <row r="5734" spans="1:7">
      <c r="A5734">
        <v>5733</v>
      </c>
      <c r="B5734">
        <v>10961</v>
      </c>
      <c r="C5734">
        <v>35</v>
      </c>
      <c r="D5734" t="s">
        <v>7073</v>
      </c>
      <c r="E5734" s="469">
        <v>360.9</v>
      </c>
      <c r="F5734" t="s">
        <v>7020</v>
      </c>
      <c r="G5734">
        <v>44</v>
      </c>
    </row>
    <row r="5735" spans="1:7">
      <c r="A5735">
        <v>5734</v>
      </c>
      <c r="B5735">
        <v>11191</v>
      </c>
      <c r="C5735">
        <v>35</v>
      </c>
      <c r="D5735" t="s">
        <v>7074</v>
      </c>
      <c r="E5735" s="469">
        <v>166.99</v>
      </c>
      <c r="F5735" t="s">
        <v>7020</v>
      </c>
      <c r="G5735">
        <v>35</v>
      </c>
    </row>
    <row r="5736" spans="1:7">
      <c r="A5736">
        <v>5735</v>
      </c>
      <c r="B5736">
        <v>11872</v>
      </c>
      <c r="C5736">
        <v>35</v>
      </c>
      <c r="D5736" t="s">
        <v>7075</v>
      </c>
      <c r="E5736" s="469">
        <v>149</v>
      </c>
      <c r="F5736" t="s">
        <v>7020</v>
      </c>
      <c r="G5736">
        <v>6</v>
      </c>
    </row>
    <row r="5737" spans="1:7">
      <c r="A5737">
        <v>5736</v>
      </c>
      <c r="B5737">
        <v>10875</v>
      </c>
      <c r="C5737">
        <v>35</v>
      </c>
      <c r="D5737" t="s">
        <v>7076</v>
      </c>
      <c r="E5737" s="469">
        <v>139</v>
      </c>
      <c r="F5737" t="s">
        <v>7020</v>
      </c>
      <c r="G5737">
        <v>48</v>
      </c>
    </row>
    <row r="5738" spans="1:7">
      <c r="A5738">
        <v>5737</v>
      </c>
      <c r="B5738">
        <v>6597</v>
      </c>
      <c r="C5738">
        <v>35</v>
      </c>
      <c r="D5738" t="s">
        <v>7077</v>
      </c>
      <c r="E5738" s="469">
        <v>393.99</v>
      </c>
      <c r="F5738" t="s">
        <v>7020</v>
      </c>
      <c r="G5738">
        <v>226</v>
      </c>
    </row>
    <row r="5739" spans="1:7">
      <c r="A5739">
        <v>5738</v>
      </c>
      <c r="B5739">
        <v>7370</v>
      </c>
      <c r="C5739">
        <v>35</v>
      </c>
      <c r="D5739" t="s">
        <v>7078</v>
      </c>
      <c r="E5739" s="469">
        <v>139</v>
      </c>
      <c r="F5739" t="s">
        <v>7020</v>
      </c>
      <c r="G5739">
        <v>196</v>
      </c>
    </row>
    <row r="5740" spans="1:7">
      <c r="A5740">
        <v>5739</v>
      </c>
      <c r="B5740">
        <v>9621</v>
      </c>
      <c r="C5740">
        <v>35</v>
      </c>
      <c r="D5740" t="s">
        <v>7079</v>
      </c>
      <c r="E5740" s="469">
        <v>144.99</v>
      </c>
      <c r="F5740" t="s">
        <v>7020</v>
      </c>
      <c r="G5740">
        <v>101</v>
      </c>
    </row>
    <row r="5741" spans="1:7">
      <c r="A5741">
        <v>5740</v>
      </c>
      <c r="B5741">
        <v>10962</v>
      </c>
      <c r="C5741">
        <v>35</v>
      </c>
      <c r="D5741" t="s">
        <v>7080</v>
      </c>
      <c r="E5741" s="469">
        <v>84.99</v>
      </c>
      <c r="F5741" t="s">
        <v>7020</v>
      </c>
      <c r="G5741">
        <v>44</v>
      </c>
    </row>
    <row r="5742" spans="1:7">
      <c r="A5742">
        <v>5741</v>
      </c>
      <c r="B5742">
        <v>7670</v>
      </c>
      <c r="C5742">
        <v>35</v>
      </c>
      <c r="D5742" t="s">
        <v>7081</v>
      </c>
      <c r="E5742" s="469">
        <v>88.99</v>
      </c>
      <c r="F5742" t="s">
        <v>7020</v>
      </c>
      <c r="G5742">
        <v>183</v>
      </c>
    </row>
    <row r="5743" spans="1:7">
      <c r="A5743">
        <v>5742</v>
      </c>
      <c r="B5743">
        <v>8678</v>
      </c>
      <c r="C5743">
        <v>35</v>
      </c>
      <c r="D5743" t="s">
        <v>7082</v>
      </c>
      <c r="E5743" s="469">
        <v>224.99</v>
      </c>
      <c r="F5743" t="s">
        <v>7020</v>
      </c>
      <c r="G5743">
        <v>141</v>
      </c>
    </row>
    <row r="5744" spans="1:7">
      <c r="A5744">
        <v>5743</v>
      </c>
      <c r="B5744">
        <v>9843</v>
      </c>
      <c r="C5744">
        <v>35</v>
      </c>
      <c r="D5744" t="s">
        <v>7083</v>
      </c>
      <c r="E5744" s="469">
        <v>429</v>
      </c>
      <c r="F5744" t="s">
        <v>7042</v>
      </c>
      <c r="G5744">
        <v>93</v>
      </c>
    </row>
    <row r="5745" spans="1:7">
      <c r="A5745">
        <v>5744</v>
      </c>
      <c r="B5745">
        <v>11975</v>
      </c>
      <c r="C5745">
        <v>35</v>
      </c>
      <c r="D5745" t="s">
        <v>7084</v>
      </c>
      <c r="E5745" s="469">
        <v>429</v>
      </c>
      <c r="F5745" t="s">
        <v>7042</v>
      </c>
      <c r="G5745">
        <v>1</v>
      </c>
    </row>
    <row r="5746" spans="1:7">
      <c r="A5746">
        <v>5745</v>
      </c>
      <c r="B5746">
        <v>8282</v>
      </c>
      <c r="C5746">
        <v>35</v>
      </c>
      <c r="D5746" t="s">
        <v>7085</v>
      </c>
      <c r="E5746" s="469">
        <v>429</v>
      </c>
      <c r="F5746" t="s">
        <v>7042</v>
      </c>
      <c r="G5746">
        <v>156</v>
      </c>
    </row>
    <row r="5747" spans="1:7">
      <c r="A5747">
        <v>5746</v>
      </c>
      <c r="B5747">
        <v>6570</v>
      </c>
      <c r="C5747">
        <v>35</v>
      </c>
      <c r="D5747" t="s">
        <v>7086</v>
      </c>
      <c r="E5747" s="469">
        <v>349</v>
      </c>
      <c r="F5747" t="s">
        <v>7042</v>
      </c>
      <c r="G5747">
        <v>227</v>
      </c>
    </row>
    <row r="5748" spans="1:7">
      <c r="A5748">
        <v>5747</v>
      </c>
      <c r="B5748">
        <v>7160</v>
      </c>
      <c r="C5748">
        <v>35</v>
      </c>
      <c r="D5748" t="s">
        <v>7087</v>
      </c>
      <c r="E5748" s="469">
        <v>319</v>
      </c>
      <c r="F5748" t="s">
        <v>7042</v>
      </c>
      <c r="G5748">
        <v>204</v>
      </c>
    </row>
    <row r="5749" spans="1:7">
      <c r="A5749">
        <v>5748</v>
      </c>
      <c r="B5749">
        <v>7301</v>
      </c>
      <c r="C5749">
        <v>35</v>
      </c>
      <c r="D5749" t="s">
        <v>7088</v>
      </c>
      <c r="E5749" s="469">
        <v>359</v>
      </c>
      <c r="F5749" t="s">
        <v>7042</v>
      </c>
      <c r="G5749">
        <v>199</v>
      </c>
    </row>
    <row r="5750" spans="1:7">
      <c r="A5750">
        <v>5749</v>
      </c>
      <c r="B5750">
        <v>11450</v>
      </c>
      <c r="C5750">
        <v>35</v>
      </c>
      <c r="D5750" t="s">
        <v>7089</v>
      </c>
      <c r="E5750" s="469">
        <v>359</v>
      </c>
      <c r="F5750" t="s">
        <v>7042</v>
      </c>
      <c r="G5750">
        <v>24</v>
      </c>
    </row>
    <row r="5751" spans="1:7">
      <c r="A5751">
        <v>5750</v>
      </c>
      <c r="B5751">
        <v>10542</v>
      </c>
      <c r="C5751">
        <v>35</v>
      </c>
      <c r="D5751" t="s">
        <v>7090</v>
      </c>
      <c r="E5751" s="469">
        <v>379</v>
      </c>
      <c r="F5751" t="s">
        <v>7042</v>
      </c>
      <c r="G5751">
        <v>63</v>
      </c>
    </row>
    <row r="5752" spans="1:7">
      <c r="A5752">
        <v>5751</v>
      </c>
      <c r="B5752">
        <v>10724</v>
      </c>
      <c r="C5752">
        <v>35</v>
      </c>
      <c r="D5752" t="s">
        <v>7091</v>
      </c>
      <c r="E5752" s="469">
        <v>359</v>
      </c>
      <c r="F5752" t="s">
        <v>7042</v>
      </c>
      <c r="G5752">
        <v>55</v>
      </c>
    </row>
    <row r="5753" spans="1:7">
      <c r="A5753">
        <v>5752</v>
      </c>
      <c r="B5753">
        <v>11416</v>
      </c>
      <c r="C5753">
        <v>35</v>
      </c>
      <c r="D5753" t="s">
        <v>7092</v>
      </c>
      <c r="E5753" s="469">
        <v>649</v>
      </c>
      <c r="F5753" t="s">
        <v>7044</v>
      </c>
      <c r="G5753">
        <v>25</v>
      </c>
    </row>
    <row r="5754" spans="1:7">
      <c r="A5754">
        <v>5753</v>
      </c>
      <c r="B5754">
        <v>7885</v>
      </c>
      <c r="C5754">
        <v>35</v>
      </c>
      <c r="D5754" t="s">
        <v>7093</v>
      </c>
      <c r="E5754" s="469">
        <v>349</v>
      </c>
      <c r="F5754" t="s">
        <v>7044</v>
      </c>
      <c r="G5754">
        <v>173</v>
      </c>
    </row>
    <row r="5755" spans="1:7">
      <c r="A5755">
        <v>5754</v>
      </c>
      <c r="B5755">
        <v>9943</v>
      </c>
      <c r="C5755">
        <v>35</v>
      </c>
      <c r="D5755" t="s">
        <v>7094</v>
      </c>
      <c r="E5755" s="469">
        <v>749</v>
      </c>
      <c r="F5755" t="s">
        <v>7044</v>
      </c>
      <c r="G5755">
        <v>89</v>
      </c>
    </row>
    <row r="5756" spans="1:7">
      <c r="A5756">
        <v>5755</v>
      </c>
      <c r="B5756">
        <v>8283</v>
      </c>
      <c r="C5756">
        <v>35</v>
      </c>
      <c r="D5756" t="s">
        <v>7095</v>
      </c>
      <c r="E5756" s="469">
        <v>649</v>
      </c>
      <c r="F5756" t="s">
        <v>7044</v>
      </c>
      <c r="G5756">
        <v>156</v>
      </c>
    </row>
    <row r="5757" spans="1:7">
      <c r="A5757">
        <v>5756</v>
      </c>
      <c r="B5757">
        <v>8953</v>
      </c>
      <c r="C5757">
        <v>35</v>
      </c>
      <c r="D5757" t="s">
        <v>7096</v>
      </c>
      <c r="E5757" s="469">
        <v>549</v>
      </c>
      <c r="F5757" t="s">
        <v>7044</v>
      </c>
      <c r="G5757">
        <v>130</v>
      </c>
    </row>
    <row r="5758" spans="1:7">
      <c r="A5758">
        <v>5757</v>
      </c>
      <c r="B5758">
        <v>10784</v>
      </c>
      <c r="C5758">
        <v>35</v>
      </c>
      <c r="D5758" t="s">
        <v>7097</v>
      </c>
      <c r="E5758" s="469">
        <v>207.95</v>
      </c>
      <c r="F5758" t="s">
        <v>7044</v>
      </c>
      <c r="G5758">
        <v>52</v>
      </c>
    </row>
    <row r="5759" spans="1:7">
      <c r="A5759">
        <v>5758</v>
      </c>
      <c r="B5759">
        <v>7671</v>
      </c>
      <c r="C5759">
        <v>35</v>
      </c>
      <c r="D5759" t="s">
        <v>7098</v>
      </c>
      <c r="E5759" s="469">
        <v>199</v>
      </c>
      <c r="F5759" t="s">
        <v>7044</v>
      </c>
      <c r="G5759">
        <v>183</v>
      </c>
    </row>
    <row r="5760" spans="1:7">
      <c r="A5760">
        <v>5759</v>
      </c>
      <c r="B5760">
        <v>12001</v>
      </c>
      <c r="C5760">
        <v>35</v>
      </c>
      <c r="D5760" t="s">
        <v>7099</v>
      </c>
      <c r="E5760" s="469">
        <v>139.94999999999999</v>
      </c>
      <c r="F5760" t="s">
        <v>7008</v>
      </c>
      <c r="G5760">
        <v>0</v>
      </c>
    </row>
    <row r="5761" spans="1:7">
      <c r="A5761">
        <v>5760</v>
      </c>
      <c r="B5761">
        <v>9252</v>
      </c>
      <c r="C5761">
        <v>35</v>
      </c>
      <c r="D5761" t="s">
        <v>7100</v>
      </c>
      <c r="E5761" s="469">
        <v>79</v>
      </c>
      <c r="F5761" t="s">
        <v>7008</v>
      </c>
      <c r="G5761">
        <v>118</v>
      </c>
    </row>
    <row r="5762" spans="1:7">
      <c r="A5762">
        <v>5761</v>
      </c>
      <c r="B5762">
        <v>11354</v>
      </c>
      <c r="C5762">
        <v>35</v>
      </c>
      <c r="D5762" t="s">
        <v>7101</v>
      </c>
      <c r="E5762" s="469">
        <v>79</v>
      </c>
      <c r="F5762" t="s">
        <v>7008</v>
      </c>
      <c r="G5762">
        <v>28</v>
      </c>
    </row>
    <row r="5763" spans="1:7">
      <c r="A5763">
        <v>5762</v>
      </c>
      <c r="B5763">
        <v>8359</v>
      </c>
      <c r="C5763">
        <v>35</v>
      </c>
      <c r="D5763" t="s">
        <v>7102</v>
      </c>
      <c r="E5763" s="469">
        <v>68.95</v>
      </c>
      <c r="F5763" t="s">
        <v>7008</v>
      </c>
      <c r="G5763">
        <v>153</v>
      </c>
    </row>
    <row r="5764" spans="1:7">
      <c r="A5764">
        <v>5763</v>
      </c>
      <c r="B5764">
        <v>10895</v>
      </c>
      <c r="C5764">
        <v>35</v>
      </c>
      <c r="D5764" t="s">
        <v>7103</v>
      </c>
      <c r="E5764" s="469">
        <v>499</v>
      </c>
      <c r="F5764" t="s">
        <v>7008</v>
      </c>
      <c r="G5764">
        <v>47</v>
      </c>
    </row>
    <row r="5765" spans="1:7">
      <c r="A5765">
        <v>5764</v>
      </c>
      <c r="B5765">
        <v>6978</v>
      </c>
      <c r="C5765">
        <v>35</v>
      </c>
      <c r="D5765" t="s">
        <v>7104</v>
      </c>
      <c r="E5765" s="469">
        <v>499</v>
      </c>
      <c r="F5765" t="s">
        <v>7008</v>
      </c>
      <c r="G5765">
        <v>211</v>
      </c>
    </row>
    <row r="5766" spans="1:7">
      <c r="A5766">
        <v>5765</v>
      </c>
      <c r="B5766">
        <v>8168</v>
      </c>
      <c r="C5766">
        <v>35</v>
      </c>
      <c r="D5766" t="s">
        <v>7105</v>
      </c>
      <c r="E5766" s="469">
        <v>279.94</v>
      </c>
      <c r="F5766" t="s">
        <v>7008</v>
      </c>
      <c r="G5766">
        <v>161</v>
      </c>
    </row>
    <row r="5767" spans="1:7">
      <c r="A5767">
        <v>5766</v>
      </c>
      <c r="B5767">
        <v>7271</v>
      </c>
      <c r="C5767">
        <v>35</v>
      </c>
      <c r="D5767" t="s">
        <v>7106</v>
      </c>
      <c r="E5767" s="469">
        <v>144.79</v>
      </c>
      <c r="F5767" t="s">
        <v>7008</v>
      </c>
      <c r="G5767">
        <v>200</v>
      </c>
    </row>
    <row r="5768" spans="1:7">
      <c r="A5768">
        <v>5767</v>
      </c>
      <c r="B5768">
        <v>6887</v>
      </c>
      <c r="C5768">
        <v>35</v>
      </c>
      <c r="D5768" t="s">
        <v>7107</v>
      </c>
      <c r="E5768" s="469">
        <v>129.94999999999999</v>
      </c>
      <c r="F5768" t="s">
        <v>7008</v>
      </c>
      <c r="G5768">
        <v>215</v>
      </c>
    </row>
    <row r="5769" spans="1:7">
      <c r="A5769">
        <v>5768</v>
      </c>
      <c r="B5769">
        <v>6815</v>
      </c>
      <c r="C5769">
        <v>35</v>
      </c>
      <c r="D5769" t="s">
        <v>7108</v>
      </c>
      <c r="E5769" s="469">
        <v>229</v>
      </c>
      <c r="F5769" t="s">
        <v>7109</v>
      </c>
      <c r="G5769">
        <v>218</v>
      </c>
    </row>
    <row r="5770" spans="1:7">
      <c r="A5770">
        <v>5769</v>
      </c>
      <c r="B5770">
        <v>10725</v>
      </c>
      <c r="C5770">
        <v>35</v>
      </c>
      <c r="D5770" t="s">
        <v>7110</v>
      </c>
      <c r="E5770" s="469">
        <v>159</v>
      </c>
      <c r="F5770" t="s">
        <v>7109</v>
      </c>
      <c r="G5770">
        <v>55</v>
      </c>
    </row>
    <row r="5771" spans="1:7">
      <c r="A5771">
        <v>5770</v>
      </c>
      <c r="B5771">
        <v>9540</v>
      </c>
      <c r="C5771">
        <v>35</v>
      </c>
      <c r="D5771" t="s">
        <v>7111</v>
      </c>
      <c r="E5771" s="469">
        <v>358</v>
      </c>
      <c r="F5771" t="s">
        <v>7046</v>
      </c>
      <c r="G5771">
        <v>105</v>
      </c>
    </row>
    <row r="5772" spans="1:7">
      <c r="A5772">
        <v>5771</v>
      </c>
      <c r="B5772">
        <v>6355</v>
      </c>
      <c r="C5772">
        <v>35</v>
      </c>
      <c r="D5772" t="s">
        <v>7112</v>
      </c>
      <c r="E5772" s="469">
        <v>349</v>
      </c>
      <c r="F5772" t="s">
        <v>7046</v>
      </c>
      <c r="G5772">
        <v>236</v>
      </c>
    </row>
    <row r="5773" spans="1:7">
      <c r="A5773">
        <v>5772</v>
      </c>
      <c r="B5773">
        <v>10195</v>
      </c>
      <c r="C5773">
        <v>35</v>
      </c>
      <c r="D5773" t="s">
        <v>7113</v>
      </c>
      <c r="E5773" s="469">
        <v>349</v>
      </c>
      <c r="F5773" t="s">
        <v>7046</v>
      </c>
      <c r="G5773">
        <v>77</v>
      </c>
    </row>
    <row r="5774" spans="1:7">
      <c r="A5774">
        <v>5773</v>
      </c>
      <c r="B5774">
        <v>6598</v>
      </c>
      <c r="C5774">
        <v>35</v>
      </c>
      <c r="D5774" t="s">
        <v>7114</v>
      </c>
      <c r="E5774" s="469">
        <v>59.99</v>
      </c>
      <c r="F5774" t="s">
        <v>7046</v>
      </c>
      <c r="G5774">
        <v>226</v>
      </c>
    </row>
    <row r="5775" spans="1:7">
      <c r="A5775">
        <v>5774</v>
      </c>
      <c r="B5775">
        <v>10196</v>
      </c>
      <c r="C5775">
        <v>35</v>
      </c>
      <c r="D5775" t="s">
        <v>7115</v>
      </c>
      <c r="E5775" s="469">
        <v>69.989999999999995</v>
      </c>
      <c r="F5775" t="s">
        <v>7046</v>
      </c>
      <c r="G5775">
        <v>77</v>
      </c>
    </row>
    <row r="5776" spans="1:7">
      <c r="A5776">
        <v>5775</v>
      </c>
      <c r="B5776">
        <v>11582</v>
      </c>
      <c r="C5776">
        <v>35</v>
      </c>
      <c r="D5776" t="s">
        <v>7116</v>
      </c>
      <c r="E5776" s="469">
        <v>143.94999999999999</v>
      </c>
      <c r="F5776" t="s">
        <v>7008</v>
      </c>
      <c r="G5776">
        <v>18</v>
      </c>
    </row>
    <row r="5777" spans="1:7">
      <c r="A5777">
        <v>5776</v>
      </c>
      <c r="B5777">
        <v>6209</v>
      </c>
      <c r="C5777">
        <v>36</v>
      </c>
      <c r="D5777" t="s">
        <v>7117</v>
      </c>
      <c r="E5777" s="469">
        <v>89</v>
      </c>
      <c r="F5777" t="s">
        <v>7118</v>
      </c>
      <c r="G5777">
        <v>242</v>
      </c>
    </row>
    <row r="5778" spans="1:7">
      <c r="A5778">
        <v>5777</v>
      </c>
      <c r="B5778">
        <v>8751</v>
      </c>
      <c r="C5778">
        <v>36</v>
      </c>
      <c r="D5778" t="s">
        <v>7119</v>
      </c>
      <c r="E5778" s="469">
        <v>199</v>
      </c>
      <c r="F5778" t="s">
        <v>2852</v>
      </c>
      <c r="G5778">
        <v>138</v>
      </c>
    </row>
    <row r="5779" spans="1:7">
      <c r="A5779">
        <v>5778</v>
      </c>
      <c r="B5779">
        <v>7865</v>
      </c>
      <c r="C5779">
        <v>36</v>
      </c>
      <c r="D5779" t="s">
        <v>7120</v>
      </c>
      <c r="E5779" s="469">
        <v>139</v>
      </c>
      <c r="F5779" t="s">
        <v>7118</v>
      </c>
      <c r="G5779">
        <v>174</v>
      </c>
    </row>
    <row r="5780" spans="1:7">
      <c r="A5780">
        <v>5779</v>
      </c>
      <c r="B5780">
        <v>10581</v>
      </c>
      <c r="C5780">
        <v>36</v>
      </c>
      <c r="D5780" t="s">
        <v>7121</v>
      </c>
      <c r="E5780" s="469">
        <v>157</v>
      </c>
      <c r="F5780" t="s">
        <v>7122</v>
      </c>
      <c r="G5780">
        <v>61</v>
      </c>
    </row>
    <row r="5781" spans="1:7">
      <c r="A5781">
        <v>5780</v>
      </c>
      <c r="B5781">
        <v>7343</v>
      </c>
      <c r="C5781">
        <v>36</v>
      </c>
      <c r="D5781" t="s">
        <v>7123</v>
      </c>
      <c r="E5781" s="469">
        <v>54.95</v>
      </c>
      <c r="F5781" t="s">
        <v>2852</v>
      </c>
      <c r="G5781">
        <v>197</v>
      </c>
    </row>
    <row r="5782" spans="1:7">
      <c r="A5782">
        <v>5781</v>
      </c>
      <c r="B5782">
        <v>11779</v>
      </c>
      <c r="C5782">
        <v>36</v>
      </c>
      <c r="D5782" t="s">
        <v>7124</v>
      </c>
      <c r="E5782" s="469">
        <v>131</v>
      </c>
      <c r="F5782" t="s">
        <v>7125</v>
      </c>
      <c r="G5782">
        <v>10</v>
      </c>
    </row>
    <row r="5783" spans="1:7">
      <c r="A5783">
        <v>5782</v>
      </c>
      <c r="B5783">
        <v>8080</v>
      </c>
      <c r="C5783">
        <v>36</v>
      </c>
      <c r="D5783" t="s">
        <v>7126</v>
      </c>
      <c r="E5783" s="469">
        <v>75.989999999999995</v>
      </c>
      <c r="F5783" t="s">
        <v>2182</v>
      </c>
      <c r="G5783">
        <v>165</v>
      </c>
    </row>
    <row r="5784" spans="1:7">
      <c r="A5784">
        <v>5783</v>
      </c>
      <c r="B5784">
        <v>6275</v>
      </c>
      <c r="C5784">
        <v>36</v>
      </c>
      <c r="D5784" t="s">
        <v>7127</v>
      </c>
      <c r="E5784" s="469">
        <v>85</v>
      </c>
      <c r="F5784" t="s">
        <v>2182</v>
      </c>
      <c r="G5784">
        <v>239</v>
      </c>
    </row>
    <row r="5785" spans="1:7">
      <c r="A5785">
        <v>5784</v>
      </c>
      <c r="B5785">
        <v>7192</v>
      </c>
      <c r="C5785">
        <v>36</v>
      </c>
      <c r="D5785" t="s">
        <v>7128</v>
      </c>
      <c r="E5785" s="469">
        <v>175</v>
      </c>
      <c r="F5785" t="s">
        <v>7118</v>
      </c>
      <c r="G5785">
        <v>203</v>
      </c>
    </row>
    <row r="5786" spans="1:7">
      <c r="A5786">
        <v>5785</v>
      </c>
      <c r="B5786">
        <v>6420</v>
      </c>
      <c r="C5786">
        <v>36</v>
      </c>
      <c r="D5786" t="s">
        <v>7129</v>
      </c>
      <c r="E5786" s="469">
        <v>69.95</v>
      </c>
      <c r="F5786" t="s">
        <v>7118</v>
      </c>
      <c r="G5786">
        <v>233</v>
      </c>
    </row>
    <row r="5787" spans="1:7">
      <c r="A5787">
        <v>5786</v>
      </c>
      <c r="B5787">
        <v>10876</v>
      </c>
      <c r="C5787">
        <v>36</v>
      </c>
      <c r="D5787" t="s">
        <v>7130</v>
      </c>
      <c r="E5787" s="469">
        <v>325</v>
      </c>
      <c r="F5787" t="s">
        <v>7118</v>
      </c>
      <c r="G5787">
        <v>48</v>
      </c>
    </row>
    <row r="5788" spans="1:7">
      <c r="A5788">
        <v>5787</v>
      </c>
      <c r="B5788">
        <v>10845</v>
      </c>
      <c r="C5788">
        <v>36</v>
      </c>
      <c r="D5788" t="s">
        <v>7131</v>
      </c>
      <c r="E5788" s="469">
        <v>89.99</v>
      </c>
      <c r="F5788" t="s">
        <v>7118</v>
      </c>
      <c r="G5788">
        <v>49</v>
      </c>
    </row>
    <row r="5789" spans="1:7">
      <c r="A5789">
        <v>5788</v>
      </c>
      <c r="B5789">
        <v>8834</v>
      </c>
      <c r="C5789">
        <v>36</v>
      </c>
      <c r="D5789" t="s">
        <v>7132</v>
      </c>
      <c r="E5789" s="469">
        <v>219</v>
      </c>
      <c r="F5789" t="s">
        <v>7118</v>
      </c>
      <c r="G5789">
        <v>135</v>
      </c>
    </row>
    <row r="5790" spans="1:7">
      <c r="A5790">
        <v>5789</v>
      </c>
      <c r="B5790">
        <v>9005</v>
      </c>
      <c r="C5790">
        <v>36</v>
      </c>
      <c r="D5790" t="s">
        <v>7133</v>
      </c>
      <c r="E5790" s="469">
        <v>199</v>
      </c>
      <c r="F5790" t="s">
        <v>7122</v>
      </c>
      <c r="G5790">
        <v>128</v>
      </c>
    </row>
    <row r="5791" spans="1:7">
      <c r="A5791">
        <v>5790</v>
      </c>
      <c r="B5791">
        <v>6421</v>
      </c>
      <c r="C5791">
        <v>36</v>
      </c>
      <c r="D5791" t="s">
        <v>7134</v>
      </c>
      <c r="E5791" s="469">
        <v>319</v>
      </c>
      <c r="F5791" t="s">
        <v>2852</v>
      </c>
      <c r="G5791">
        <v>233</v>
      </c>
    </row>
    <row r="5792" spans="1:7">
      <c r="A5792">
        <v>5791</v>
      </c>
      <c r="B5792">
        <v>10197</v>
      </c>
      <c r="C5792">
        <v>36</v>
      </c>
      <c r="D5792" t="s">
        <v>7135</v>
      </c>
      <c r="E5792" s="469">
        <v>539</v>
      </c>
      <c r="F5792" t="s">
        <v>2182</v>
      </c>
      <c r="G5792">
        <v>77</v>
      </c>
    </row>
    <row r="5793" spans="1:7">
      <c r="A5793">
        <v>5792</v>
      </c>
      <c r="B5793">
        <v>6599</v>
      </c>
      <c r="C5793">
        <v>36</v>
      </c>
      <c r="D5793" t="s">
        <v>7136</v>
      </c>
      <c r="E5793" s="469">
        <v>269</v>
      </c>
      <c r="F5793" t="s">
        <v>2182</v>
      </c>
      <c r="G5793">
        <v>226</v>
      </c>
    </row>
    <row r="5794" spans="1:7">
      <c r="A5794">
        <v>5793</v>
      </c>
      <c r="B5794">
        <v>7618</v>
      </c>
      <c r="C5794">
        <v>36</v>
      </c>
      <c r="D5794" t="s">
        <v>7137</v>
      </c>
      <c r="E5794" s="469">
        <v>579</v>
      </c>
      <c r="F5794" t="s">
        <v>7138</v>
      </c>
      <c r="G5794">
        <v>186</v>
      </c>
    </row>
    <row r="5795" spans="1:7">
      <c r="A5795">
        <v>5794</v>
      </c>
      <c r="B5795">
        <v>11668</v>
      </c>
      <c r="C5795">
        <v>36</v>
      </c>
      <c r="D5795" t="s">
        <v>7139</v>
      </c>
      <c r="E5795" s="469">
        <v>125</v>
      </c>
      <c r="F5795" t="s">
        <v>7122</v>
      </c>
      <c r="G5795">
        <v>14</v>
      </c>
    </row>
    <row r="5796" spans="1:7">
      <c r="A5796">
        <v>5795</v>
      </c>
      <c r="B5796">
        <v>7512</v>
      </c>
      <c r="C5796">
        <v>36</v>
      </c>
      <c r="D5796" t="s">
        <v>7140</v>
      </c>
      <c r="E5796" s="469">
        <v>399</v>
      </c>
      <c r="F5796" t="s">
        <v>7118</v>
      </c>
      <c r="G5796">
        <v>190</v>
      </c>
    </row>
    <row r="5797" spans="1:7">
      <c r="A5797">
        <v>5796</v>
      </c>
      <c r="B5797">
        <v>8258</v>
      </c>
      <c r="C5797">
        <v>36</v>
      </c>
      <c r="D5797" t="s">
        <v>7141</v>
      </c>
      <c r="E5797" s="469">
        <v>79.95</v>
      </c>
      <c r="F5797" t="s">
        <v>7125</v>
      </c>
      <c r="G5797">
        <v>157</v>
      </c>
    </row>
    <row r="5798" spans="1:7">
      <c r="A5798">
        <v>5797</v>
      </c>
      <c r="B5798">
        <v>7193</v>
      </c>
      <c r="C5798">
        <v>36</v>
      </c>
      <c r="D5798" t="s">
        <v>7142</v>
      </c>
      <c r="E5798" s="469">
        <v>309</v>
      </c>
      <c r="F5798" t="s">
        <v>6772</v>
      </c>
      <c r="G5798">
        <v>203</v>
      </c>
    </row>
    <row r="5799" spans="1:7">
      <c r="A5799">
        <v>5798</v>
      </c>
      <c r="B5799">
        <v>9622</v>
      </c>
      <c r="C5799">
        <v>36</v>
      </c>
      <c r="D5799" t="s">
        <v>7143</v>
      </c>
      <c r="E5799" s="469">
        <v>99</v>
      </c>
      <c r="F5799" t="s">
        <v>7122</v>
      </c>
      <c r="G5799">
        <v>101</v>
      </c>
    </row>
    <row r="5800" spans="1:7">
      <c r="A5800">
        <v>5799</v>
      </c>
      <c r="B5800">
        <v>11400</v>
      </c>
      <c r="C5800">
        <v>36</v>
      </c>
      <c r="D5800" t="s">
        <v>7144</v>
      </c>
      <c r="E5800" s="469">
        <v>67.95</v>
      </c>
      <c r="F5800" t="s">
        <v>7118</v>
      </c>
      <c r="G5800">
        <v>26</v>
      </c>
    </row>
    <row r="5801" spans="1:7">
      <c r="A5801">
        <v>5800</v>
      </c>
      <c r="B5801">
        <v>10914</v>
      </c>
      <c r="C5801">
        <v>36</v>
      </c>
      <c r="D5801" t="s">
        <v>7145</v>
      </c>
      <c r="E5801" s="469">
        <v>139</v>
      </c>
      <c r="F5801" t="s">
        <v>7146</v>
      </c>
      <c r="G5801">
        <v>46</v>
      </c>
    </row>
    <row r="5802" spans="1:7">
      <c r="A5802">
        <v>5801</v>
      </c>
      <c r="B5802">
        <v>7808</v>
      </c>
      <c r="C5802">
        <v>36</v>
      </c>
      <c r="D5802" t="s">
        <v>7147</v>
      </c>
      <c r="E5802" s="469">
        <v>399</v>
      </c>
      <c r="F5802" t="s">
        <v>2852</v>
      </c>
      <c r="G5802">
        <v>177</v>
      </c>
    </row>
    <row r="5803" spans="1:7">
      <c r="A5803">
        <v>5802</v>
      </c>
      <c r="B5803">
        <v>8428</v>
      </c>
      <c r="C5803">
        <v>36</v>
      </c>
      <c r="D5803" t="s">
        <v>7148</v>
      </c>
      <c r="E5803" s="469">
        <v>54.99</v>
      </c>
      <c r="F5803" t="s">
        <v>2852</v>
      </c>
      <c r="G5803">
        <v>151</v>
      </c>
    </row>
    <row r="5804" spans="1:7">
      <c r="A5804">
        <v>5803</v>
      </c>
      <c r="B5804">
        <v>6376</v>
      </c>
      <c r="C5804">
        <v>36</v>
      </c>
      <c r="D5804" t="s">
        <v>7149</v>
      </c>
      <c r="E5804" s="469">
        <v>75</v>
      </c>
      <c r="F5804" t="s">
        <v>7150</v>
      </c>
      <c r="G5804">
        <v>235</v>
      </c>
    </row>
    <row r="5805" spans="1:7">
      <c r="A5805">
        <v>5804</v>
      </c>
      <c r="B5805">
        <v>11417</v>
      </c>
      <c r="C5805">
        <v>36</v>
      </c>
      <c r="D5805" t="s">
        <v>7151</v>
      </c>
      <c r="E5805" s="469">
        <v>399</v>
      </c>
      <c r="F5805" t="s">
        <v>7122</v>
      </c>
      <c r="G5805">
        <v>25</v>
      </c>
    </row>
    <row r="5806" spans="1:7">
      <c r="A5806">
        <v>5805</v>
      </c>
      <c r="B5806">
        <v>11284</v>
      </c>
      <c r="C5806">
        <v>36</v>
      </c>
      <c r="D5806" t="s">
        <v>7152</v>
      </c>
      <c r="E5806" s="469">
        <v>209</v>
      </c>
      <c r="F5806" t="s">
        <v>6853</v>
      </c>
      <c r="G5806">
        <v>31</v>
      </c>
    </row>
    <row r="5807" spans="1:7">
      <c r="A5807">
        <v>5806</v>
      </c>
      <c r="B5807">
        <v>7371</v>
      </c>
      <c r="C5807">
        <v>36</v>
      </c>
      <c r="D5807" t="s">
        <v>7153</v>
      </c>
      <c r="E5807" s="469">
        <v>209</v>
      </c>
      <c r="F5807" t="s">
        <v>2182</v>
      </c>
      <c r="G5807">
        <v>196</v>
      </c>
    </row>
    <row r="5808" spans="1:7">
      <c r="A5808">
        <v>5807</v>
      </c>
      <c r="B5808">
        <v>9740</v>
      </c>
      <c r="C5808">
        <v>36</v>
      </c>
      <c r="D5808" t="s">
        <v>7154</v>
      </c>
      <c r="E5808" s="469">
        <v>395</v>
      </c>
      <c r="F5808" t="s">
        <v>2182</v>
      </c>
      <c r="G5808">
        <v>97</v>
      </c>
    </row>
    <row r="5809" spans="1:7">
      <c r="A5809">
        <v>5808</v>
      </c>
      <c r="B5809">
        <v>6680</v>
      </c>
      <c r="C5809">
        <v>36</v>
      </c>
      <c r="D5809" t="s">
        <v>7155</v>
      </c>
      <c r="E5809" s="469">
        <v>99.99</v>
      </c>
      <c r="F5809" t="s">
        <v>6853</v>
      </c>
      <c r="G5809">
        <v>223</v>
      </c>
    </row>
    <row r="5810" spans="1:7">
      <c r="A5810">
        <v>5809</v>
      </c>
      <c r="B5810">
        <v>9522</v>
      </c>
      <c r="C5810">
        <v>36</v>
      </c>
      <c r="D5810" t="s">
        <v>7156</v>
      </c>
      <c r="E5810" s="469">
        <v>69.989999999999995</v>
      </c>
      <c r="F5810" t="s">
        <v>7118</v>
      </c>
      <c r="G5810">
        <v>106</v>
      </c>
    </row>
    <row r="5811" spans="1:7">
      <c r="A5811">
        <v>5810</v>
      </c>
      <c r="B5811">
        <v>11893</v>
      </c>
      <c r="C5811">
        <v>36</v>
      </c>
      <c r="D5811" t="s">
        <v>7157</v>
      </c>
      <c r="E5811" s="469">
        <v>419</v>
      </c>
      <c r="F5811" t="s">
        <v>7118</v>
      </c>
      <c r="G5811">
        <v>5</v>
      </c>
    </row>
    <row r="5812" spans="1:7">
      <c r="A5812">
        <v>5811</v>
      </c>
      <c r="B5812">
        <v>7748</v>
      </c>
      <c r="C5812">
        <v>36</v>
      </c>
      <c r="D5812" t="s">
        <v>7158</v>
      </c>
      <c r="E5812" s="469">
        <v>89</v>
      </c>
      <c r="F5812" t="s">
        <v>7146</v>
      </c>
      <c r="G5812">
        <v>180</v>
      </c>
    </row>
    <row r="5813" spans="1:7">
      <c r="A5813">
        <v>5812</v>
      </c>
      <c r="B5813">
        <v>6655</v>
      </c>
      <c r="C5813">
        <v>36</v>
      </c>
      <c r="D5813" t="s">
        <v>7159</v>
      </c>
      <c r="E5813" s="469">
        <v>469</v>
      </c>
      <c r="F5813" t="s">
        <v>7146</v>
      </c>
      <c r="G5813">
        <v>224</v>
      </c>
    </row>
    <row r="5814" spans="1:7">
      <c r="A5814">
        <v>5813</v>
      </c>
      <c r="B5814">
        <v>6701</v>
      </c>
      <c r="C5814">
        <v>36</v>
      </c>
      <c r="D5814" t="s">
        <v>7160</v>
      </c>
      <c r="E5814" s="469">
        <v>289</v>
      </c>
      <c r="F5814" t="s">
        <v>2852</v>
      </c>
      <c r="G5814">
        <v>222</v>
      </c>
    </row>
    <row r="5815" spans="1:7">
      <c r="A5815">
        <v>5814</v>
      </c>
      <c r="B5815">
        <v>9356</v>
      </c>
      <c r="C5815">
        <v>36</v>
      </c>
      <c r="D5815" t="s">
        <v>7161</v>
      </c>
      <c r="E5815" s="469">
        <v>309</v>
      </c>
      <c r="F5815" t="s">
        <v>7162</v>
      </c>
      <c r="G5815">
        <v>113</v>
      </c>
    </row>
    <row r="5816" spans="1:7">
      <c r="A5816">
        <v>5815</v>
      </c>
      <c r="B5816">
        <v>10337</v>
      </c>
      <c r="C5816">
        <v>36</v>
      </c>
      <c r="D5816" t="s">
        <v>7163</v>
      </c>
      <c r="E5816" s="469">
        <v>89.99</v>
      </c>
      <c r="F5816" t="s">
        <v>7125</v>
      </c>
      <c r="G5816">
        <v>71</v>
      </c>
    </row>
    <row r="5817" spans="1:7">
      <c r="A5817">
        <v>5816</v>
      </c>
      <c r="B5817">
        <v>9494</v>
      </c>
      <c r="C5817">
        <v>36</v>
      </c>
      <c r="D5817" t="s">
        <v>7164</v>
      </c>
      <c r="E5817" s="469">
        <v>469</v>
      </c>
      <c r="F5817" t="s">
        <v>7118</v>
      </c>
      <c r="G5817">
        <v>107</v>
      </c>
    </row>
    <row r="5818" spans="1:7">
      <c r="A5818">
        <v>5817</v>
      </c>
      <c r="B5818">
        <v>7695</v>
      </c>
      <c r="C5818">
        <v>36</v>
      </c>
      <c r="D5818" t="s">
        <v>7165</v>
      </c>
      <c r="E5818" s="469">
        <v>299</v>
      </c>
      <c r="F5818" t="s">
        <v>7118</v>
      </c>
      <c r="G5818">
        <v>182</v>
      </c>
    </row>
    <row r="5819" spans="1:7">
      <c r="A5819">
        <v>5818</v>
      </c>
      <c r="B5819">
        <v>9769</v>
      </c>
      <c r="C5819">
        <v>36</v>
      </c>
      <c r="D5819" t="s">
        <v>7166</v>
      </c>
      <c r="E5819" s="469">
        <v>269</v>
      </c>
      <c r="F5819" t="s">
        <v>7118</v>
      </c>
      <c r="G5819">
        <v>96</v>
      </c>
    </row>
    <row r="5820" spans="1:7">
      <c r="A5820">
        <v>5819</v>
      </c>
      <c r="B5820">
        <v>6297</v>
      </c>
      <c r="C5820">
        <v>36</v>
      </c>
      <c r="D5820" t="s">
        <v>7167</v>
      </c>
      <c r="E5820" s="469">
        <v>259</v>
      </c>
      <c r="F5820" t="s">
        <v>7118</v>
      </c>
      <c r="G5820">
        <v>238</v>
      </c>
    </row>
    <row r="5821" spans="1:7">
      <c r="A5821">
        <v>5820</v>
      </c>
      <c r="B5821">
        <v>10458</v>
      </c>
      <c r="C5821">
        <v>36</v>
      </c>
      <c r="D5821" t="s">
        <v>7168</v>
      </c>
      <c r="E5821" s="469">
        <v>225</v>
      </c>
      <c r="F5821" t="s">
        <v>7118</v>
      </c>
      <c r="G5821">
        <v>66</v>
      </c>
    </row>
    <row r="5822" spans="1:7">
      <c r="A5822">
        <v>5821</v>
      </c>
      <c r="B5822">
        <v>7322</v>
      </c>
      <c r="C5822">
        <v>36</v>
      </c>
      <c r="D5822" t="s">
        <v>7169</v>
      </c>
      <c r="E5822" s="469">
        <v>559</v>
      </c>
      <c r="F5822" t="s">
        <v>7118</v>
      </c>
      <c r="G5822">
        <v>198</v>
      </c>
    </row>
    <row r="5823" spans="1:7">
      <c r="A5823">
        <v>5822</v>
      </c>
      <c r="B5823">
        <v>7421</v>
      </c>
      <c r="C5823">
        <v>36</v>
      </c>
      <c r="D5823" t="s">
        <v>7170</v>
      </c>
      <c r="E5823" s="469">
        <v>369</v>
      </c>
      <c r="F5823" t="s">
        <v>7118</v>
      </c>
      <c r="G5823">
        <v>194</v>
      </c>
    </row>
    <row r="5824" spans="1:7">
      <c r="A5824">
        <v>5823</v>
      </c>
      <c r="B5824">
        <v>10154</v>
      </c>
      <c r="C5824">
        <v>36</v>
      </c>
      <c r="D5824" t="s">
        <v>7171</v>
      </c>
      <c r="E5824" s="469">
        <v>179</v>
      </c>
      <c r="F5824" t="s">
        <v>7146</v>
      </c>
      <c r="G5824">
        <v>79</v>
      </c>
    </row>
    <row r="5825" spans="1:7">
      <c r="A5825">
        <v>5824</v>
      </c>
      <c r="B5825">
        <v>8239</v>
      </c>
      <c r="C5825">
        <v>36</v>
      </c>
      <c r="D5825" t="s">
        <v>7172</v>
      </c>
      <c r="E5825" s="469">
        <v>169</v>
      </c>
      <c r="F5825" t="s">
        <v>7146</v>
      </c>
      <c r="G5825">
        <v>158</v>
      </c>
    </row>
    <row r="5826" spans="1:7">
      <c r="A5826">
        <v>5825</v>
      </c>
      <c r="B5826">
        <v>11844</v>
      </c>
      <c r="C5826">
        <v>36</v>
      </c>
      <c r="D5826" t="s">
        <v>7173</v>
      </c>
      <c r="E5826" s="469">
        <v>399</v>
      </c>
      <c r="F5826" t="s">
        <v>7146</v>
      </c>
      <c r="G5826">
        <v>7</v>
      </c>
    </row>
    <row r="5827" spans="1:7">
      <c r="A5827">
        <v>5826</v>
      </c>
      <c r="B5827">
        <v>9122</v>
      </c>
      <c r="C5827">
        <v>36</v>
      </c>
      <c r="D5827" t="s">
        <v>7174</v>
      </c>
      <c r="E5827" s="469">
        <v>299</v>
      </c>
      <c r="F5827" t="s">
        <v>7146</v>
      </c>
      <c r="G5827">
        <v>123</v>
      </c>
    </row>
    <row r="5828" spans="1:7">
      <c r="A5828">
        <v>5827</v>
      </c>
      <c r="B5828">
        <v>7220</v>
      </c>
      <c r="C5828">
        <v>36</v>
      </c>
      <c r="D5828" t="s">
        <v>7175</v>
      </c>
      <c r="E5828" s="469">
        <v>269</v>
      </c>
      <c r="F5828" t="s">
        <v>7146</v>
      </c>
      <c r="G5828">
        <v>202</v>
      </c>
    </row>
    <row r="5829" spans="1:7">
      <c r="A5829">
        <v>5828</v>
      </c>
      <c r="B5829">
        <v>10543</v>
      </c>
      <c r="C5829">
        <v>36</v>
      </c>
      <c r="D5829" t="s">
        <v>7176</v>
      </c>
      <c r="E5829" s="469">
        <v>119</v>
      </c>
      <c r="F5829" t="s">
        <v>7146</v>
      </c>
      <c r="G5829">
        <v>63</v>
      </c>
    </row>
    <row r="5830" spans="1:7">
      <c r="A5830">
        <v>5829</v>
      </c>
      <c r="B5830">
        <v>11959</v>
      </c>
      <c r="C5830">
        <v>36</v>
      </c>
      <c r="D5830" t="s">
        <v>7177</v>
      </c>
      <c r="E5830" s="469">
        <v>62.95</v>
      </c>
      <c r="F5830" t="s">
        <v>6894</v>
      </c>
      <c r="G5830">
        <v>2</v>
      </c>
    </row>
    <row r="5831" spans="1:7">
      <c r="A5831">
        <v>5830</v>
      </c>
      <c r="B5831">
        <v>8259</v>
      </c>
      <c r="C5831">
        <v>36</v>
      </c>
      <c r="D5831" t="s">
        <v>7178</v>
      </c>
      <c r="E5831" s="469">
        <v>74.989999999999995</v>
      </c>
      <c r="F5831" t="s">
        <v>6894</v>
      </c>
      <c r="G5831">
        <v>157</v>
      </c>
    </row>
    <row r="5832" spans="1:7">
      <c r="A5832">
        <v>5831</v>
      </c>
      <c r="B5832">
        <v>10990</v>
      </c>
      <c r="C5832">
        <v>36</v>
      </c>
      <c r="D5832" t="s">
        <v>7179</v>
      </c>
      <c r="E5832" s="469">
        <v>89</v>
      </c>
      <c r="F5832" t="s">
        <v>6894</v>
      </c>
      <c r="G5832">
        <v>43</v>
      </c>
    </row>
    <row r="5833" spans="1:7">
      <c r="A5833">
        <v>5832</v>
      </c>
      <c r="B5833">
        <v>9580</v>
      </c>
      <c r="C5833">
        <v>36</v>
      </c>
      <c r="D5833" t="s">
        <v>7180</v>
      </c>
      <c r="E5833" s="469">
        <v>229</v>
      </c>
      <c r="F5833" t="s">
        <v>2852</v>
      </c>
      <c r="G5833">
        <v>103</v>
      </c>
    </row>
    <row r="5834" spans="1:7">
      <c r="A5834">
        <v>5833</v>
      </c>
      <c r="B5834">
        <v>11915</v>
      </c>
      <c r="C5834">
        <v>36</v>
      </c>
      <c r="D5834" t="s">
        <v>7181</v>
      </c>
      <c r="E5834" s="469">
        <v>149</v>
      </c>
      <c r="F5834" t="s">
        <v>2852</v>
      </c>
      <c r="G5834">
        <v>4</v>
      </c>
    </row>
    <row r="5835" spans="1:7">
      <c r="A5835">
        <v>5834</v>
      </c>
      <c r="B5835">
        <v>9317</v>
      </c>
      <c r="C5835">
        <v>36</v>
      </c>
      <c r="D5835" t="s">
        <v>7182</v>
      </c>
      <c r="E5835" s="469">
        <v>109.99</v>
      </c>
      <c r="F5835" t="s">
        <v>2852</v>
      </c>
      <c r="G5835">
        <v>115</v>
      </c>
    </row>
    <row r="5836" spans="1:7">
      <c r="A5836">
        <v>5835</v>
      </c>
      <c r="B5836">
        <v>8141</v>
      </c>
      <c r="C5836">
        <v>36</v>
      </c>
      <c r="D5836" t="s">
        <v>7183</v>
      </c>
      <c r="E5836" s="469">
        <v>89.99</v>
      </c>
      <c r="F5836" t="s">
        <v>2852</v>
      </c>
      <c r="G5836">
        <v>162</v>
      </c>
    </row>
    <row r="5837" spans="1:7">
      <c r="A5837">
        <v>5836</v>
      </c>
      <c r="B5837">
        <v>10669</v>
      </c>
      <c r="C5837">
        <v>36</v>
      </c>
      <c r="D5837" t="s">
        <v>7184</v>
      </c>
      <c r="E5837" s="469">
        <v>379</v>
      </c>
      <c r="F5837" t="s">
        <v>2852</v>
      </c>
      <c r="G5837">
        <v>57</v>
      </c>
    </row>
    <row r="5838" spans="1:7">
      <c r="A5838">
        <v>5837</v>
      </c>
      <c r="B5838">
        <v>9685</v>
      </c>
      <c r="C5838">
        <v>36</v>
      </c>
      <c r="D5838" t="s">
        <v>7185</v>
      </c>
      <c r="E5838" s="469">
        <v>699</v>
      </c>
      <c r="F5838" t="s">
        <v>7138</v>
      </c>
      <c r="G5838">
        <v>99</v>
      </c>
    </row>
    <row r="5839" spans="1:7">
      <c r="A5839">
        <v>5838</v>
      </c>
      <c r="B5839">
        <v>10398</v>
      </c>
      <c r="C5839">
        <v>36</v>
      </c>
      <c r="D5839" t="s">
        <v>7186</v>
      </c>
      <c r="E5839" s="469">
        <v>549</v>
      </c>
      <c r="F5839" t="s">
        <v>7138</v>
      </c>
      <c r="G5839">
        <v>69</v>
      </c>
    </row>
    <row r="5840" spans="1:7">
      <c r="A5840">
        <v>5839</v>
      </c>
      <c r="B5840">
        <v>8360</v>
      </c>
      <c r="C5840">
        <v>36</v>
      </c>
      <c r="D5840" t="s">
        <v>7187</v>
      </c>
      <c r="E5840" s="469">
        <v>589</v>
      </c>
      <c r="F5840" t="s">
        <v>7138</v>
      </c>
      <c r="G5840">
        <v>153</v>
      </c>
    </row>
    <row r="5841" spans="1:7">
      <c r="A5841">
        <v>5840</v>
      </c>
      <c r="B5841">
        <v>10056</v>
      </c>
      <c r="C5841">
        <v>36</v>
      </c>
      <c r="D5841" t="s">
        <v>7188</v>
      </c>
      <c r="E5841" s="469">
        <v>449</v>
      </c>
      <c r="F5841" t="s">
        <v>7138</v>
      </c>
      <c r="G5841">
        <v>83</v>
      </c>
    </row>
    <row r="5842" spans="1:7">
      <c r="A5842">
        <v>5841</v>
      </c>
      <c r="B5842">
        <v>10176</v>
      </c>
      <c r="C5842">
        <v>36</v>
      </c>
      <c r="D5842" t="s">
        <v>7189</v>
      </c>
      <c r="E5842" s="469">
        <v>599.99</v>
      </c>
      <c r="F5842" t="s">
        <v>7138</v>
      </c>
      <c r="G5842">
        <v>78</v>
      </c>
    </row>
    <row r="5843" spans="1:7">
      <c r="A5843">
        <v>5842</v>
      </c>
      <c r="B5843">
        <v>7161</v>
      </c>
      <c r="C5843">
        <v>36</v>
      </c>
      <c r="D5843" t="s">
        <v>7190</v>
      </c>
      <c r="E5843" s="469">
        <v>389</v>
      </c>
      <c r="F5843" t="s">
        <v>7138</v>
      </c>
      <c r="G5843">
        <v>204</v>
      </c>
    </row>
    <row r="5844" spans="1:7">
      <c r="A5844">
        <v>5843</v>
      </c>
      <c r="B5844">
        <v>8058</v>
      </c>
      <c r="C5844">
        <v>36</v>
      </c>
      <c r="D5844" t="s">
        <v>7191</v>
      </c>
      <c r="E5844" s="469">
        <v>369</v>
      </c>
      <c r="F5844" t="s">
        <v>7138</v>
      </c>
      <c r="G5844">
        <v>166</v>
      </c>
    </row>
    <row r="5845" spans="1:7">
      <c r="A5845">
        <v>5844</v>
      </c>
      <c r="B5845">
        <v>8904</v>
      </c>
      <c r="C5845">
        <v>36</v>
      </c>
      <c r="D5845" t="s">
        <v>7192</v>
      </c>
      <c r="E5845" s="469">
        <v>279</v>
      </c>
      <c r="F5845" t="s">
        <v>7138</v>
      </c>
      <c r="G5845">
        <v>132</v>
      </c>
    </row>
    <row r="5846" spans="1:7">
      <c r="A5846">
        <v>5845</v>
      </c>
      <c r="B5846">
        <v>8341</v>
      </c>
      <c r="C5846">
        <v>36</v>
      </c>
      <c r="D5846" t="s">
        <v>7193</v>
      </c>
      <c r="E5846" s="469">
        <v>249</v>
      </c>
      <c r="F5846" t="s">
        <v>7138</v>
      </c>
      <c r="G5846">
        <v>154</v>
      </c>
    </row>
    <row r="5847" spans="1:7">
      <c r="A5847">
        <v>5846</v>
      </c>
      <c r="B5847">
        <v>10399</v>
      </c>
      <c r="C5847">
        <v>36</v>
      </c>
      <c r="D5847" t="s">
        <v>7194</v>
      </c>
      <c r="E5847" s="469">
        <v>289</v>
      </c>
      <c r="F5847" t="s">
        <v>7138</v>
      </c>
      <c r="G5847">
        <v>69</v>
      </c>
    </row>
    <row r="5848" spans="1:7">
      <c r="A5848">
        <v>5847</v>
      </c>
      <c r="B5848">
        <v>8081</v>
      </c>
      <c r="C5848">
        <v>36</v>
      </c>
      <c r="D5848" t="s">
        <v>7195</v>
      </c>
      <c r="E5848" s="469">
        <v>219</v>
      </c>
      <c r="F5848" t="s">
        <v>6772</v>
      </c>
      <c r="G5848">
        <v>165</v>
      </c>
    </row>
    <row r="5849" spans="1:7">
      <c r="A5849">
        <v>5848</v>
      </c>
      <c r="B5849">
        <v>10490</v>
      </c>
      <c r="C5849">
        <v>36</v>
      </c>
      <c r="D5849" t="s">
        <v>7196</v>
      </c>
      <c r="E5849" s="469">
        <v>107.99</v>
      </c>
      <c r="F5849" t="s">
        <v>6772</v>
      </c>
      <c r="G5849">
        <v>65</v>
      </c>
    </row>
    <row r="5850" spans="1:7">
      <c r="A5850">
        <v>5849</v>
      </c>
      <c r="B5850">
        <v>11669</v>
      </c>
      <c r="C5850">
        <v>36</v>
      </c>
      <c r="D5850" t="s">
        <v>7197</v>
      </c>
      <c r="E5850" s="469">
        <v>359</v>
      </c>
      <c r="F5850" t="s">
        <v>1224</v>
      </c>
      <c r="G5850">
        <v>14</v>
      </c>
    </row>
    <row r="5851" spans="1:7">
      <c r="A5851">
        <v>5850</v>
      </c>
      <c r="B5851">
        <v>7590</v>
      </c>
      <c r="C5851">
        <v>36</v>
      </c>
      <c r="D5851" t="s">
        <v>7198</v>
      </c>
      <c r="E5851" s="469">
        <v>128.94999999999999</v>
      </c>
      <c r="F5851" t="s">
        <v>7122</v>
      </c>
      <c r="G5851">
        <v>187</v>
      </c>
    </row>
    <row r="5852" spans="1:7">
      <c r="A5852">
        <v>5851</v>
      </c>
      <c r="B5852">
        <v>8284</v>
      </c>
      <c r="C5852">
        <v>36</v>
      </c>
      <c r="D5852" t="s">
        <v>7199</v>
      </c>
      <c r="E5852" s="469">
        <v>138</v>
      </c>
      <c r="F5852" t="s">
        <v>7125</v>
      </c>
      <c r="G5852">
        <v>156</v>
      </c>
    </row>
    <row r="5853" spans="1:7">
      <c r="A5853">
        <v>5852</v>
      </c>
      <c r="B5853">
        <v>10634</v>
      </c>
      <c r="C5853">
        <v>36</v>
      </c>
      <c r="D5853" t="s">
        <v>7200</v>
      </c>
      <c r="E5853" s="469">
        <v>539</v>
      </c>
      <c r="F5853" t="s">
        <v>6853</v>
      </c>
      <c r="G5853">
        <v>59</v>
      </c>
    </row>
    <row r="5854" spans="1:7">
      <c r="A5854">
        <v>5853</v>
      </c>
      <c r="B5854">
        <v>6422</v>
      </c>
      <c r="C5854">
        <v>36</v>
      </c>
      <c r="D5854" t="s">
        <v>7201</v>
      </c>
      <c r="E5854" s="469">
        <v>151.99</v>
      </c>
      <c r="F5854" t="s">
        <v>6853</v>
      </c>
      <c r="G5854">
        <v>233</v>
      </c>
    </row>
    <row r="5855" spans="1:7">
      <c r="A5855">
        <v>5854</v>
      </c>
      <c r="B5855">
        <v>6356</v>
      </c>
      <c r="C5855">
        <v>36</v>
      </c>
      <c r="D5855" t="s">
        <v>7202</v>
      </c>
      <c r="E5855" s="469">
        <v>359</v>
      </c>
      <c r="F5855" t="s">
        <v>6853</v>
      </c>
      <c r="G5855">
        <v>236</v>
      </c>
    </row>
    <row r="5856" spans="1:7">
      <c r="A5856">
        <v>5855</v>
      </c>
      <c r="B5856">
        <v>7719</v>
      </c>
      <c r="C5856">
        <v>36</v>
      </c>
      <c r="D5856" t="s">
        <v>7203</v>
      </c>
      <c r="E5856" s="469">
        <v>349</v>
      </c>
      <c r="F5856" t="s">
        <v>6853</v>
      </c>
      <c r="G5856">
        <v>181</v>
      </c>
    </row>
    <row r="5857" spans="1:7">
      <c r="A5857">
        <v>5856</v>
      </c>
      <c r="B5857">
        <v>7784</v>
      </c>
      <c r="C5857">
        <v>36</v>
      </c>
      <c r="D5857" t="s">
        <v>7204</v>
      </c>
      <c r="E5857" s="469">
        <v>279</v>
      </c>
      <c r="F5857" t="s">
        <v>6853</v>
      </c>
      <c r="G5857">
        <v>178</v>
      </c>
    </row>
    <row r="5858" spans="1:7">
      <c r="A5858">
        <v>5857</v>
      </c>
      <c r="B5858">
        <v>10013</v>
      </c>
      <c r="C5858">
        <v>36</v>
      </c>
      <c r="D5858" t="s">
        <v>7205</v>
      </c>
      <c r="E5858" s="469">
        <v>409</v>
      </c>
      <c r="F5858" t="s">
        <v>6853</v>
      </c>
      <c r="G5858">
        <v>85</v>
      </c>
    </row>
    <row r="5859" spans="1:7">
      <c r="A5859">
        <v>5858</v>
      </c>
      <c r="B5859">
        <v>9981</v>
      </c>
      <c r="C5859">
        <v>36</v>
      </c>
      <c r="D5859" t="s">
        <v>7206</v>
      </c>
      <c r="E5859" s="469">
        <v>289</v>
      </c>
      <c r="F5859" t="s">
        <v>6853</v>
      </c>
      <c r="G5859">
        <v>87</v>
      </c>
    </row>
    <row r="5860" spans="1:7">
      <c r="A5860">
        <v>5859</v>
      </c>
      <c r="B5860">
        <v>10785</v>
      </c>
      <c r="C5860">
        <v>36</v>
      </c>
      <c r="D5860" t="s">
        <v>7207</v>
      </c>
      <c r="E5860" s="469">
        <v>130.94999999999999</v>
      </c>
      <c r="F5860" t="s">
        <v>6853</v>
      </c>
      <c r="G5860">
        <v>52</v>
      </c>
    </row>
    <row r="5861" spans="1:7">
      <c r="A5861">
        <v>5860</v>
      </c>
      <c r="B5861">
        <v>6888</v>
      </c>
      <c r="C5861">
        <v>36</v>
      </c>
      <c r="D5861" t="s">
        <v>7208</v>
      </c>
      <c r="E5861" s="469">
        <v>479</v>
      </c>
      <c r="F5861" t="s">
        <v>2182</v>
      </c>
      <c r="G5861">
        <v>215</v>
      </c>
    </row>
    <row r="5862" spans="1:7">
      <c r="A5862">
        <v>5861</v>
      </c>
      <c r="B5862">
        <v>8392</v>
      </c>
      <c r="C5862">
        <v>36</v>
      </c>
      <c r="D5862" t="s">
        <v>7136</v>
      </c>
      <c r="E5862" s="469">
        <v>399</v>
      </c>
      <c r="F5862" t="s">
        <v>2182</v>
      </c>
      <c r="G5862">
        <v>152</v>
      </c>
    </row>
    <row r="5863" spans="1:7">
      <c r="A5863">
        <v>5862</v>
      </c>
      <c r="B5863">
        <v>9455</v>
      </c>
      <c r="C5863">
        <v>36</v>
      </c>
      <c r="D5863" t="s">
        <v>7136</v>
      </c>
      <c r="E5863" s="469">
        <v>449</v>
      </c>
      <c r="F5863" t="s">
        <v>2182</v>
      </c>
      <c r="G5863">
        <v>109</v>
      </c>
    </row>
    <row r="5864" spans="1:7">
      <c r="A5864">
        <v>5863</v>
      </c>
      <c r="B5864">
        <v>6914</v>
      </c>
      <c r="C5864">
        <v>36</v>
      </c>
      <c r="D5864" t="s">
        <v>7209</v>
      </c>
      <c r="E5864" s="469">
        <v>93.95</v>
      </c>
      <c r="F5864" t="s">
        <v>2182</v>
      </c>
      <c r="G5864">
        <v>214</v>
      </c>
    </row>
    <row r="5865" spans="1:7">
      <c r="A5865">
        <v>5864</v>
      </c>
      <c r="B5865">
        <v>7840</v>
      </c>
      <c r="C5865">
        <v>36</v>
      </c>
      <c r="D5865" t="s">
        <v>7210</v>
      </c>
      <c r="E5865" s="469">
        <v>269</v>
      </c>
      <c r="F5865" t="s">
        <v>2914</v>
      </c>
      <c r="G5865">
        <v>175</v>
      </c>
    </row>
    <row r="5866" spans="1:7">
      <c r="A5866">
        <v>5865</v>
      </c>
      <c r="B5866">
        <v>7060</v>
      </c>
      <c r="C5866">
        <v>36</v>
      </c>
      <c r="D5866" t="s">
        <v>7211</v>
      </c>
      <c r="E5866" s="469">
        <v>199</v>
      </c>
      <c r="F5866" t="s">
        <v>2914</v>
      </c>
      <c r="G5866">
        <v>208</v>
      </c>
    </row>
    <row r="5867" spans="1:7">
      <c r="A5867">
        <v>5866</v>
      </c>
      <c r="B5867">
        <v>9318</v>
      </c>
      <c r="C5867">
        <v>36</v>
      </c>
      <c r="D5867" t="s">
        <v>7212</v>
      </c>
      <c r="E5867" s="469">
        <v>157</v>
      </c>
      <c r="F5867" t="s">
        <v>2914</v>
      </c>
      <c r="G5867">
        <v>115</v>
      </c>
    </row>
    <row r="5868" spans="1:7">
      <c r="A5868">
        <v>5867</v>
      </c>
      <c r="B5868">
        <v>6147</v>
      </c>
      <c r="C5868">
        <v>36</v>
      </c>
      <c r="D5868" t="s">
        <v>7213</v>
      </c>
      <c r="E5868" s="469">
        <v>136</v>
      </c>
      <c r="F5868" t="s">
        <v>2914</v>
      </c>
      <c r="G5868">
        <v>245</v>
      </c>
    </row>
    <row r="5869" spans="1:7">
      <c r="A5869">
        <v>5868</v>
      </c>
      <c r="B5869">
        <v>11780</v>
      </c>
      <c r="C5869">
        <v>36</v>
      </c>
      <c r="D5869" t="s">
        <v>7214</v>
      </c>
      <c r="E5869" s="469">
        <v>98.95</v>
      </c>
      <c r="F5869" t="s">
        <v>2914</v>
      </c>
      <c r="G5869">
        <v>10</v>
      </c>
    </row>
    <row r="5870" spans="1:7">
      <c r="A5870">
        <v>5869</v>
      </c>
      <c r="B5870">
        <v>11469</v>
      </c>
      <c r="C5870">
        <v>37</v>
      </c>
      <c r="D5870" t="s">
        <v>7215</v>
      </c>
      <c r="E5870" s="469">
        <v>399</v>
      </c>
      <c r="F5870" t="s">
        <v>523</v>
      </c>
      <c r="G5870">
        <v>23</v>
      </c>
    </row>
    <row r="5871" spans="1:7">
      <c r="A5871">
        <v>5870</v>
      </c>
      <c r="B5871">
        <v>10361</v>
      </c>
      <c r="C5871">
        <v>37</v>
      </c>
      <c r="D5871" t="s">
        <v>7216</v>
      </c>
      <c r="E5871" s="469">
        <v>799</v>
      </c>
      <c r="F5871" t="s">
        <v>542</v>
      </c>
      <c r="G5871">
        <v>70</v>
      </c>
    </row>
    <row r="5872" spans="1:7">
      <c r="A5872">
        <v>5871</v>
      </c>
      <c r="B5872">
        <v>8647</v>
      </c>
      <c r="C5872">
        <v>37</v>
      </c>
      <c r="D5872" t="s">
        <v>7217</v>
      </c>
      <c r="E5872" s="469">
        <v>369</v>
      </c>
      <c r="F5872" t="s">
        <v>520</v>
      </c>
      <c r="G5872">
        <v>142</v>
      </c>
    </row>
    <row r="5873" spans="1:7">
      <c r="A5873">
        <v>5872</v>
      </c>
      <c r="B5873">
        <v>7769</v>
      </c>
      <c r="C5873">
        <v>37</v>
      </c>
      <c r="D5873" t="s">
        <v>7218</v>
      </c>
      <c r="E5873" s="469">
        <v>399</v>
      </c>
      <c r="F5873" t="s">
        <v>542</v>
      </c>
      <c r="G5873">
        <v>179</v>
      </c>
    </row>
    <row r="5874" spans="1:7">
      <c r="A5874">
        <v>5873</v>
      </c>
      <c r="B5874">
        <v>9219</v>
      </c>
      <c r="C5874">
        <v>37</v>
      </c>
      <c r="D5874" t="s">
        <v>7219</v>
      </c>
      <c r="E5874" s="469">
        <v>399</v>
      </c>
      <c r="F5874" t="s">
        <v>542</v>
      </c>
      <c r="G5874">
        <v>119</v>
      </c>
    </row>
    <row r="5875" spans="1:7">
      <c r="A5875">
        <v>5874</v>
      </c>
      <c r="B5875">
        <v>10014</v>
      </c>
      <c r="C5875">
        <v>37</v>
      </c>
      <c r="D5875" t="s">
        <v>7220</v>
      </c>
      <c r="E5875" s="469">
        <v>1544</v>
      </c>
      <c r="F5875" t="s">
        <v>517</v>
      </c>
      <c r="G5875">
        <v>85</v>
      </c>
    </row>
    <row r="5876" spans="1:7">
      <c r="A5876">
        <v>5875</v>
      </c>
      <c r="B5876">
        <v>9770</v>
      </c>
      <c r="C5876">
        <v>37</v>
      </c>
      <c r="D5876" t="s">
        <v>7221</v>
      </c>
      <c r="E5876" s="469">
        <v>749</v>
      </c>
      <c r="F5876" t="s">
        <v>542</v>
      </c>
      <c r="G5876">
        <v>96</v>
      </c>
    </row>
    <row r="5877" spans="1:7">
      <c r="A5877">
        <v>5876</v>
      </c>
      <c r="B5877">
        <v>6210</v>
      </c>
      <c r="C5877">
        <v>37</v>
      </c>
      <c r="D5877" t="s">
        <v>7222</v>
      </c>
      <c r="E5877" s="469">
        <v>899</v>
      </c>
      <c r="F5877" t="s">
        <v>523</v>
      </c>
      <c r="G5877">
        <v>242</v>
      </c>
    </row>
    <row r="5878" spans="1:7">
      <c r="A5878">
        <v>5877</v>
      </c>
      <c r="B5878">
        <v>8882</v>
      </c>
      <c r="C5878">
        <v>37</v>
      </c>
      <c r="D5878" t="s">
        <v>7223</v>
      </c>
      <c r="E5878" s="469">
        <v>329</v>
      </c>
      <c r="F5878" t="s">
        <v>523</v>
      </c>
      <c r="G5878">
        <v>133</v>
      </c>
    </row>
    <row r="5879" spans="1:7">
      <c r="A5879">
        <v>5878</v>
      </c>
      <c r="B5879">
        <v>9999</v>
      </c>
      <c r="C5879">
        <v>37</v>
      </c>
      <c r="D5879" t="s">
        <v>7224</v>
      </c>
      <c r="E5879" s="469">
        <v>499</v>
      </c>
      <c r="F5879" t="s">
        <v>542</v>
      </c>
      <c r="G5879">
        <v>86</v>
      </c>
    </row>
    <row r="5880" spans="1:7">
      <c r="A5880">
        <v>5879</v>
      </c>
      <c r="B5880">
        <v>7323</v>
      </c>
      <c r="C5880">
        <v>37</v>
      </c>
      <c r="D5880" t="s">
        <v>7225</v>
      </c>
      <c r="E5880" s="469">
        <v>229</v>
      </c>
      <c r="F5880" t="s">
        <v>523</v>
      </c>
      <c r="G5880">
        <v>198</v>
      </c>
    </row>
    <row r="5881" spans="1:7">
      <c r="A5881">
        <v>5880</v>
      </c>
      <c r="B5881">
        <v>10766</v>
      </c>
      <c r="C5881">
        <v>37</v>
      </c>
      <c r="D5881" t="s">
        <v>7226</v>
      </c>
      <c r="E5881" s="469">
        <v>599</v>
      </c>
      <c r="F5881" t="s">
        <v>552</v>
      </c>
      <c r="G5881">
        <v>53</v>
      </c>
    </row>
    <row r="5882" spans="1:7">
      <c r="A5882">
        <v>5881</v>
      </c>
      <c r="B5882">
        <v>7249</v>
      </c>
      <c r="C5882">
        <v>37</v>
      </c>
      <c r="D5882" t="s">
        <v>7227</v>
      </c>
      <c r="E5882" s="469">
        <v>799</v>
      </c>
      <c r="F5882" t="s">
        <v>520</v>
      </c>
      <c r="G5882">
        <v>201</v>
      </c>
    </row>
    <row r="5883" spans="1:7">
      <c r="A5883">
        <v>5882</v>
      </c>
      <c r="B5883">
        <v>6298</v>
      </c>
      <c r="C5883">
        <v>37</v>
      </c>
      <c r="D5883" t="s">
        <v>7228</v>
      </c>
      <c r="E5883" s="469">
        <v>549</v>
      </c>
      <c r="F5883" t="s">
        <v>523</v>
      </c>
      <c r="G5883">
        <v>238</v>
      </c>
    </row>
    <row r="5884" spans="1:7">
      <c r="A5884">
        <v>5883</v>
      </c>
      <c r="B5884">
        <v>9888</v>
      </c>
      <c r="C5884">
        <v>37</v>
      </c>
      <c r="D5884" t="s">
        <v>7229</v>
      </c>
      <c r="E5884" s="469">
        <v>699</v>
      </c>
      <c r="F5884" t="s">
        <v>552</v>
      </c>
      <c r="G5884">
        <v>91</v>
      </c>
    </row>
    <row r="5885" spans="1:7">
      <c r="A5885">
        <v>5884</v>
      </c>
      <c r="B5885">
        <v>9277</v>
      </c>
      <c r="C5885">
        <v>37</v>
      </c>
      <c r="D5885" t="s">
        <v>7230</v>
      </c>
      <c r="E5885" s="469">
        <v>799</v>
      </c>
      <c r="F5885" t="s">
        <v>520</v>
      </c>
      <c r="G5885">
        <v>117</v>
      </c>
    </row>
    <row r="5886" spans="1:7">
      <c r="A5886">
        <v>5885</v>
      </c>
      <c r="B5886">
        <v>9964</v>
      </c>
      <c r="C5886">
        <v>37</v>
      </c>
      <c r="D5886" t="s">
        <v>7231</v>
      </c>
      <c r="E5886" s="469">
        <v>1539</v>
      </c>
      <c r="F5886" t="s">
        <v>517</v>
      </c>
      <c r="G5886">
        <v>88</v>
      </c>
    </row>
    <row r="5887" spans="1:7">
      <c r="A5887">
        <v>5886</v>
      </c>
      <c r="B5887">
        <v>6656</v>
      </c>
      <c r="C5887">
        <v>37</v>
      </c>
      <c r="D5887" t="s">
        <v>7232</v>
      </c>
      <c r="E5887" s="469">
        <v>699</v>
      </c>
      <c r="F5887" t="s">
        <v>520</v>
      </c>
      <c r="G5887">
        <v>224</v>
      </c>
    </row>
    <row r="5888" spans="1:7">
      <c r="A5888">
        <v>5887</v>
      </c>
      <c r="B5888">
        <v>6327</v>
      </c>
      <c r="C5888">
        <v>37</v>
      </c>
      <c r="D5888" t="s">
        <v>7233</v>
      </c>
      <c r="E5888" s="469">
        <v>949</v>
      </c>
      <c r="F5888" t="s">
        <v>619</v>
      </c>
      <c r="G5888">
        <v>237</v>
      </c>
    </row>
    <row r="5889" spans="1:7">
      <c r="A5889">
        <v>5888</v>
      </c>
      <c r="B5889">
        <v>9889</v>
      </c>
      <c r="C5889">
        <v>37</v>
      </c>
      <c r="D5889" t="s">
        <v>7234</v>
      </c>
      <c r="E5889" s="469">
        <v>1099</v>
      </c>
      <c r="F5889" t="s">
        <v>552</v>
      </c>
      <c r="G5889">
        <v>91</v>
      </c>
    </row>
    <row r="5890" spans="1:7">
      <c r="A5890">
        <v>5889</v>
      </c>
      <c r="B5890">
        <v>8929</v>
      </c>
      <c r="C5890">
        <v>37</v>
      </c>
      <c r="D5890" t="s">
        <v>7235</v>
      </c>
      <c r="E5890" s="469">
        <v>499</v>
      </c>
      <c r="F5890" t="s">
        <v>542</v>
      </c>
      <c r="G5890">
        <v>131</v>
      </c>
    </row>
    <row r="5891" spans="1:7">
      <c r="A5891">
        <v>5890</v>
      </c>
      <c r="B5891">
        <v>10915</v>
      </c>
      <c r="C5891">
        <v>37</v>
      </c>
      <c r="D5891" t="s">
        <v>7236</v>
      </c>
      <c r="E5891" s="469">
        <v>699</v>
      </c>
      <c r="F5891" t="s">
        <v>552</v>
      </c>
      <c r="G5891">
        <v>46</v>
      </c>
    </row>
    <row r="5892" spans="1:7">
      <c r="A5892">
        <v>5891</v>
      </c>
      <c r="B5892">
        <v>11873</v>
      </c>
      <c r="C5892">
        <v>37</v>
      </c>
      <c r="D5892" t="s">
        <v>7237</v>
      </c>
      <c r="E5892" s="469">
        <v>649</v>
      </c>
      <c r="F5892" t="s">
        <v>520</v>
      </c>
      <c r="G5892">
        <v>6</v>
      </c>
    </row>
    <row r="5893" spans="1:7">
      <c r="A5893">
        <v>5892</v>
      </c>
      <c r="B5893">
        <v>6233</v>
      </c>
      <c r="C5893">
        <v>37</v>
      </c>
      <c r="D5893" t="s">
        <v>7238</v>
      </c>
      <c r="E5893" s="469">
        <v>949</v>
      </c>
      <c r="F5893" t="s">
        <v>552</v>
      </c>
      <c r="G5893">
        <v>241</v>
      </c>
    </row>
    <row r="5894" spans="1:7">
      <c r="A5894">
        <v>5893</v>
      </c>
      <c r="B5894">
        <v>6860</v>
      </c>
      <c r="C5894">
        <v>37</v>
      </c>
      <c r="D5894" t="s">
        <v>7239</v>
      </c>
      <c r="E5894" s="469">
        <v>243</v>
      </c>
      <c r="F5894" t="s">
        <v>542</v>
      </c>
      <c r="G5894">
        <v>216</v>
      </c>
    </row>
    <row r="5895" spans="1:7">
      <c r="A5895">
        <v>5894</v>
      </c>
      <c r="B5895">
        <v>8208</v>
      </c>
      <c r="C5895">
        <v>37</v>
      </c>
      <c r="D5895" t="s">
        <v>7240</v>
      </c>
      <c r="E5895" s="469">
        <v>1049</v>
      </c>
      <c r="F5895" t="s">
        <v>523</v>
      </c>
      <c r="G5895">
        <v>159</v>
      </c>
    </row>
    <row r="5896" spans="1:7">
      <c r="A5896">
        <v>5895</v>
      </c>
      <c r="B5896">
        <v>7386</v>
      </c>
      <c r="C5896">
        <v>37</v>
      </c>
      <c r="D5896" t="s">
        <v>7241</v>
      </c>
      <c r="E5896" s="469">
        <v>999</v>
      </c>
      <c r="F5896" t="s">
        <v>552</v>
      </c>
      <c r="G5896">
        <v>195</v>
      </c>
    </row>
    <row r="5897" spans="1:7">
      <c r="A5897">
        <v>5896</v>
      </c>
      <c r="B5897">
        <v>7910</v>
      </c>
      <c r="C5897">
        <v>37</v>
      </c>
      <c r="D5897" t="s">
        <v>541</v>
      </c>
      <c r="E5897" s="469">
        <v>229</v>
      </c>
      <c r="F5897" t="s">
        <v>542</v>
      </c>
      <c r="G5897">
        <v>172</v>
      </c>
    </row>
    <row r="5898" spans="1:7">
      <c r="A5898">
        <v>5897</v>
      </c>
      <c r="B5898">
        <v>6979</v>
      </c>
      <c r="C5898">
        <v>37</v>
      </c>
      <c r="D5898" t="s">
        <v>555</v>
      </c>
      <c r="E5898" s="469">
        <v>1699</v>
      </c>
      <c r="F5898" t="s">
        <v>552</v>
      </c>
      <c r="G5898">
        <v>211</v>
      </c>
    </row>
    <row r="5899" spans="1:7">
      <c r="A5899">
        <v>5898</v>
      </c>
      <c r="B5899">
        <v>9650</v>
      </c>
      <c r="C5899">
        <v>37</v>
      </c>
      <c r="D5899" t="s">
        <v>551</v>
      </c>
      <c r="E5899" s="469">
        <v>679</v>
      </c>
      <c r="F5899" t="s">
        <v>552</v>
      </c>
      <c r="G5899">
        <v>100</v>
      </c>
    </row>
    <row r="5900" spans="1:7">
      <c r="A5900">
        <v>5899</v>
      </c>
      <c r="B5900">
        <v>7302</v>
      </c>
      <c r="C5900">
        <v>37</v>
      </c>
      <c r="D5900" t="s">
        <v>550</v>
      </c>
      <c r="E5900" s="469">
        <v>469</v>
      </c>
      <c r="F5900" t="s">
        <v>542</v>
      </c>
      <c r="G5900">
        <v>199</v>
      </c>
    </row>
    <row r="5901" spans="1:7">
      <c r="A5901">
        <v>5900</v>
      </c>
      <c r="B5901">
        <v>11306</v>
      </c>
      <c r="C5901">
        <v>37</v>
      </c>
      <c r="D5901" t="s">
        <v>562</v>
      </c>
      <c r="E5901" s="469">
        <v>1399</v>
      </c>
      <c r="F5901" t="s">
        <v>552</v>
      </c>
      <c r="G5901">
        <v>30</v>
      </c>
    </row>
    <row r="5902" spans="1:7">
      <c r="A5902">
        <v>5901</v>
      </c>
      <c r="B5902">
        <v>11618</v>
      </c>
      <c r="C5902">
        <v>37</v>
      </c>
      <c r="D5902" t="s">
        <v>533</v>
      </c>
      <c r="E5902" s="469">
        <v>1499</v>
      </c>
      <c r="F5902" t="s">
        <v>523</v>
      </c>
      <c r="G5902">
        <v>16</v>
      </c>
    </row>
    <row r="5903" spans="1:7">
      <c r="A5903">
        <v>5902</v>
      </c>
      <c r="B5903">
        <v>9559</v>
      </c>
      <c r="C5903">
        <v>37</v>
      </c>
      <c r="D5903" t="s">
        <v>617</v>
      </c>
      <c r="E5903" s="469">
        <v>1439</v>
      </c>
      <c r="F5903" t="s">
        <v>570</v>
      </c>
      <c r="G5903">
        <v>104</v>
      </c>
    </row>
    <row r="5904" spans="1:7">
      <c r="A5904">
        <v>5903</v>
      </c>
      <c r="B5904">
        <v>10561</v>
      </c>
      <c r="C5904">
        <v>37</v>
      </c>
      <c r="D5904" t="s">
        <v>600</v>
      </c>
      <c r="E5904" s="469">
        <v>1199</v>
      </c>
      <c r="F5904" t="s">
        <v>552</v>
      </c>
      <c r="G5904">
        <v>62</v>
      </c>
    </row>
    <row r="5905" spans="1:7">
      <c r="A5905">
        <v>5904</v>
      </c>
      <c r="B5905">
        <v>9408</v>
      </c>
      <c r="C5905">
        <v>37</v>
      </c>
      <c r="D5905" t="s">
        <v>603</v>
      </c>
      <c r="E5905" s="469">
        <v>1049</v>
      </c>
      <c r="F5905" t="s">
        <v>570</v>
      </c>
      <c r="G5905">
        <v>111</v>
      </c>
    </row>
    <row r="5906" spans="1:7">
      <c r="A5906">
        <v>5905</v>
      </c>
      <c r="B5906">
        <v>8648</v>
      </c>
      <c r="C5906">
        <v>37</v>
      </c>
      <c r="D5906" t="s">
        <v>620</v>
      </c>
      <c r="E5906" s="469">
        <v>1099</v>
      </c>
      <c r="F5906" t="s">
        <v>520</v>
      </c>
      <c r="G5906">
        <v>142</v>
      </c>
    </row>
    <row r="5907" spans="1:7">
      <c r="A5907">
        <v>5906</v>
      </c>
      <c r="B5907">
        <v>10134</v>
      </c>
      <c r="C5907">
        <v>37</v>
      </c>
      <c r="D5907" t="s">
        <v>780</v>
      </c>
      <c r="E5907" s="469">
        <v>899</v>
      </c>
      <c r="F5907" t="s">
        <v>570</v>
      </c>
      <c r="G5907">
        <v>80</v>
      </c>
    </row>
    <row r="5908" spans="1:7">
      <c r="A5908">
        <v>5907</v>
      </c>
      <c r="B5908">
        <v>10767</v>
      </c>
      <c r="C5908">
        <v>37</v>
      </c>
      <c r="D5908" t="s">
        <v>841</v>
      </c>
      <c r="E5908" s="469">
        <v>1199</v>
      </c>
      <c r="F5908" t="s">
        <v>552</v>
      </c>
      <c r="G5908">
        <v>53</v>
      </c>
    </row>
    <row r="5909" spans="1:7">
      <c r="A5909">
        <v>5908</v>
      </c>
      <c r="B5909">
        <v>9890</v>
      </c>
      <c r="C5909">
        <v>37</v>
      </c>
      <c r="D5909" t="s">
        <v>628</v>
      </c>
      <c r="E5909" s="469">
        <v>549</v>
      </c>
      <c r="F5909" t="s">
        <v>542</v>
      </c>
      <c r="G5909">
        <v>91</v>
      </c>
    </row>
    <row r="5910" spans="1:7">
      <c r="A5910">
        <v>5909</v>
      </c>
      <c r="B5910">
        <v>10635</v>
      </c>
      <c r="C5910">
        <v>37</v>
      </c>
      <c r="D5910" t="s">
        <v>706</v>
      </c>
      <c r="E5910" s="469">
        <v>1199</v>
      </c>
      <c r="F5910" t="s">
        <v>552</v>
      </c>
      <c r="G5910">
        <v>59</v>
      </c>
    </row>
    <row r="5911" spans="1:7">
      <c r="A5911">
        <v>5910</v>
      </c>
      <c r="B5911">
        <v>11470</v>
      </c>
      <c r="C5911">
        <v>37</v>
      </c>
      <c r="D5911" t="s">
        <v>724</v>
      </c>
      <c r="E5911" s="469">
        <v>549</v>
      </c>
      <c r="F5911" t="s">
        <v>542</v>
      </c>
      <c r="G5911">
        <v>23</v>
      </c>
    </row>
    <row r="5912" spans="1:7">
      <c r="A5912">
        <v>5911</v>
      </c>
      <c r="B5912">
        <v>8883</v>
      </c>
      <c r="C5912">
        <v>37</v>
      </c>
      <c r="D5912" t="s">
        <v>705</v>
      </c>
      <c r="E5912" s="469">
        <v>1169</v>
      </c>
      <c r="F5912" t="s">
        <v>523</v>
      </c>
      <c r="G5912">
        <v>133</v>
      </c>
    </row>
    <row r="5913" spans="1:7">
      <c r="A5913">
        <v>5912</v>
      </c>
      <c r="B5913">
        <v>6681</v>
      </c>
      <c r="C5913">
        <v>37</v>
      </c>
      <c r="D5913" t="s">
        <v>795</v>
      </c>
      <c r="E5913" s="469">
        <v>2499</v>
      </c>
      <c r="F5913" t="s">
        <v>520</v>
      </c>
      <c r="G5913">
        <v>223</v>
      </c>
    </row>
    <row r="5914" spans="1:7">
      <c r="A5914">
        <v>5913</v>
      </c>
      <c r="B5914">
        <v>7647</v>
      </c>
      <c r="C5914">
        <v>38</v>
      </c>
      <c r="D5914" t="s">
        <v>1077</v>
      </c>
      <c r="E5914" s="469">
        <v>449</v>
      </c>
      <c r="F5914" t="s">
        <v>843</v>
      </c>
      <c r="G5914">
        <v>184</v>
      </c>
    </row>
    <row r="5915" spans="1:7">
      <c r="A5915">
        <v>5914</v>
      </c>
      <c r="B5915">
        <v>10827</v>
      </c>
      <c r="C5915">
        <v>38</v>
      </c>
      <c r="D5915" t="s">
        <v>1084</v>
      </c>
      <c r="E5915" s="469">
        <v>369</v>
      </c>
      <c r="F5915" t="s">
        <v>1085</v>
      </c>
      <c r="G5915">
        <v>50</v>
      </c>
    </row>
    <row r="5916" spans="1:7">
      <c r="A5916">
        <v>5915</v>
      </c>
      <c r="B5916">
        <v>8342</v>
      </c>
      <c r="C5916">
        <v>38</v>
      </c>
      <c r="D5916" t="s">
        <v>1092</v>
      </c>
      <c r="E5916" s="469">
        <v>169</v>
      </c>
      <c r="F5916" t="s">
        <v>1093</v>
      </c>
      <c r="G5916">
        <v>154</v>
      </c>
    </row>
    <row r="5917" spans="1:7">
      <c r="A5917">
        <v>5916</v>
      </c>
      <c r="B5917">
        <v>10805</v>
      </c>
      <c r="C5917">
        <v>38</v>
      </c>
      <c r="D5917" t="s">
        <v>1095</v>
      </c>
      <c r="E5917" s="469">
        <v>299</v>
      </c>
      <c r="F5917" t="s">
        <v>547</v>
      </c>
      <c r="G5917">
        <v>51</v>
      </c>
    </row>
    <row r="5918" spans="1:7">
      <c r="A5918">
        <v>5917</v>
      </c>
      <c r="B5918">
        <v>7542</v>
      </c>
      <c r="C5918">
        <v>38</v>
      </c>
      <c r="D5918" t="s">
        <v>1102</v>
      </c>
      <c r="E5918" s="469">
        <v>379</v>
      </c>
      <c r="F5918" t="s">
        <v>843</v>
      </c>
      <c r="G5918">
        <v>189</v>
      </c>
    </row>
    <row r="5919" spans="1:7">
      <c r="A5919">
        <v>5918</v>
      </c>
      <c r="B5919">
        <v>8699</v>
      </c>
      <c r="C5919">
        <v>38</v>
      </c>
      <c r="D5919" t="s">
        <v>1097</v>
      </c>
      <c r="E5919" s="469">
        <v>1777</v>
      </c>
      <c r="F5919" t="s">
        <v>843</v>
      </c>
      <c r="G5919">
        <v>140</v>
      </c>
    </row>
    <row r="5920" spans="1:7">
      <c r="A5920">
        <v>5919</v>
      </c>
      <c r="B5920">
        <v>8905</v>
      </c>
      <c r="C5920">
        <v>38</v>
      </c>
      <c r="D5920" t="s">
        <v>1107</v>
      </c>
      <c r="E5920" s="469">
        <v>279</v>
      </c>
      <c r="F5920" t="s">
        <v>1093</v>
      </c>
      <c r="G5920">
        <v>132</v>
      </c>
    </row>
    <row r="5921" spans="1:7">
      <c r="A5921">
        <v>5920</v>
      </c>
      <c r="B5921">
        <v>7591</v>
      </c>
      <c r="C5921">
        <v>38</v>
      </c>
      <c r="D5921" t="s">
        <v>1116</v>
      </c>
      <c r="E5921" s="469">
        <v>1079</v>
      </c>
      <c r="F5921" t="s">
        <v>1079</v>
      </c>
      <c r="G5921">
        <v>187</v>
      </c>
    </row>
    <row r="5922" spans="1:7">
      <c r="A5922">
        <v>5921</v>
      </c>
      <c r="B5922">
        <v>7272</v>
      </c>
      <c r="C5922">
        <v>38</v>
      </c>
      <c r="D5922" t="s">
        <v>1123</v>
      </c>
      <c r="E5922" s="469">
        <v>229</v>
      </c>
      <c r="F5922" t="s">
        <v>843</v>
      </c>
      <c r="G5922">
        <v>200</v>
      </c>
    </row>
    <row r="5923" spans="1:7">
      <c r="A5923">
        <v>5922</v>
      </c>
      <c r="B5923">
        <v>8361</v>
      </c>
      <c r="C5923">
        <v>38</v>
      </c>
      <c r="D5923" t="s">
        <v>1124</v>
      </c>
      <c r="E5923" s="469">
        <v>329</v>
      </c>
      <c r="F5923" t="s">
        <v>1114</v>
      </c>
      <c r="G5923">
        <v>153</v>
      </c>
    </row>
    <row r="5924" spans="1:7">
      <c r="A5924">
        <v>5923</v>
      </c>
      <c r="B5924">
        <v>11451</v>
      </c>
      <c r="C5924">
        <v>38</v>
      </c>
      <c r="D5924" t="s">
        <v>1142</v>
      </c>
      <c r="E5924" s="469">
        <v>499</v>
      </c>
      <c r="F5924" t="s">
        <v>843</v>
      </c>
      <c r="G5924">
        <v>24</v>
      </c>
    </row>
    <row r="5925" spans="1:7">
      <c r="A5925">
        <v>5924</v>
      </c>
      <c r="B5925">
        <v>11976</v>
      </c>
      <c r="C5925">
        <v>38</v>
      </c>
      <c r="D5925" t="s">
        <v>1138</v>
      </c>
      <c r="E5925" s="469">
        <v>699</v>
      </c>
      <c r="F5925" t="s">
        <v>1079</v>
      </c>
      <c r="G5925">
        <v>1</v>
      </c>
    </row>
    <row r="5926" spans="1:7">
      <c r="A5926">
        <v>5925</v>
      </c>
      <c r="B5926">
        <v>6770</v>
      </c>
      <c r="C5926">
        <v>38</v>
      </c>
      <c r="D5926" t="s">
        <v>1149</v>
      </c>
      <c r="E5926" s="469">
        <v>399</v>
      </c>
      <c r="F5926" t="s">
        <v>1114</v>
      </c>
      <c r="G5926">
        <v>220</v>
      </c>
    </row>
    <row r="5927" spans="1:7">
      <c r="A5927">
        <v>5926</v>
      </c>
      <c r="B5927">
        <v>10015</v>
      </c>
      <c r="C5927">
        <v>38</v>
      </c>
      <c r="D5927" t="s">
        <v>1147</v>
      </c>
      <c r="E5927" s="469">
        <v>829</v>
      </c>
      <c r="F5927" t="s">
        <v>1120</v>
      </c>
      <c r="G5927">
        <v>85</v>
      </c>
    </row>
    <row r="5928" spans="1:7">
      <c r="A5928">
        <v>5927</v>
      </c>
      <c r="B5928">
        <v>10991</v>
      </c>
      <c r="C5928">
        <v>38</v>
      </c>
      <c r="D5928" t="s">
        <v>1150</v>
      </c>
      <c r="E5928" s="469">
        <v>499</v>
      </c>
      <c r="F5928" t="s">
        <v>1079</v>
      </c>
      <c r="G5928">
        <v>43</v>
      </c>
    </row>
    <row r="5929" spans="1:7">
      <c r="A5929">
        <v>5928</v>
      </c>
      <c r="B5929">
        <v>8285</v>
      </c>
      <c r="C5929">
        <v>38</v>
      </c>
      <c r="D5929" t="s">
        <v>1198</v>
      </c>
      <c r="E5929" s="469">
        <v>999</v>
      </c>
      <c r="F5929" t="s">
        <v>1085</v>
      </c>
      <c r="G5929">
        <v>156</v>
      </c>
    </row>
    <row r="5930" spans="1:7">
      <c r="A5930">
        <v>5929</v>
      </c>
      <c r="B5930">
        <v>6600</v>
      </c>
      <c r="C5930">
        <v>38</v>
      </c>
      <c r="D5930" t="s">
        <v>1167</v>
      </c>
      <c r="E5930" s="469">
        <v>2995</v>
      </c>
      <c r="F5930" t="s">
        <v>1093</v>
      </c>
      <c r="G5930">
        <v>226</v>
      </c>
    </row>
    <row r="5931" spans="1:7">
      <c r="A5931">
        <v>5930</v>
      </c>
      <c r="B5931">
        <v>9844</v>
      </c>
      <c r="C5931">
        <v>38</v>
      </c>
      <c r="D5931" t="s">
        <v>1221</v>
      </c>
      <c r="E5931" s="469">
        <v>629</v>
      </c>
      <c r="F5931" t="s">
        <v>1085</v>
      </c>
      <c r="G5931">
        <v>93</v>
      </c>
    </row>
    <row r="5932" spans="1:7">
      <c r="A5932">
        <v>5931</v>
      </c>
      <c r="B5932">
        <v>7841</v>
      </c>
      <c r="C5932">
        <v>38</v>
      </c>
      <c r="D5932" t="s">
        <v>1232</v>
      </c>
      <c r="E5932" s="469">
        <v>449</v>
      </c>
      <c r="F5932" t="s">
        <v>1140</v>
      </c>
      <c r="G5932">
        <v>175</v>
      </c>
    </row>
    <row r="5933" spans="1:7">
      <c r="A5933">
        <v>5932</v>
      </c>
      <c r="B5933">
        <v>11471</v>
      </c>
      <c r="C5933">
        <v>38</v>
      </c>
      <c r="D5933" t="s">
        <v>1208</v>
      </c>
      <c r="E5933" s="469">
        <v>2999</v>
      </c>
      <c r="F5933" t="s">
        <v>1093</v>
      </c>
      <c r="G5933">
        <v>23</v>
      </c>
    </row>
    <row r="5934" spans="1:7">
      <c r="A5934">
        <v>5933</v>
      </c>
      <c r="B5934">
        <v>6545</v>
      </c>
      <c r="C5934">
        <v>38</v>
      </c>
      <c r="D5934" t="s">
        <v>1239</v>
      </c>
      <c r="E5934" s="469">
        <v>2499</v>
      </c>
      <c r="F5934" t="s">
        <v>1093</v>
      </c>
      <c r="G5934">
        <v>228</v>
      </c>
    </row>
    <row r="5935" spans="1:7">
      <c r="A5935">
        <v>5934</v>
      </c>
      <c r="B5935">
        <v>9771</v>
      </c>
      <c r="C5935">
        <v>38</v>
      </c>
      <c r="D5935" t="s">
        <v>1246</v>
      </c>
      <c r="E5935" s="469">
        <v>2999</v>
      </c>
      <c r="F5935" t="s">
        <v>1093</v>
      </c>
      <c r="G5935">
        <v>96</v>
      </c>
    </row>
    <row r="5936" spans="1:7">
      <c r="A5936">
        <v>5935</v>
      </c>
      <c r="B5936">
        <v>6980</v>
      </c>
      <c r="C5936">
        <v>38</v>
      </c>
      <c r="D5936" t="s">
        <v>1263</v>
      </c>
      <c r="E5936" s="469">
        <v>4299</v>
      </c>
      <c r="F5936" t="s">
        <v>1093</v>
      </c>
      <c r="G5936">
        <v>211</v>
      </c>
    </row>
    <row r="5937" spans="1:7">
      <c r="A5937">
        <v>5936</v>
      </c>
      <c r="B5937">
        <v>7592</v>
      </c>
      <c r="C5937">
        <v>38</v>
      </c>
      <c r="D5937" t="s">
        <v>1264</v>
      </c>
      <c r="E5937" s="469">
        <v>2599</v>
      </c>
      <c r="F5937" t="s">
        <v>1093</v>
      </c>
      <c r="G5937">
        <v>187</v>
      </c>
    </row>
    <row r="5938" spans="1:7">
      <c r="A5938">
        <v>5937</v>
      </c>
      <c r="B5938">
        <v>7959</v>
      </c>
      <c r="C5938">
        <v>38</v>
      </c>
      <c r="D5938" t="s">
        <v>1301</v>
      </c>
      <c r="E5938" s="469">
        <v>669</v>
      </c>
      <c r="F5938" t="s">
        <v>1085</v>
      </c>
      <c r="G5938">
        <v>170</v>
      </c>
    </row>
    <row r="5939" spans="1:7">
      <c r="A5939">
        <v>5938</v>
      </c>
      <c r="B5939">
        <v>7911</v>
      </c>
      <c r="C5939">
        <v>38</v>
      </c>
      <c r="D5939" t="s">
        <v>1303</v>
      </c>
      <c r="E5939" s="469">
        <v>4999</v>
      </c>
      <c r="F5939" t="s">
        <v>1093</v>
      </c>
      <c r="G5939">
        <v>172</v>
      </c>
    </row>
    <row r="5940" spans="1:7">
      <c r="A5940">
        <v>5939</v>
      </c>
      <c r="B5940">
        <v>7513</v>
      </c>
      <c r="C5940">
        <v>38</v>
      </c>
      <c r="D5940" t="s">
        <v>1304</v>
      </c>
      <c r="E5940" s="469">
        <v>3999</v>
      </c>
      <c r="F5940" t="s">
        <v>1093</v>
      </c>
      <c r="G5940">
        <v>190</v>
      </c>
    </row>
    <row r="5941" spans="1:7">
      <c r="A5941">
        <v>5940</v>
      </c>
      <c r="B5941">
        <v>10135</v>
      </c>
      <c r="C5941">
        <v>39</v>
      </c>
      <c r="D5941" t="s">
        <v>3180</v>
      </c>
      <c r="E5941" s="469">
        <v>614</v>
      </c>
      <c r="F5941" t="s">
        <v>843</v>
      </c>
      <c r="G5941">
        <v>80</v>
      </c>
    </row>
    <row r="5942" spans="1:7">
      <c r="A5942">
        <v>5941</v>
      </c>
      <c r="B5942">
        <v>9058</v>
      </c>
      <c r="C5942">
        <v>39</v>
      </c>
      <c r="D5942" t="s">
        <v>3181</v>
      </c>
      <c r="E5942" s="469">
        <v>239</v>
      </c>
      <c r="F5942" t="s">
        <v>3182</v>
      </c>
      <c r="G5942">
        <v>126</v>
      </c>
    </row>
    <row r="5943" spans="1:7">
      <c r="A5943">
        <v>5942</v>
      </c>
      <c r="B5943">
        <v>11472</v>
      </c>
      <c r="C5943">
        <v>39</v>
      </c>
      <c r="D5943" t="s">
        <v>3205</v>
      </c>
      <c r="E5943" s="469">
        <v>614</v>
      </c>
      <c r="F5943" t="s">
        <v>843</v>
      </c>
      <c r="G5943">
        <v>23</v>
      </c>
    </row>
    <row r="5944" spans="1:7">
      <c r="A5944">
        <v>5943</v>
      </c>
      <c r="B5944">
        <v>11894</v>
      </c>
      <c r="C5944">
        <v>39</v>
      </c>
      <c r="D5944" t="s">
        <v>3203</v>
      </c>
      <c r="E5944" s="469">
        <v>149</v>
      </c>
      <c r="F5944" t="s">
        <v>3204</v>
      </c>
      <c r="G5944">
        <v>5</v>
      </c>
    </row>
    <row r="5945" spans="1:7">
      <c r="A5945">
        <v>5944</v>
      </c>
      <c r="B5945">
        <v>9651</v>
      </c>
      <c r="C5945">
        <v>39</v>
      </c>
      <c r="D5945" t="s">
        <v>3222</v>
      </c>
      <c r="E5945" s="469">
        <v>289</v>
      </c>
      <c r="F5945" t="s">
        <v>843</v>
      </c>
      <c r="G5945">
        <v>100</v>
      </c>
    </row>
    <row r="5946" spans="1:7">
      <c r="A5946">
        <v>5945</v>
      </c>
      <c r="B5946">
        <v>7061</v>
      </c>
      <c r="C5946">
        <v>39</v>
      </c>
      <c r="D5946" t="s">
        <v>3247</v>
      </c>
      <c r="E5946" s="469">
        <v>614</v>
      </c>
      <c r="F5946" t="s">
        <v>843</v>
      </c>
      <c r="G5946">
        <v>208</v>
      </c>
    </row>
    <row r="5947" spans="1:7">
      <c r="A5947">
        <v>5946</v>
      </c>
      <c r="B5947">
        <v>10362</v>
      </c>
      <c r="C5947">
        <v>39</v>
      </c>
      <c r="D5947" t="s">
        <v>3257</v>
      </c>
      <c r="E5947" s="469">
        <v>614</v>
      </c>
      <c r="F5947" t="s">
        <v>843</v>
      </c>
      <c r="G5947">
        <v>70</v>
      </c>
    </row>
    <row r="5948" spans="1:7">
      <c r="A5948">
        <v>5947</v>
      </c>
      <c r="B5948">
        <v>7514</v>
      </c>
      <c r="C5948">
        <v>39</v>
      </c>
      <c r="D5948" t="s">
        <v>3237</v>
      </c>
      <c r="E5948" s="469">
        <v>239</v>
      </c>
      <c r="F5948" t="s">
        <v>3182</v>
      </c>
      <c r="G5948">
        <v>190</v>
      </c>
    </row>
    <row r="5949" spans="1:7">
      <c r="A5949">
        <v>5948</v>
      </c>
      <c r="B5949">
        <v>10752</v>
      </c>
      <c r="C5949">
        <v>39</v>
      </c>
      <c r="D5949" t="s">
        <v>3266</v>
      </c>
      <c r="E5949" s="469">
        <v>614</v>
      </c>
      <c r="F5949" t="s">
        <v>843</v>
      </c>
      <c r="G5949">
        <v>54</v>
      </c>
    </row>
    <row r="5950" spans="1:7">
      <c r="A5950">
        <v>5949</v>
      </c>
      <c r="B5950">
        <v>11604</v>
      </c>
      <c r="C5950">
        <v>39</v>
      </c>
      <c r="D5950" t="s">
        <v>3272</v>
      </c>
      <c r="E5950" s="469">
        <v>614</v>
      </c>
      <c r="F5950" t="s">
        <v>843</v>
      </c>
      <c r="G5950">
        <v>17</v>
      </c>
    </row>
    <row r="5951" spans="1:7">
      <c r="A5951">
        <v>5950</v>
      </c>
      <c r="B5951">
        <v>11452</v>
      </c>
      <c r="C5951">
        <v>39</v>
      </c>
      <c r="D5951" t="s">
        <v>3280</v>
      </c>
      <c r="E5951" s="469">
        <v>479</v>
      </c>
      <c r="F5951" t="s">
        <v>3281</v>
      </c>
      <c r="G5951">
        <v>24</v>
      </c>
    </row>
    <row r="5952" spans="1:7">
      <c r="A5952">
        <v>5951</v>
      </c>
      <c r="B5952">
        <v>9028</v>
      </c>
      <c r="C5952">
        <v>39</v>
      </c>
      <c r="D5952" t="s">
        <v>3382</v>
      </c>
      <c r="E5952" s="469">
        <v>99</v>
      </c>
      <c r="F5952" t="s">
        <v>3383</v>
      </c>
      <c r="G5952">
        <v>127</v>
      </c>
    </row>
    <row r="5953" spans="1:7">
      <c r="A5953">
        <v>5952</v>
      </c>
      <c r="B5953">
        <v>6702</v>
      </c>
      <c r="C5953">
        <v>39</v>
      </c>
      <c r="D5953" t="s">
        <v>3406</v>
      </c>
      <c r="E5953" s="469">
        <v>99</v>
      </c>
      <c r="F5953" t="s">
        <v>3383</v>
      </c>
      <c r="G5953">
        <v>222</v>
      </c>
    </row>
    <row r="5954" spans="1:7">
      <c r="A5954">
        <v>5953</v>
      </c>
      <c r="B5954">
        <v>9581</v>
      </c>
      <c r="C5954">
        <v>39</v>
      </c>
      <c r="D5954" t="s">
        <v>3371</v>
      </c>
      <c r="E5954" s="469">
        <v>169</v>
      </c>
      <c r="F5954" t="s">
        <v>3217</v>
      </c>
      <c r="G5954">
        <v>103</v>
      </c>
    </row>
    <row r="5955" spans="1:7">
      <c r="A5955">
        <v>5954</v>
      </c>
      <c r="B5955">
        <v>6077</v>
      </c>
      <c r="C5955">
        <v>39</v>
      </c>
      <c r="D5955" t="s">
        <v>3421</v>
      </c>
      <c r="E5955" s="469">
        <v>124.23</v>
      </c>
      <c r="F5955" t="s">
        <v>3383</v>
      </c>
      <c r="G5955">
        <v>248</v>
      </c>
    </row>
    <row r="5956" spans="1:7">
      <c r="A5956">
        <v>5955</v>
      </c>
      <c r="B5956">
        <v>8884</v>
      </c>
      <c r="C5956">
        <v>39</v>
      </c>
      <c r="D5956" t="s">
        <v>3374</v>
      </c>
      <c r="E5956" s="469">
        <v>169</v>
      </c>
      <c r="F5956" t="s">
        <v>3217</v>
      </c>
      <c r="G5956">
        <v>133</v>
      </c>
    </row>
    <row r="5957" spans="1:7">
      <c r="A5957">
        <v>5956</v>
      </c>
      <c r="B5957">
        <v>6571</v>
      </c>
      <c r="C5957">
        <v>39</v>
      </c>
      <c r="D5957" t="s">
        <v>3431</v>
      </c>
      <c r="E5957" s="469">
        <v>499</v>
      </c>
      <c r="F5957" t="s">
        <v>520</v>
      </c>
      <c r="G5957">
        <v>227</v>
      </c>
    </row>
    <row r="5958" spans="1:7">
      <c r="A5958">
        <v>5957</v>
      </c>
      <c r="B5958">
        <v>7720</v>
      </c>
      <c r="C5958">
        <v>39</v>
      </c>
      <c r="D5958" t="s">
        <v>3457</v>
      </c>
      <c r="E5958" s="469">
        <v>599</v>
      </c>
      <c r="F5958" t="s">
        <v>930</v>
      </c>
      <c r="G5958">
        <v>181</v>
      </c>
    </row>
    <row r="5959" spans="1:7">
      <c r="A5959">
        <v>5958</v>
      </c>
      <c r="B5959">
        <v>11977</v>
      </c>
      <c r="C5959">
        <v>39</v>
      </c>
      <c r="D5959" t="s">
        <v>3458</v>
      </c>
      <c r="E5959" s="469">
        <v>599</v>
      </c>
      <c r="F5959" t="s">
        <v>930</v>
      </c>
      <c r="G5959">
        <v>1</v>
      </c>
    </row>
    <row r="5960" spans="1:7">
      <c r="A5960">
        <v>5959</v>
      </c>
      <c r="B5960">
        <v>9472</v>
      </c>
      <c r="C5960">
        <v>39</v>
      </c>
      <c r="D5960" t="s">
        <v>3459</v>
      </c>
      <c r="E5960" s="469">
        <v>749</v>
      </c>
      <c r="F5960" t="s">
        <v>930</v>
      </c>
      <c r="G5960">
        <v>108</v>
      </c>
    </row>
    <row r="5961" spans="1:7">
      <c r="A5961">
        <v>5960</v>
      </c>
      <c r="B5961">
        <v>6682</v>
      </c>
      <c r="C5961">
        <v>39</v>
      </c>
      <c r="D5961" t="s">
        <v>3460</v>
      </c>
      <c r="E5961" s="469">
        <v>749</v>
      </c>
      <c r="F5961" t="s">
        <v>930</v>
      </c>
      <c r="G5961">
        <v>223</v>
      </c>
    </row>
    <row r="5962" spans="1:7">
      <c r="A5962">
        <v>5961</v>
      </c>
      <c r="B5962">
        <v>6328</v>
      </c>
      <c r="C5962">
        <v>39</v>
      </c>
      <c r="D5962" t="s">
        <v>3464</v>
      </c>
      <c r="E5962" s="469">
        <v>599</v>
      </c>
      <c r="F5962" t="s">
        <v>930</v>
      </c>
      <c r="G5962">
        <v>237</v>
      </c>
    </row>
    <row r="5963" spans="1:7">
      <c r="A5963">
        <v>5962</v>
      </c>
      <c r="B5963">
        <v>11492</v>
      </c>
      <c r="C5963">
        <v>39</v>
      </c>
      <c r="D5963" t="s">
        <v>3427</v>
      </c>
      <c r="E5963" s="469">
        <v>265</v>
      </c>
      <c r="F5963" t="s">
        <v>3383</v>
      </c>
      <c r="G5963">
        <v>22</v>
      </c>
    </row>
    <row r="5964" spans="1:7">
      <c r="A5964">
        <v>5963</v>
      </c>
      <c r="B5964">
        <v>8059</v>
      </c>
      <c r="C5964">
        <v>40</v>
      </c>
      <c r="D5964" t="s">
        <v>857</v>
      </c>
      <c r="E5964" s="469">
        <v>1299</v>
      </c>
      <c r="F5964" t="s">
        <v>558</v>
      </c>
      <c r="G5964">
        <v>166</v>
      </c>
    </row>
    <row r="5965" spans="1:7">
      <c r="A5965">
        <v>5964</v>
      </c>
      <c r="B5965">
        <v>6357</v>
      </c>
      <c r="C5965">
        <v>40</v>
      </c>
      <c r="D5965" t="s">
        <v>859</v>
      </c>
      <c r="E5965" s="469">
        <v>199</v>
      </c>
      <c r="F5965" t="s">
        <v>552</v>
      </c>
      <c r="G5965">
        <v>236</v>
      </c>
    </row>
    <row r="5966" spans="1:7">
      <c r="A5966">
        <v>5965</v>
      </c>
      <c r="B5966">
        <v>10031</v>
      </c>
      <c r="C5966">
        <v>40</v>
      </c>
      <c r="D5966" t="s">
        <v>860</v>
      </c>
      <c r="E5966" s="469">
        <v>1029</v>
      </c>
      <c r="F5966" t="s">
        <v>558</v>
      </c>
      <c r="G5966">
        <v>84</v>
      </c>
    </row>
    <row r="5967" spans="1:7">
      <c r="A5967">
        <v>5966</v>
      </c>
      <c r="B5967">
        <v>10198</v>
      </c>
      <c r="C5967">
        <v>40</v>
      </c>
      <c r="D5967" t="s">
        <v>865</v>
      </c>
      <c r="E5967" s="469">
        <v>899</v>
      </c>
      <c r="F5967" t="s">
        <v>558</v>
      </c>
      <c r="G5967">
        <v>77</v>
      </c>
    </row>
    <row r="5968" spans="1:7">
      <c r="A5968">
        <v>5967</v>
      </c>
      <c r="B5968">
        <v>11695</v>
      </c>
      <c r="C5968">
        <v>40</v>
      </c>
      <c r="D5968" t="s">
        <v>889</v>
      </c>
      <c r="E5968" s="469">
        <v>1499</v>
      </c>
      <c r="F5968" t="s">
        <v>558</v>
      </c>
      <c r="G5968">
        <v>13</v>
      </c>
    </row>
    <row r="5969" spans="1:7">
      <c r="A5969">
        <v>5968</v>
      </c>
      <c r="B5969">
        <v>8885</v>
      </c>
      <c r="C5969">
        <v>40</v>
      </c>
      <c r="D5969" t="s">
        <v>557</v>
      </c>
      <c r="E5969" s="469">
        <v>1829</v>
      </c>
      <c r="F5969" t="s">
        <v>558</v>
      </c>
      <c r="G5969">
        <v>133</v>
      </c>
    </row>
    <row r="5970" spans="1:7">
      <c r="A5970">
        <v>5969</v>
      </c>
      <c r="B5970">
        <v>8286</v>
      </c>
      <c r="C5970">
        <v>40</v>
      </c>
      <c r="D5970" t="s">
        <v>694</v>
      </c>
      <c r="E5970" s="469">
        <v>699</v>
      </c>
      <c r="F5970" t="s">
        <v>542</v>
      </c>
      <c r="G5970">
        <v>156</v>
      </c>
    </row>
    <row r="5971" spans="1:7">
      <c r="A5971">
        <v>5970</v>
      </c>
      <c r="B5971">
        <v>10916</v>
      </c>
      <c r="C5971">
        <v>40</v>
      </c>
      <c r="D5971" t="s">
        <v>643</v>
      </c>
      <c r="E5971" s="469">
        <v>2249</v>
      </c>
      <c r="F5971" t="s">
        <v>558</v>
      </c>
      <c r="G5971">
        <v>46</v>
      </c>
    </row>
    <row r="5972" spans="1:7">
      <c r="A5972">
        <v>5971</v>
      </c>
      <c r="B5972">
        <v>11081</v>
      </c>
      <c r="C5972">
        <v>40</v>
      </c>
      <c r="D5972" t="s">
        <v>693</v>
      </c>
      <c r="E5972" s="469">
        <v>1099</v>
      </c>
      <c r="F5972" t="s">
        <v>542</v>
      </c>
      <c r="G5972">
        <v>40</v>
      </c>
    </row>
    <row r="5973" spans="1:7">
      <c r="A5973">
        <v>5972</v>
      </c>
      <c r="B5973">
        <v>7387</v>
      </c>
      <c r="C5973">
        <v>40</v>
      </c>
      <c r="D5973" t="s">
        <v>951</v>
      </c>
      <c r="E5973" s="469">
        <v>1049</v>
      </c>
      <c r="F5973" t="s">
        <v>542</v>
      </c>
      <c r="G5973">
        <v>195</v>
      </c>
    </row>
    <row r="5974" spans="1:7">
      <c r="A5974">
        <v>5973</v>
      </c>
      <c r="B5974">
        <v>8393</v>
      </c>
      <c r="C5974">
        <v>41</v>
      </c>
      <c r="D5974" t="s">
        <v>2181</v>
      </c>
      <c r="E5974" s="469">
        <v>399</v>
      </c>
      <c r="F5974" t="s">
        <v>2182</v>
      </c>
      <c r="G5974">
        <v>152</v>
      </c>
    </row>
    <row r="5975" spans="1:7">
      <c r="A5975">
        <v>5974</v>
      </c>
      <c r="B5975">
        <v>8978</v>
      </c>
      <c r="C5975">
        <v>41</v>
      </c>
      <c r="D5975" t="s">
        <v>2194</v>
      </c>
      <c r="E5975" s="469">
        <v>299</v>
      </c>
      <c r="F5975" t="s">
        <v>2195</v>
      </c>
      <c r="G5975">
        <v>129</v>
      </c>
    </row>
    <row r="5976" spans="1:7">
      <c r="A5976">
        <v>5975</v>
      </c>
      <c r="B5976">
        <v>11670</v>
      </c>
      <c r="C5976">
        <v>41</v>
      </c>
      <c r="D5976" t="s">
        <v>2200</v>
      </c>
      <c r="E5976" s="469">
        <v>362.95</v>
      </c>
      <c r="F5976" t="s">
        <v>2189</v>
      </c>
      <c r="G5976">
        <v>14</v>
      </c>
    </row>
    <row r="5977" spans="1:7">
      <c r="A5977">
        <v>5976</v>
      </c>
      <c r="B5977">
        <v>7785</v>
      </c>
      <c r="C5977">
        <v>41</v>
      </c>
      <c r="D5977" t="s">
        <v>2207</v>
      </c>
      <c r="E5977" s="469">
        <v>479</v>
      </c>
      <c r="F5977" t="s">
        <v>2186</v>
      </c>
      <c r="G5977">
        <v>178</v>
      </c>
    </row>
    <row r="5978" spans="1:7">
      <c r="A5978">
        <v>5977</v>
      </c>
      <c r="B5978">
        <v>9910</v>
      </c>
      <c r="C5978">
        <v>41</v>
      </c>
      <c r="D5978" t="s">
        <v>2208</v>
      </c>
      <c r="E5978" s="469">
        <v>429</v>
      </c>
      <c r="F5978" t="s">
        <v>1093</v>
      </c>
      <c r="G5978">
        <v>90</v>
      </c>
    </row>
    <row r="5979" spans="1:7">
      <c r="A5979">
        <v>5978</v>
      </c>
      <c r="B5979">
        <v>6148</v>
      </c>
      <c r="C5979">
        <v>41</v>
      </c>
      <c r="D5979" t="s">
        <v>2215</v>
      </c>
      <c r="E5979" s="469">
        <v>389</v>
      </c>
      <c r="F5979" t="s">
        <v>2198</v>
      </c>
      <c r="G5979">
        <v>245</v>
      </c>
    </row>
    <row r="5980" spans="1:7">
      <c r="A5980">
        <v>5979</v>
      </c>
      <c r="B5980">
        <v>8679</v>
      </c>
      <c r="C5980">
        <v>41</v>
      </c>
      <c r="D5980" t="s">
        <v>2219</v>
      </c>
      <c r="E5980" s="469">
        <v>499</v>
      </c>
      <c r="F5980" t="s">
        <v>843</v>
      </c>
      <c r="G5980">
        <v>141</v>
      </c>
    </row>
    <row r="5981" spans="1:7">
      <c r="A5981">
        <v>5980</v>
      </c>
      <c r="B5981">
        <v>8489</v>
      </c>
      <c r="C5981">
        <v>41</v>
      </c>
      <c r="D5981" t="s">
        <v>2223</v>
      </c>
      <c r="E5981" s="469">
        <v>523</v>
      </c>
      <c r="F5981" t="s">
        <v>2205</v>
      </c>
      <c r="G5981">
        <v>148</v>
      </c>
    </row>
    <row r="5982" spans="1:7">
      <c r="A5982">
        <v>5981</v>
      </c>
      <c r="B5982">
        <v>8209</v>
      </c>
      <c r="C5982">
        <v>41</v>
      </c>
      <c r="D5982" t="s">
        <v>2228</v>
      </c>
      <c r="E5982" s="469">
        <v>449</v>
      </c>
      <c r="F5982" t="s">
        <v>843</v>
      </c>
      <c r="G5982">
        <v>159</v>
      </c>
    </row>
    <row r="5983" spans="1:7">
      <c r="A5983">
        <v>5982</v>
      </c>
      <c r="B5983">
        <v>6453</v>
      </c>
      <c r="C5983">
        <v>41</v>
      </c>
      <c r="D5983" t="s">
        <v>2231</v>
      </c>
      <c r="E5983" s="469">
        <v>399</v>
      </c>
      <c r="F5983" t="s">
        <v>1093</v>
      </c>
      <c r="G5983">
        <v>232</v>
      </c>
    </row>
    <row r="5984" spans="1:7">
      <c r="A5984">
        <v>5983</v>
      </c>
      <c r="B5984">
        <v>6504</v>
      </c>
      <c r="C5984">
        <v>41</v>
      </c>
      <c r="D5984" t="s">
        <v>2247</v>
      </c>
      <c r="E5984" s="469">
        <v>749</v>
      </c>
      <c r="F5984" t="s">
        <v>2180</v>
      </c>
      <c r="G5984">
        <v>230</v>
      </c>
    </row>
    <row r="5985" spans="1:7">
      <c r="A5985">
        <v>5984</v>
      </c>
      <c r="B5985">
        <v>8752</v>
      </c>
      <c r="C5985">
        <v>41</v>
      </c>
      <c r="D5985" t="s">
        <v>2253</v>
      </c>
      <c r="E5985" s="469">
        <v>526.99</v>
      </c>
      <c r="F5985" t="s">
        <v>2180</v>
      </c>
      <c r="G5985">
        <v>138</v>
      </c>
    </row>
    <row r="5986" spans="1:7">
      <c r="A5986">
        <v>5985</v>
      </c>
      <c r="B5986">
        <v>10106</v>
      </c>
      <c r="C5986">
        <v>41</v>
      </c>
      <c r="D5986" t="s">
        <v>2252</v>
      </c>
      <c r="E5986" s="469">
        <v>699</v>
      </c>
      <c r="F5986" t="s">
        <v>843</v>
      </c>
      <c r="G5986">
        <v>81</v>
      </c>
    </row>
    <row r="5987" spans="1:7">
      <c r="A5987">
        <v>5986</v>
      </c>
      <c r="B5987">
        <v>6915</v>
      </c>
      <c r="C5987">
        <v>41</v>
      </c>
      <c r="D5987" t="s">
        <v>2284</v>
      </c>
      <c r="E5987" s="469">
        <v>685</v>
      </c>
      <c r="F5987" t="s">
        <v>2180</v>
      </c>
      <c r="G5987">
        <v>214</v>
      </c>
    </row>
    <row r="5988" spans="1:7">
      <c r="A5988">
        <v>5987</v>
      </c>
      <c r="B5988">
        <v>11055</v>
      </c>
      <c r="C5988">
        <v>41</v>
      </c>
      <c r="D5988" t="s">
        <v>2271</v>
      </c>
      <c r="E5988" s="469">
        <v>949</v>
      </c>
      <c r="F5988" t="s">
        <v>843</v>
      </c>
      <c r="G5988">
        <v>41</v>
      </c>
    </row>
    <row r="5989" spans="1:7">
      <c r="A5989">
        <v>5988</v>
      </c>
      <c r="B5989">
        <v>9220</v>
      </c>
      <c r="C5989">
        <v>41</v>
      </c>
      <c r="D5989" t="s">
        <v>2267</v>
      </c>
      <c r="E5989" s="469">
        <v>519</v>
      </c>
      <c r="F5989" t="s">
        <v>1093</v>
      </c>
      <c r="G5989">
        <v>119</v>
      </c>
    </row>
    <row r="5990" spans="1:7">
      <c r="A5990">
        <v>5989</v>
      </c>
      <c r="B5990">
        <v>10261</v>
      </c>
      <c r="C5990">
        <v>41</v>
      </c>
      <c r="D5990" t="s">
        <v>2268</v>
      </c>
      <c r="E5990" s="469">
        <v>529</v>
      </c>
      <c r="F5990" t="s">
        <v>2211</v>
      </c>
      <c r="G5990">
        <v>74</v>
      </c>
    </row>
    <row r="5991" spans="1:7">
      <c r="A5991">
        <v>5990</v>
      </c>
      <c r="B5991">
        <v>10670</v>
      </c>
      <c r="C5991">
        <v>41</v>
      </c>
      <c r="D5991" t="s">
        <v>2262</v>
      </c>
      <c r="E5991" s="469">
        <v>649</v>
      </c>
      <c r="F5991" t="s">
        <v>2180</v>
      </c>
      <c r="G5991">
        <v>57</v>
      </c>
    </row>
    <row r="5992" spans="1:7">
      <c r="A5992">
        <v>5991</v>
      </c>
      <c r="B5992">
        <v>7108</v>
      </c>
      <c r="C5992">
        <v>41</v>
      </c>
      <c r="D5992" t="s">
        <v>2280</v>
      </c>
      <c r="E5992" s="469">
        <v>399</v>
      </c>
      <c r="F5992" t="s">
        <v>2189</v>
      </c>
      <c r="G5992">
        <v>206</v>
      </c>
    </row>
    <row r="5993" spans="1:7">
      <c r="A5993">
        <v>5992</v>
      </c>
      <c r="B5993">
        <v>8314</v>
      </c>
      <c r="C5993">
        <v>41</v>
      </c>
      <c r="D5993" t="s">
        <v>2273</v>
      </c>
      <c r="E5993" s="469">
        <v>849</v>
      </c>
      <c r="F5993" t="s">
        <v>2180</v>
      </c>
      <c r="G5993">
        <v>155</v>
      </c>
    </row>
    <row r="5994" spans="1:7">
      <c r="A5994">
        <v>5993</v>
      </c>
      <c r="B5994">
        <v>7809</v>
      </c>
      <c r="C5994">
        <v>41</v>
      </c>
      <c r="D5994" t="s">
        <v>2313</v>
      </c>
      <c r="E5994" s="469">
        <v>999</v>
      </c>
      <c r="F5994" t="s">
        <v>2191</v>
      </c>
      <c r="G5994">
        <v>177</v>
      </c>
    </row>
    <row r="5995" spans="1:7">
      <c r="A5995">
        <v>5994</v>
      </c>
      <c r="B5995">
        <v>6916</v>
      </c>
      <c r="C5995">
        <v>41</v>
      </c>
      <c r="D5995" t="s">
        <v>2289</v>
      </c>
      <c r="E5995" s="469">
        <v>899</v>
      </c>
      <c r="F5995" t="s">
        <v>2191</v>
      </c>
      <c r="G5995">
        <v>214</v>
      </c>
    </row>
    <row r="5996" spans="1:7">
      <c r="A5996">
        <v>5995</v>
      </c>
      <c r="B5996">
        <v>9495</v>
      </c>
      <c r="C5996">
        <v>41</v>
      </c>
      <c r="D5996" t="s">
        <v>2288</v>
      </c>
      <c r="E5996" s="469">
        <v>1249</v>
      </c>
      <c r="F5996" t="s">
        <v>843</v>
      </c>
      <c r="G5996">
        <v>107</v>
      </c>
    </row>
    <row r="5997" spans="1:7">
      <c r="A5997">
        <v>5996</v>
      </c>
      <c r="B5997">
        <v>6131</v>
      </c>
      <c r="C5997">
        <v>41</v>
      </c>
      <c r="D5997" t="s">
        <v>2282</v>
      </c>
      <c r="E5997" s="469">
        <v>1299</v>
      </c>
      <c r="F5997" t="s">
        <v>2191</v>
      </c>
      <c r="G5997">
        <v>246</v>
      </c>
    </row>
    <row r="5998" spans="1:7">
      <c r="A5998">
        <v>5997</v>
      </c>
      <c r="B5998">
        <v>11332</v>
      </c>
      <c r="C5998">
        <v>41</v>
      </c>
      <c r="D5998" t="s">
        <v>2295</v>
      </c>
      <c r="E5998" s="469">
        <v>2149</v>
      </c>
      <c r="F5998" t="s">
        <v>2191</v>
      </c>
      <c r="G5998">
        <v>29</v>
      </c>
    </row>
    <row r="5999" spans="1:7">
      <c r="A5999">
        <v>5998</v>
      </c>
      <c r="B5999">
        <v>7635</v>
      </c>
      <c r="C5999">
        <v>41</v>
      </c>
      <c r="D5999" t="s">
        <v>2298</v>
      </c>
      <c r="E5999" s="469">
        <v>1099</v>
      </c>
      <c r="F5999" t="s">
        <v>1093</v>
      </c>
      <c r="G5999">
        <v>185</v>
      </c>
    </row>
    <row r="6000" spans="1:7">
      <c r="A6000">
        <v>5999</v>
      </c>
      <c r="B6000">
        <v>9186</v>
      </c>
      <c r="C6000">
        <v>41</v>
      </c>
      <c r="D6000" t="s">
        <v>2322</v>
      </c>
      <c r="E6000" s="469">
        <v>1299</v>
      </c>
      <c r="F6000" t="s">
        <v>2186</v>
      </c>
      <c r="G6000">
        <v>120</v>
      </c>
    </row>
    <row r="6001" spans="1:7">
      <c r="A6001">
        <v>6000</v>
      </c>
      <c r="B6001">
        <v>6105</v>
      </c>
      <c r="C6001">
        <v>41</v>
      </c>
      <c r="D6001" t="s">
        <v>2328</v>
      </c>
      <c r="E6001" s="469">
        <v>549</v>
      </c>
      <c r="F6001" t="s">
        <v>2180</v>
      </c>
      <c r="G6001">
        <v>247</v>
      </c>
    </row>
  </sheetData>
  <pageMargins left="0.75" right="0.75" top="1" bottom="1" header="0.5" footer="0.5"/>
  <pageSetup scale="9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66"/>
  <sheetViews>
    <sheetView showGridLines="0" showZeros="0" zoomScaleNormal="100" zoomScaleSheetLayoutView="90" workbookViewId="0">
      <selection activeCell="M1" sqref="M1"/>
    </sheetView>
  </sheetViews>
  <sheetFormatPr baseColWidth="10" defaultColWidth="9" defaultRowHeight="14"/>
  <cols>
    <col min="1" max="1" width="2.1640625" style="403" customWidth="1"/>
    <col min="2" max="2" width="12.1640625" style="403" customWidth="1"/>
    <col min="3" max="3" width="11.5" style="403" customWidth="1"/>
    <col min="4" max="4" width="10.1640625" style="404" bestFit="1" customWidth="1"/>
    <col min="5" max="6" width="11.5" style="404" customWidth="1"/>
    <col min="7" max="7" width="11.5" style="403" customWidth="1"/>
    <col min="8" max="8" width="9.33203125" style="403" customWidth="1"/>
    <col min="9" max="9" width="10.33203125" style="403" customWidth="1"/>
    <col min="10" max="10" width="10.6640625" style="403" customWidth="1"/>
    <col min="11" max="11" width="11.5" style="403" customWidth="1"/>
    <col min="12" max="12" width="12.83203125" style="403" customWidth="1"/>
    <col min="13" max="16" width="11.5" style="403" customWidth="1"/>
    <col min="17" max="16384" width="9" style="403"/>
  </cols>
  <sheetData>
    <row r="1" spans="2:14" s="398" customFormat="1" ht="29.5" customHeight="1" thickBot="1">
      <c r="B1" s="938" t="s">
        <v>436</v>
      </c>
      <c r="C1" s="938"/>
      <c r="D1" s="938"/>
      <c r="E1" s="938"/>
      <c r="F1" s="938"/>
      <c r="G1" s="938"/>
      <c r="H1" s="938"/>
      <c r="I1" s="938"/>
      <c r="J1" s="938"/>
      <c r="K1" s="938"/>
      <c r="L1" s="938"/>
    </row>
    <row r="2" spans="2:14" s="401" customFormat="1" ht="24" customHeight="1" thickTop="1">
      <c r="B2" s="807" t="s">
        <v>423</v>
      </c>
      <c r="C2" s="400"/>
      <c r="D2" s="400"/>
      <c r="E2" s="400"/>
      <c r="F2" s="400"/>
      <c r="G2" s="400"/>
      <c r="H2" s="400"/>
      <c r="I2" s="400"/>
      <c r="J2" s="400"/>
      <c r="K2" s="400"/>
      <c r="L2" s="400"/>
      <c r="M2"/>
      <c r="N2"/>
    </row>
    <row r="3" spans="2:14" ht="15" customHeight="1">
      <c r="B3" s="402" t="s">
        <v>424</v>
      </c>
    </row>
    <row r="4" spans="2:14" s="395" customFormat="1" ht="15" customHeight="1">
      <c r="B4" s="321" t="s">
        <v>364</v>
      </c>
      <c r="D4" s="396"/>
      <c r="E4" s="396"/>
      <c r="F4" s="396"/>
    </row>
    <row r="5" spans="2:14" s="395" customFormat="1" ht="15" customHeight="1">
      <c r="B5" s="324" t="s">
        <v>437</v>
      </c>
      <c r="D5" s="396"/>
      <c r="E5" s="396"/>
      <c r="F5" s="396"/>
    </row>
    <row r="6" spans="2:14" s="395" customFormat="1" ht="15" customHeight="1">
      <c r="B6" s="324" t="s">
        <v>425</v>
      </c>
      <c r="D6" s="396"/>
      <c r="E6" s="396"/>
      <c r="F6" s="396"/>
    </row>
    <row r="7" spans="2:14" s="395" customFormat="1" ht="15" customHeight="1">
      <c r="B7" s="321" t="s">
        <v>426</v>
      </c>
      <c r="D7" s="396"/>
      <c r="E7" s="396"/>
      <c r="F7" s="396"/>
    </row>
    <row r="8" spans="2:14" s="395" customFormat="1" ht="15" customHeight="1">
      <c r="B8" s="324" t="s">
        <v>438</v>
      </c>
      <c r="D8" s="396"/>
      <c r="E8" s="396"/>
      <c r="F8" s="396"/>
    </row>
    <row r="9" spans="2:14" s="395" customFormat="1" ht="15" customHeight="1">
      <c r="B9" s="324" t="s">
        <v>439</v>
      </c>
      <c r="D9" s="396"/>
      <c r="E9" s="396"/>
      <c r="F9" s="396"/>
    </row>
    <row r="10" spans="2:14" s="395" customFormat="1" ht="15" customHeight="1">
      <c r="B10" s="324" t="s">
        <v>440</v>
      </c>
      <c r="D10" s="396"/>
      <c r="E10" s="396"/>
      <c r="F10" s="396"/>
    </row>
    <row r="11" spans="2:14" s="395" customFormat="1" ht="15" customHeight="1">
      <c r="B11" s="324" t="s">
        <v>441</v>
      </c>
      <c r="D11" s="396"/>
      <c r="E11" s="396"/>
      <c r="F11" s="396"/>
    </row>
    <row r="12" spans="2:14" s="395" customFormat="1" ht="14.25" customHeight="1">
      <c r="B12" s="394" t="s">
        <v>427</v>
      </c>
      <c r="D12" s="396"/>
      <c r="E12" s="396"/>
      <c r="F12" s="396"/>
    </row>
    <row r="13" spans="2:14" s="395" customFormat="1" ht="14.25" customHeight="1">
      <c r="B13" s="394"/>
      <c r="D13" s="396"/>
      <c r="E13" s="396"/>
      <c r="F13" s="396"/>
    </row>
    <row r="14" spans="2:14" ht="8.25" customHeight="1" thickBot="1">
      <c r="C14" s="395"/>
      <c r="D14" s="396"/>
      <c r="E14" s="396"/>
      <c r="F14" s="396"/>
      <c r="G14" s="395"/>
      <c r="H14" s="395"/>
      <c r="I14" s="395"/>
      <c r="J14" s="395"/>
      <c r="K14" s="395"/>
      <c r="L14" s="395"/>
      <c r="M14" s="395"/>
      <c r="N14" s="395"/>
    </row>
    <row r="15" spans="2:14" ht="15" customHeight="1">
      <c r="B15" s="405" t="s">
        <v>66</v>
      </c>
      <c r="C15" s="406" t="s">
        <v>374</v>
      </c>
      <c r="D15" s="406" t="s">
        <v>375</v>
      </c>
      <c r="E15" s="406" t="s">
        <v>92</v>
      </c>
      <c r="F15" s="407" t="s">
        <v>376</v>
      </c>
    </row>
    <row r="16" spans="2:14" ht="15" customHeight="1" thickBot="1">
      <c r="B16" s="408" t="s">
        <v>429</v>
      </c>
      <c r="C16" s="409">
        <f ca="1">HLOOKUP($B$16,$C$21:$P$29,7,0)</f>
        <v>64.676712328767124</v>
      </c>
      <c r="D16" s="410" t="str">
        <f>HLOOKUP($B$16,$B$21:$P$29,5,0)</f>
        <v>Baexem</v>
      </c>
      <c r="E16" s="411">
        <f>HLOOKUP($B$16,$B$21:$P$29,9,0)</f>
        <v>653718794</v>
      </c>
      <c r="F16" s="412">
        <f>HLOOKUP($B$16,$B$21:$P$29,3,0)</f>
        <v>12</v>
      </c>
    </row>
    <row r="17" spans="1:16" ht="15" customHeight="1" thickBot="1">
      <c r="B17" s="413" t="s">
        <v>22</v>
      </c>
      <c r="C17" s="395"/>
      <c r="D17" s="396"/>
      <c r="E17" s="396"/>
      <c r="F17" s="396"/>
    </row>
    <row r="18" spans="1:16" ht="15" customHeight="1">
      <c r="B18" s="405" t="s">
        <v>66</v>
      </c>
      <c r="C18" s="406" t="s">
        <v>374</v>
      </c>
      <c r="D18" s="406" t="s">
        <v>375</v>
      </c>
      <c r="E18" s="406" t="s">
        <v>92</v>
      </c>
      <c r="F18" s="407" t="s">
        <v>376</v>
      </c>
    </row>
    <row r="19" spans="1:16" ht="15" customHeight="1" thickBot="1">
      <c r="B19" s="414"/>
      <c r="C19" s="415"/>
      <c r="D19" s="416"/>
      <c r="E19" s="417"/>
      <c r="F19" s="417"/>
    </row>
    <row r="20" spans="1:16" ht="15" customHeight="1">
      <c r="B20" s="397" t="s">
        <v>428</v>
      </c>
    </row>
    <row r="21" spans="1:16" s="363" customFormat="1" ht="15" customHeight="1">
      <c r="A21" s="363">
        <v>1</v>
      </c>
      <c r="B21" s="418" t="s">
        <v>66</v>
      </c>
      <c r="C21" s="419" t="s">
        <v>70</v>
      </c>
      <c r="D21" s="419" t="s">
        <v>429</v>
      </c>
      <c r="E21" s="419" t="s">
        <v>430</v>
      </c>
      <c r="F21" s="419" t="s">
        <v>132</v>
      </c>
      <c r="G21" s="419" t="s">
        <v>382</v>
      </c>
      <c r="H21" s="419" t="s">
        <v>431</v>
      </c>
      <c r="I21" s="419" t="s">
        <v>121</v>
      </c>
      <c r="J21" s="419" t="s">
        <v>106</v>
      </c>
      <c r="K21" s="419" t="s">
        <v>442</v>
      </c>
      <c r="L21" s="419" t="s">
        <v>132</v>
      </c>
      <c r="M21" s="419" t="s">
        <v>432</v>
      </c>
      <c r="N21" s="419" t="s">
        <v>433</v>
      </c>
      <c r="O21" s="419" t="s">
        <v>127</v>
      </c>
      <c r="P21" s="419" t="s">
        <v>434</v>
      </c>
    </row>
    <row r="22" spans="1:16" ht="15" customHeight="1">
      <c r="A22" s="363">
        <v>2</v>
      </c>
      <c r="B22" s="418" t="s">
        <v>379</v>
      </c>
      <c r="C22" s="420" t="s">
        <v>383</v>
      </c>
      <c r="D22" s="420" t="s">
        <v>108</v>
      </c>
      <c r="E22" s="420" t="s">
        <v>101</v>
      </c>
      <c r="F22" s="420" t="s">
        <v>385</v>
      </c>
      <c r="G22" s="420" t="s">
        <v>387</v>
      </c>
      <c r="H22" s="420" t="s">
        <v>389</v>
      </c>
      <c r="I22" s="420" t="s">
        <v>390</v>
      </c>
      <c r="J22" s="420" t="s">
        <v>391</v>
      </c>
      <c r="K22" s="420" t="s">
        <v>393</v>
      </c>
      <c r="L22" s="420" t="s">
        <v>104</v>
      </c>
      <c r="M22" s="420" t="s">
        <v>394</v>
      </c>
      <c r="N22" s="420" t="s">
        <v>396</v>
      </c>
      <c r="O22" s="420" t="s">
        <v>397</v>
      </c>
      <c r="P22" s="420" t="s">
        <v>398</v>
      </c>
    </row>
    <row r="23" spans="1:16" s="404" customFormat="1" ht="15" customHeight="1">
      <c r="A23" s="363">
        <v>3</v>
      </c>
      <c r="B23" s="418" t="s">
        <v>435</v>
      </c>
      <c r="C23" s="420">
        <v>6</v>
      </c>
      <c r="D23" s="420">
        <v>12</v>
      </c>
      <c r="E23" s="420">
        <v>23</v>
      </c>
      <c r="F23" s="420">
        <v>29</v>
      </c>
      <c r="G23" s="420">
        <v>6</v>
      </c>
      <c r="H23" s="420">
        <v>12</v>
      </c>
      <c r="I23" s="420">
        <v>18</v>
      </c>
      <c r="J23" s="420">
        <v>24</v>
      </c>
      <c r="K23" s="420">
        <v>30</v>
      </c>
      <c r="L23" s="420">
        <v>3</v>
      </c>
      <c r="M23" s="420">
        <v>9</v>
      </c>
      <c r="N23" s="420">
        <v>15</v>
      </c>
      <c r="O23" s="420">
        <v>21</v>
      </c>
      <c r="P23" s="420">
        <v>27</v>
      </c>
    </row>
    <row r="24" spans="1:16" ht="15" customHeight="1">
      <c r="A24" s="363">
        <v>4</v>
      </c>
      <c r="B24" s="418" t="s">
        <v>380</v>
      </c>
      <c r="C24" s="420" t="s">
        <v>111</v>
      </c>
      <c r="D24" s="420" t="s">
        <v>125</v>
      </c>
      <c r="E24" s="420" t="s">
        <v>102</v>
      </c>
      <c r="F24" s="420" t="s">
        <v>133</v>
      </c>
      <c r="G24" s="420" t="s">
        <v>111</v>
      </c>
      <c r="H24" s="420" t="s">
        <v>125</v>
      </c>
      <c r="I24" s="420" t="s">
        <v>123</v>
      </c>
      <c r="J24" s="420" t="s">
        <v>109</v>
      </c>
      <c r="K24" s="420" t="s">
        <v>114</v>
      </c>
      <c r="L24" s="420" t="s">
        <v>134</v>
      </c>
      <c r="M24" s="420" t="s">
        <v>116</v>
      </c>
      <c r="N24" s="420" t="s">
        <v>120</v>
      </c>
      <c r="O24" s="420" t="s">
        <v>128</v>
      </c>
      <c r="P24" s="420" t="s">
        <v>130</v>
      </c>
    </row>
    <row r="25" spans="1:16" ht="15" customHeight="1">
      <c r="A25" s="363">
        <v>5</v>
      </c>
      <c r="B25" s="418" t="s">
        <v>375</v>
      </c>
      <c r="C25" s="420" t="s">
        <v>95</v>
      </c>
      <c r="D25" s="420" t="s">
        <v>95</v>
      </c>
      <c r="E25" s="420" t="s">
        <v>97</v>
      </c>
      <c r="F25" s="420" t="s">
        <v>97</v>
      </c>
      <c r="G25" s="420" t="s">
        <v>95</v>
      </c>
      <c r="H25" s="420" t="s">
        <v>95</v>
      </c>
      <c r="I25" s="420" t="s">
        <v>115</v>
      </c>
      <c r="J25" s="420" t="s">
        <v>97</v>
      </c>
      <c r="K25" s="420" t="s">
        <v>97</v>
      </c>
      <c r="L25" s="420" t="s">
        <v>97</v>
      </c>
      <c r="M25" s="420" t="s">
        <v>117</v>
      </c>
      <c r="N25" s="420" t="s">
        <v>95</v>
      </c>
      <c r="O25" s="420" t="s">
        <v>95</v>
      </c>
      <c r="P25" s="420" t="s">
        <v>131</v>
      </c>
    </row>
    <row r="26" spans="1:16" ht="15" customHeight="1">
      <c r="A26" s="363">
        <v>6</v>
      </c>
      <c r="B26" s="418" t="s">
        <v>381</v>
      </c>
      <c r="C26" s="421">
        <v>15489</v>
      </c>
      <c r="D26" s="421">
        <v>21339</v>
      </c>
      <c r="E26" s="421">
        <v>19524</v>
      </c>
      <c r="F26" s="421">
        <v>21356</v>
      </c>
      <c r="G26" s="421">
        <v>8184</v>
      </c>
      <c r="H26" s="421">
        <v>21339</v>
      </c>
      <c r="I26" s="421">
        <v>18788</v>
      </c>
      <c r="J26" s="421">
        <v>21351</v>
      </c>
      <c r="K26" s="421">
        <v>21357</v>
      </c>
      <c r="L26" s="421">
        <v>21330</v>
      </c>
      <c r="M26" s="421">
        <v>9283</v>
      </c>
      <c r="N26" s="421">
        <v>21342</v>
      </c>
      <c r="O26" s="421">
        <v>17696</v>
      </c>
      <c r="P26" s="421">
        <v>21354</v>
      </c>
    </row>
    <row r="27" spans="1:16" s="404" customFormat="1" ht="15" customHeight="1">
      <c r="A27" s="363">
        <v>7</v>
      </c>
      <c r="B27" s="418" t="s">
        <v>374</v>
      </c>
      <c r="C27" s="422">
        <f ca="1">_xlfn.DAYS(TODAY(),C26)/365</f>
        <v>80.704109589041096</v>
      </c>
      <c r="D27" s="422">
        <f t="shared" ref="D27:P27" ca="1" si="0">_xlfn.DAYS(TODAY(),D26)/365</f>
        <v>64.676712328767124</v>
      </c>
      <c r="E27" s="422">
        <f t="shared" ca="1" si="0"/>
        <v>69.649315068493152</v>
      </c>
      <c r="F27" s="422">
        <f t="shared" ca="1" si="0"/>
        <v>64.630136986301366</v>
      </c>
      <c r="G27" s="422">
        <f t="shared" ca="1" si="0"/>
        <v>100.71780821917808</v>
      </c>
      <c r="H27" s="422">
        <f t="shared" ca="1" si="0"/>
        <v>64.676712328767124</v>
      </c>
      <c r="I27" s="422">
        <f t="shared" ca="1" si="0"/>
        <v>71.665753424657538</v>
      </c>
      <c r="J27" s="422">
        <f t="shared" ca="1" si="0"/>
        <v>64.643835616438352</v>
      </c>
      <c r="K27" s="422">
        <f t="shared" ca="1" si="0"/>
        <v>64.627397260273966</v>
      </c>
      <c r="L27" s="422">
        <f t="shared" ca="1" si="0"/>
        <v>64.701369863013696</v>
      </c>
      <c r="M27" s="422">
        <f t="shared" ca="1" si="0"/>
        <v>97.706849315068496</v>
      </c>
      <c r="N27" s="422">
        <f t="shared" ca="1" si="0"/>
        <v>64.668493150684938</v>
      </c>
      <c r="O27" s="422">
        <f t="shared" ca="1" si="0"/>
        <v>74.657534246575338</v>
      </c>
      <c r="P27" s="422">
        <f t="shared" ca="1" si="0"/>
        <v>64.635616438356166</v>
      </c>
    </row>
    <row r="28" spans="1:16" ht="15" customHeight="1">
      <c r="A28" s="363">
        <v>8</v>
      </c>
      <c r="B28" s="418" t="s">
        <v>68</v>
      </c>
      <c r="C28" s="423">
        <v>475494084</v>
      </c>
      <c r="D28" s="423">
        <v>475494085</v>
      </c>
      <c r="E28" s="423">
        <v>475494082</v>
      </c>
      <c r="F28" s="423">
        <v>475494083</v>
      </c>
      <c r="G28" s="423">
        <v>475494084</v>
      </c>
      <c r="H28" s="423">
        <v>475494085</v>
      </c>
      <c r="I28" s="423">
        <v>475494086</v>
      </c>
      <c r="J28" s="423">
        <v>475494087</v>
      </c>
      <c r="K28" s="423">
        <v>475494088</v>
      </c>
      <c r="L28" s="423">
        <v>475494089</v>
      </c>
      <c r="M28" s="423">
        <v>475494090</v>
      </c>
      <c r="N28" s="423">
        <v>475494091</v>
      </c>
      <c r="O28" s="423">
        <v>475494092</v>
      </c>
      <c r="P28" s="423">
        <v>475494093</v>
      </c>
    </row>
    <row r="29" spans="1:16" ht="15" customHeight="1">
      <c r="A29" s="363">
        <v>9</v>
      </c>
      <c r="B29" s="418" t="s">
        <v>92</v>
      </c>
      <c r="C29" s="423">
        <v>653718793</v>
      </c>
      <c r="D29" s="423">
        <v>653718794</v>
      </c>
      <c r="E29" s="423">
        <v>653718791</v>
      </c>
      <c r="F29" s="423">
        <v>653718792</v>
      </c>
      <c r="G29" s="423">
        <v>653718793</v>
      </c>
      <c r="H29" s="423">
        <v>653718794</v>
      </c>
      <c r="I29" s="423">
        <v>653718795</v>
      </c>
      <c r="J29" s="423">
        <v>653718796</v>
      </c>
      <c r="K29" s="423">
        <v>653718797</v>
      </c>
      <c r="L29" s="423">
        <v>653718798</v>
      </c>
      <c r="M29" s="423">
        <v>653718799</v>
      </c>
      <c r="N29" s="423">
        <v>653718800</v>
      </c>
      <c r="O29" s="423">
        <v>653718801</v>
      </c>
      <c r="P29" s="423">
        <v>653718802</v>
      </c>
    </row>
    <row r="30" spans="1:16" ht="15" customHeight="1">
      <c r="A30" s="363"/>
      <c r="B30" s="418"/>
      <c r="C30" s="424"/>
      <c r="D30" s="424"/>
      <c r="E30" s="424"/>
      <c r="F30" s="424"/>
      <c r="G30" s="424"/>
      <c r="H30" s="424"/>
      <c r="I30" s="424"/>
      <c r="J30" s="424"/>
      <c r="K30" s="424"/>
      <c r="L30" s="424"/>
      <c r="M30" s="424"/>
      <c r="N30" s="424"/>
      <c r="O30" s="424"/>
      <c r="P30" s="424"/>
    </row>
    <row r="31" spans="1:16" s="401" customFormat="1" ht="20.25" customHeight="1">
      <c r="B31" s="399" t="s">
        <v>443</v>
      </c>
      <c r="C31" s="400"/>
      <c r="D31" s="400"/>
      <c r="E31" s="400"/>
      <c r="F31" s="400"/>
      <c r="G31" s="400"/>
      <c r="H31" s="400"/>
      <c r="I31" s="400"/>
      <c r="J31" s="400"/>
      <c r="K31" s="400"/>
      <c r="L31" s="400"/>
      <c r="M31" s="400"/>
      <c r="N31" s="400"/>
    </row>
    <row r="32" spans="1:16" ht="15" customHeight="1">
      <c r="B32" s="321" t="s">
        <v>444</v>
      </c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</row>
    <row r="33" spans="2:16" ht="15" customHeight="1">
      <c r="B33" s="324" t="s">
        <v>445</v>
      </c>
      <c r="C33" s="425"/>
      <c r="D33" s="425"/>
      <c r="E33" s="425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</row>
    <row r="34" spans="2:16" ht="15" customHeight="1">
      <c r="B34" s="324" t="s">
        <v>446</v>
      </c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</row>
    <row r="35" spans="2:16" ht="15" customHeight="1">
      <c r="B35" s="324" t="s">
        <v>447</v>
      </c>
      <c r="C35" s="425"/>
      <c r="D35" s="425"/>
      <c r="E35" s="425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</row>
    <row r="36" spans="2:16" ht="15" customHeight="1">
      <c r="B36" s="324" t="s">
        <v>448</v>
      </c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</row>
    <row r="37" spans="2:16" ht="15" customHeight="1">
      <c r="B37" s="325" t="s">
        <v>449</v>
      </c>
      <c r="C37" s="425"/>
      <c r="D37" s="425"/>
      <c r="E37" s="425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</row>
    <row r="38" spans="2:16" ht="15" customHeight="1">
      <c r="B38" s="324" t="s">
        <v>450</v>
      </c>
      <c r="C38" s="425"/>
      <c r="D38" s="425"/>
      <c r="E38" s="425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</row>
    <row r="39" spans="2:16" ht="15" customHeight="1">
      <c r="B39" s="325" t="s">
        <v>451</v>
      </c>
      <c r="C39" s="425"/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</row>
    <row r="40" spans="2:16" ht="15" customHeight="1">
      <c r="B40" s="325" t="s">
        <v>452</v>
      </c>
      <c r="C40" s="425"/>
      <c r="D40" s="425"/>
      <c r="E40" s="425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</row>
    <row r="41" spans="2:16" ht="15" customHeight="1">
      <c r="B41" s="426" t="s">
        <v>372</v>
      </c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</row>
    <row r="42" spans="2:16" ht="15" customHeight="1">
      <c r="B42" s="427" t="s">
        <v>373</v>
      </c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</row>
    <row r="43" spans="2:16" ht="15" customHeight="1">
      <c r="B43" s="325"/>
      <c r="C43" s="425"/>
      <c r="D43" s="425"/>
      <c r="E43" s="425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</row>
    <row r="44" spans="2:16" s="395" customFormat="1" ht="15" customHeight="1" thickBot="1">
      <c r="B44" s="428" t="s">
        <v>453</v>
      </c>
      <c r="D44" s="396"/>
      <c r="E44" s="396"/>
      <c r="F44" s="396"/>
    </row>
    <row r="45" spans="2:16" s="395" customFormat="1" ht="15" customHeight="1">
      <c r="B45" s="405" t="s">
        <v>66</v>
      </c>
      <c r="C45" s="406" t="s">
        <v>374</v>
      </c>
      <c r="D45" s="406" t="s">
        <v>375</v>
      </c>
      <c r="E45" s="406" t="s">
        <v>92</v>
      </c>
      <c r="F45" s="407" t="s">
        <v>376</v>
      </c>
    </row>
    <row r="46" spans="2:16" s="395" customFormat="1" ht="15" customHeight="1" thickBot="1">
      <c r="B46" s="408" t="s">
        <v>70</v>
      </c>
      <c r="C46" s="409" t="e">
        <f>VLOOKUP($B$46,$B$52:$J$65,7,0)</f>
        <v>#N/A</v>
      </c>
      <c r="D46" s="410" t="e">
        <f>VLOOKUP($B$46,$B$52:$J$65,5,0)</f>
        <v>#N/A</v>
      </c>
      <c r="E46" s="411" t="e">
        <f>VLOOKUP($B$46,$B$52:$J$65,9,0)</f>
        <v>#N/A</v>
      </c>
      <c r="F46" s="412" t="e">
        <f>VLOOKUP($B$46,$B$52:$J$65,3,0)</f>
        <v>#N/A</v>
      </c>
    </row>
    <row r="47" spans="2:16" s="395" customFormat="1" ht="15" customHeight="1" thickBot="1">
      <c r="B47" s="413" t="s">
        <v>22</v>
      </c>
      <c r="D47" s="396"/>
      <c r="E47" s="396"/>
      <c r="F47" s="396"/>
    </row>
    <row r="48" spans="2:16" s="395" customFormat="1" ht="15" customHeight="1">
      <c r="B48" s="405" t="s">
        <v>66</v>
      </c>
      <c r="C48" s="406" t="s">
        <v>374</v>
      </c>
      <c r="D48" s="406" t="s">
        <v>375</v>
      </c>
      <c r="E48" s="406" t="s">
        <v>92</v>
      </c>
      <c r="F48" s="407" t="s">
        <v>376</v>
      </c>
    </row>
    <row r="49" spans="2:10" s="395" customFormat="1" ht="15" customHeight="1" thickBot="1">
      <c r="B49" s="414"/>
      <c r="C49" s="415"/>
      <c r="D49" s="417"/>
      <c r="E49" s="417"/>
      <c r="F49" s="429"/>
    </row>
    <row r="50" spans="2:10" s="395" customFormat="1" ht="15" customHeight="1">
      <c r="B50" s="397" t="s">
        <v>454</v>
      </c>
      <c r="D50" s="396"/>
      <c r="E50" s="396"/>
      <c r="F50" s="396"/>
    </row>
    <row r="51" spans="2:10" s="363" customFormat="1" ht="15" customHeight="1"/>
    <row r="52" spans="2:10" s="430" customFormat="1" ht="15" customHeight="1">
      <c r="B52" s="418"/>
      <c r="C52" s="418"/>
      <c r="D52" s="418"/>
      <c r="E52" s="418"/>
      <c r="F52" s="418"/>
      <c r="G52" s="418"/>
      <c r="H52" s="418"/>
      <c r="I52" s="418"/>
      <c r="J52" s="418"/>
    </row>
    <row r="53" spans="2:10" s="430" customFormat="1" ht="15" customHeight="1">
      <c r="B53" s="419"/>
      <c r="C53" s="420"/>
      <c r="D53" s="420"/>
      <c r="E53" s="420"/>
      <c r="F53" s="420"/>
      <c r="G53" s="421"/>
      <c r="H53" s="422"/>
      <c r="I53" s="423"/>
      <c r="J53" s="423"/>
    </row>
    <row r="54" spans="2:10" s="430" customFormat="1" ht="15" customHeight="1">
      <c r="B54" s="419"/>
      <c r="C54" s="420"/>
      <c r="D54" s="420"/>
      <c r="E54" s="420"/>
      <c r="F54" s="420"/>
      <c r="G54" s="421"/>
      <c r="H54" s="422"/>
      <c r="I54" s="423"/>
      <c r="J54" s="423"/>
    </row>
    <row r="55" spans="2:10" s="430" customFormat="1" ht="15" customHeight="1">
      <c r="B55" s="419"/>
      <c r="C55" s="420"/>
      <c r="D55" s="420"/>
      <c r="E55" s="420"/>
      <c r="F55" s="420"/>
      <c r="G55" s="421"/>
      <c r="H55" s="422"/>
      <c r="I55" s="423"/>
      <c r="J55" s="423"/>
    </row>
    <row r="56" spans="2:10" s="430" customFormat="1" ht="15" customHeight="1">
      <c r="B56" s="419"/>
      <c r="C56" s="420"/>
      <c r="D56" s="420"/>
      <c r="E56" s="420"/>
      <c r="F56" s="420"/>
      <c r="G56" s="421"/>
      <c r="H56" s="422"/>
      <c r="I56" s="423"/>
      <c r="J56" s="423"/>
    </row>
    <row r="57" spans="2:10" s="430" customFormat="1" ht="15" customHeight="1">
      <c r="B57" s="419"/>
      <c r="C57" s="420"/>
      <c r="D57" s="420"/>
      <c r="E57" s="420"/>
      <c r="F57" s="420"/>
      <c r="G57" s="421"/>
      <c r="H57" s="422"/>
      <c r="I57" s="423"/>
      <c r="J57" s="423"/>
    </row>
    <row r="58" spans="2:10" s="430" customFormat="1" ht="15" customHeight="1">
      <c r="B58" s="419"/>
      <c r="C58" s="420"/>
      <c r="D58" s="420"/>
      <c r="E58" s="420"/>
      <c r="F58" s="420"/>
      <c r="G58" s="421"/>
      <c r="H58" s="422"/>
      <c r="I58" s="423"/>
      <c r="J58" s="423"/>
    </row>
    <row r="59" spans="2:10" s="430" customFormat="1" ht="15" customHeight="1">
      <c r="B59" s="419"/>
      <c r="C59" s="420"/>
      <c r="D59" s="420"/>
      <c r="E59" s="420"/>
      <c r="F59" s="420"/>
      <c r="G59" s="421"/>
      <c r="H59" s="422"/>
      <c r="I59" s="423"/>
      <c r="J59" s="423"/>
    </row>
    <row r="60" spans="2:10" s="430" customFormat="1" ht="15" customHeight="1">
      <c r="B60" s="419"/>
      <c r="C60" s="420"/>
      <c r="D60" s="420"/>
      <c r="E60" s="420"/>
      <c r="F60" s="420"/>
      <c r="G60" s="421"/>
      <c r="H60" s="422"/>
      <c r="I60" s="423"/>
      <c r="J60" s="423"/>
    </row>
    <row r="61" spans="2:10" s="430" customFormat="1" ht="13" customHeight="1">
      <c r="B61" s="419"/>
      <c r="C61" s="420"/>
      <c r="D61" s="420"/>
      <c r="E61" s="420"/>
      <c r="F61" s="420"/>
      <c r="G61" s="421"/>
      <c r="H61" s="422"/>
      <c r="I61" s="423"/>
      <c r="J61" s="423"/>
    </row>
    <row r="62" spans="2:10" s="430" customFormat="1" ht="13" customHeight="1">
      <c r="B62" s="419"/>
      <c r="C62" s="420"/>
      <c r="D62" s="420"/>
      <c r="E62" s="420"/>
      <c r="F62" s="420"/>
      <c r="G62" s="421"/>
      <c r="H62" s="422"/>
      <c r="I62" s="423"/>
      <c r="J62" s="423"/>
    </row>
    <row r="63" spans="2:10" s="430" customFormat="1" ht="13" customHeight="1">
      <c r="B63" s="419"/>
      <c r="C63" s="420"/>
      <c r="D63" s="420"/>
      <c r="E63" s="420"/>
      <c r="F63" s="420"/>
      <c r="G63" s="421"/>
      <c r="H63" s="422"/>
      <c r="I63" s="423"/>
      <c r="J63" s="423"/>
    </row>
    <row r="64" spans="2:10" s="430" customFormat="1" ht="13" customHeight="1">
      <c r="B64" s="419"/>
      <c r="C64" s="420"/>
      <c r="D64" s="420"/>
      <c r="E64" s="420"/>
      <c r="F64" s="420"/>
      <c r="G64" s="421"/>
      <c r="H64" s="422"/>
      <c r="I64" s="423"/>
      <c r="J64" s="423"/>
    </row>
    <row r="65" spans="2:10" s="430" customFormat="1" ht="13" customHeight="1">
      <c r="B65" s="419"/>
      <c r="C65" s="420"/>
      <c r="D65" s="420"/>
      <c r="E65" s="420"/>
      <c r="F65" s="420"/>
      <c r="G65" s="421"/>
      <c r="H65" s="422"/>
      <c r="I65" s="423"/>
      <c r="J65" s="423"/>
    </row>
    <row r="66" spans="2:10">
      <c r="B66" s="419"/>
      <c r="C66" s="420"/>
      <c r="D66" s="420"/>
      <c r="E66" s="420"/>
      <c r="F66" s="420"/>
      <c r="G66" s="421"/>
      <c r="H66" s="422"/>
      <c r="I66" s="423"/>
      <c r="J66" s="423"/>
    </row>
  </sheetData>
  <mergeCells count="1">
    <mergeCell ref="B1:L1"/>
  </mergeCells>
  <dataValidations count="3">
    <dataValidation type="list" errorStyle="information" allowBlank="1" showInputMessage="1" showErrorMessage="1" sqref="D21 B54" xr:uid="{00000000-0002-0000-1900-000000000000}">
      <formula1>$B$57:$B$62</formula1>
    </dataValidation>
    <dataValidation type="list" allowBlank="1" showInputMessage="1" showErrorMessage="1" error="Alleen namen in de lijst kiezen" sqref="B46" xr:uid="{00000000-0002-0000-1900-000001000000}">
      <formula1>$B$52:$B$65</formula1>
    </dataValidation>
    <dataValidation type="list" errorStyle="information" allowBlank="1" showInputMessage="1" showErrorMessage="1" sqref="B16" xr:uid="{00000000-0002-0000-1900-000002000000}">
      <formula1>$C$21:$P$21</formula1>
    </dataValidation>
  </dataValidations>
  <printOptions horizontalCentered="1" gridLinesSet="0"/>
  <pageMargins left="0.23622047244094491" right="0.23622047244094491" top="0.94488188976377963" bottom="0.74803149606299213" header="0.31496062992125984" footer="0.31496062992125984"/>
  <pageSetup paperSize="9" scale="80" orientation="portrait" horizontalDpi="4294967293" verticalDpi="4294967293" r:id="rId1"/>
  <headerFooter alignWithMargins="0">
    <oddHeader>&amp;C&amp;20Cursus Formules en Functies gevorderd</oddHeader>
    <oddFooter>&amp;L®Computraining&amp;R&amp;D</oddFooter>
  </headerFooter>
  <colBreaks count="1" manualBreakCount="1">
    <brk id="12" max="50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34"/>
  <sheetViews>
    <sheetView showGridLines="0" zoomScaleNormal="100" zoomScaleSheetLayoutView="100" workbookViewId="0">
      <selection activeCell="O1" sqref="O1"/>
    </sheetView>
  </sheetViews>
  <sheetFormatPr baseColWidth="10" defaultColWidth="8.83203125" defaultRowHeight="15"/>
  <cols>
    <col min="1" max="1" width="20.1640625" customWidth="1"/>
    <col min="2" max="2" width="14.5" customWidth="1"/>
    <col min="3" max="3" width="9.83203125" customWidth="1"/>
    <col min="10" max="10" width="9.1640625" customWidth="1"/>
    <col min="11" max="11" width="9.5" customWidth="1"/>
    <col min="14" max="14" width="15.33203125" customWidth="1"/>
  </cols>
  <sheetData>
    <row r="1" spans="1:15" s="398" customFormat="1" ht="30" customHeight="1" thickBot="1">
      <c r="A1" s="939" t="s">
        <v>455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939"/>
      <c r="M1" s="939"/>
      <c r="N1" s="939"/>
      <c r="O1" s="431"/>
    </row>
    <row r="2" spans="1:15" s="403" customFormat="1" ht="20" thickTop="1">
      <c r="A2" s="940" t="s">
        <v>456</v>
      </c>
      <c r="B2" s="940"/>
      <c r="C2" s="940"/>
      <c r="D2" s="940"/>
      <c r="E2" s="940"/>
      <c r="F2" s="940"/>
      <c r="G2" s="940"/>
      <c r="H2" s="940"/>
      <c r="I2" s="940"/>
      <c r="J2" s="940"/>
      <c r="K2" s="940"/>
      <c r="L2" s="940"/>
      <c r="M2" s="940"/>
      <c r="N2" s="940"/>
    </row>
    <row r="3" spans="1:15" s="395" customFormat="1" ht="13.5" customHeight="1">
      <c r="A3" s="321" t="s">
        <v>457</v>
      </c>
      <c r="C3" s="396"/>
      <c r="D3" s="396"/>
      <c r="E3" s="396"/>
    </row>
    <row r="4" spans="1:15" s="395" customFormat="1" ht="13.5" customHeight="1">
      <c r="A4" s="321" t="s">
        <v>458</v>
      </c>
      <c r="C4" s="396"/>
      <c r="D4" s="396"/>
      <c r="E4" s="396"/>
    </row>
    <row r="5" spans="1:15" s="395" customFormat="1" ht="13.5" customHeight="1">
      <c r="A5" s="324" t="s">
        <v>459</v>
      </c>
      <c r="C5" s="396"/>
      <c r="D5" s="396"/>
      <c r="E5" s="396"/>
    </row>
    <row r="6" spans="1:15" s="395" customFormat="1" ht="13.5" customHeight="1">
      <c r="A6" s="321" t="s">
        <v>460</v>
      </c>
      <c r="C6" s="396"/>
      <c r="D6" s="396"/>
      <c r="E6" s="396"/>
    </row>
    <row r="7" spans="1:15" s="395" customFormat="1" ht="13.5" customHeight="1">
      <c r="A7" s="324" t="s">
        <v>461</v>
      </c>
      <c r="C7" s="396"/>
      <c r="D7" s="396"/>
      <c r="E7" s="396"/>
    </row>
    <row r="8" spans="1:15" s="395" customFormat="1" ht="13.5" customHeight="1">
      <c r="A8" s="324" t="s">
        <v>462</v>
      </c>
      <c r="C8" s="396"/>
      <c r="D8" s="396"/>
      <c r="E8" s="396"/>
    </row>
    <row r="9" spans="1:15" s="395" customFormat="1" ht="13.5" customHeight="1">
      <c r="A9" s="324" t="s">
        <v>463</v>
      </c>
      <c r="C9" s="396"/>
      <c r="D9" s="396"/>
      <c r="E9" s="396"/>
    </row>
    <row r="10" spans="1:15" s="395" customFormat="1" ht="13.5" customHeight="1">
      <c r="A10" s="324" t="s">
        <v>464</v>
      </c>
      <c r="C10" s="396"/>
      <c r="D10" s="396"/>
      <c r="E10" s="396"/>
    </row>
    <row r="11" spans="1:15" s="395" customFormat="1" ht="13.5" customHeight="1">
      <c r="A11" s="324" t="s">
        <v>465</v>
      </c>
      <c r="C11" s="396"/>
      <c r="D11" s="396"/>
      <c r="E11" s="396"/>
    </row>
    <row r="12" spans="1:15" s="395" customFormat="1" ht="13.5" customHeight="1">
      <c r="A12" s="324" t="s">
        <v>466</v>
      </c>
      <c r="C12" s="396"/>
      <c r="D12" s="396"/>
      <c r="E12" s="396"/>
    </row>
    <row r="13" spans="1:15" s="395" customFormat="1" ht="13.5" customHeight="1">
      <c r="A13" s="321" t="s">
        <v>467</v>
      </c>
      <c r="C13" s="396"/>
      <c r="D13" s="396"/>
      <c r="E13" s="396"/>
    </row>
    <row r="14" spans="1:15" s="395" customFormat="1" ht="13.5" customHeight="1">
      <c r="A14" s="395" t="s">
        <v>468</v>
      </c>
      <c r="C14" s="396"/>
      <c r="D14" s="396"/>
      <c r="E14" s="396"/>
    </row>
    <row r="15" spans="1:15" s="395" customFormat="1" ht="13.5" customHeight="1">
      <c r="C15" s="396"/>
      <c r="D15" s="396"/>
      <c r="E15" s="396"/>
    </row>
    <row r="16" spans="1:15" s="395" customFormat="1" ht="13.5" customHeight="1">
      <c r="A16" s="324"/>
      <c r="B16" s="432" t="s">
        <v>78</v>
      </c>
      <c r="C16" s="396"/>
      <c r="D16" s="396"/>
      <c r="E16" s="396"/>
    </row>
    <row r="17" spans="1:13" s="395" customFormat="1" ht="13.5" customHeight="1">
      <c r="A17" s="324" t="s">
        <v>469</v>
      </c>
      <c r="B17" s="396" t="s">
        <v>106</v>
      </c>
      <c r="C17" s="433" t="s">
        <v>470</v>
      </c>
      <c r="D17" s="396"/>
      <c r="E17" s="396"/>
    </row>
    <row r="18" spans="1:13" s="395" customFormat="1" ht="13.5" customHeight="1">
      <c r="A18" s="434" t="s">
        <v>71</v>
      </c>
      <c r="B18" s="435">
        <f>VLOOKUP(A18,A27:J34,L26,0)</f>
        <v>4.3</v>
      </c>
      <c r="C18" s="433" t="s">
        <v>471</v>
      </c>
      <c r="D18" s="433" t="str">
        <f>A18</f>
        <v>Engels</v>
      </c>
      <c r="E18" s="396"/>
    </row>
    <row r="19" spans="1:13" s="395" customFormat="1" ht="13.5" customHeight="1">
      <c r="A19" s="23"/>
      <c r="B19" s="396"/>
      <c r="C19" s="396"/>
      <c r="D19" s="396"/>
      <c r="E19" s="396"/>
    </row>
    <row r="20" spans="1:13" s="395" customFormat="1" ht="13.5" customHeight="1">
      <c r="A20" s="324"/>
      <c r="B20" s="436" t="s">
        <v>22</v>
      </c>
      <c r="C20" s="396"/>
      <c r="D20" s="396"/>
      <c r="E20" s="396"/>
    </row>
    <row r="21" spans="1:13" s="395" customFormat="1" ht="13.5" customHeight="1">
      <c r="A21" s="324" t="s">
        <v>469</v>
      </c>
      <c r="B21" s="396" t="s">
        <v>121</v>
      </c>
      <c r="C21" s="396"/>
      <c r="D21" s="396"/>
      <c r="E21" s="396"/>
    </row>
    <row r="22" spans="1:13" s="395" customFormat="1" ht="13.5" customHeight="1">
      <c r="A22" s="437" t="s">
        <v>76</v>
      </c>
      <c r="B22" s="438"/>
      <c r="C22" s="396"/>
      <c r="D22" s="396"/>
      <c r="E22" s="396"/>
    </row>
    <row r="23" spans="1:13" s="395" customFormat="1" ht="13.5" customHeight="1">
      <c r="A23" s="23"/>
      <c r="B23" s="396"/>
      <c r="C23" s="396"/>
      <c r="D23" s="396"/>
      <c r="E23" s="396"/>
    </row>
    <row r="24" spans="1:13" s="395" customFormat="1" ht="13" customHeight="1">
      <c r="A24"/>
      <c r="B24" s="396"/>
      <c r="C24" s="396"/>
      <c r="D24" s="396"/>
      <c r="E24" s="396"/>
      <c r="K24" s="430" t="s">
        <v>472</v>
      </c>
    </row>
    <row r="25" spans="1:13">
      <c r="B25" s="439" t="s">
        <v>121</v>
      </c>
      <c r="C25" s="439" t="s">
        <v>106</v>
      </c>
      <c r="D25" s="439" t="s">
        <v>70</v>
      </c>
      <c r="E25" s="439" t="s">
        <v>473</v>
      </c>
      <c r="F25" s="439" t="s">
        <v>432</v>
      </c>
      <c r="G25" s="439" t="s">
        <v>433</v>
      </c>
      <c r="H25" s="439" t="s">
        <v>352</v>
      </c>
      <c r="I25" s="439" t="s">
        <v>434</v>
      </c>
      <c r="J25" s="439" t="s">
        <v>429</v>
      </c>
      <c r="K25" s="440" t="s">
        <v>474</v>
      </c>
    </row>
    <row r="26" spans="1:13">
      <c r="A26" s="441" t="s">
        <v>475</v>
      </c>
      <c r="B26" s="442">
        <v>2</v>
      </c>
      <c r="C26" s="442">
        <v>3</v>
      </c>
      <c r="D26" s="442">
        <v>4</v>
      </c>
      <c r="E26" s="442">
        <v>5</v>
      </c>
      <c r="F26" s="442">
        <v>6</v>
      </c>
      <c r="G26" s="442">
        <v>7</v>
      </c>
      <c r="H26" s="442">
        <v>8</v>
      </c>
      <c r="I26" s="442">
        <v>9</v>
      </c>
      <c r="J26" s="442">
        <v>10</v>
      </c>
      <c r="K26" s="443" t="s">
        <v>78</v>
      </c>
      <c r="L26" s="444">
        <f>HLOOKUP(B17,B25:J26,2,0)</f>
        <v>3</v>
      </c>
      <c r="M26" s="445" t="s">
        <v>476</v>
      </c>
    </row>
    <row r="27" spans="1:13">
      <c r="A27" t="s">
        <v>72</v>
      </c>
      <c r="B27" s="446">
        <v>7.7</v>
      </c>
      <c r="C27" s="446">
        <v>7.5</v>
      </c>
      <c r="D27" s="446">
        <v>6.6</v>
      </c>
      <c r="E27" s="446">
        <v>7.2666666666666657</v>
      </c>
      <c r="F27" s="446">
        <v>4</v>
      </c>
      <c r="G27" s="446">
        <v>4.8</v>
      </c>
      <c r="H27" s="446">
        <v>4.3</v>
      </c>
      <c r="I27" s="446">
        <v>4.9000000000000004</v>
      </c>
      <c r="J27" s="446">
        <v>4.3</v>
      </c>
      <c r="K27" s="413" t="s">
        <v>22</v>
      </c>
      <c r="L27" s="447"/>
    </row>
    <row r="28" spans="1:13">
      <c r="A28" t="s">
        <v>71</v>
      </c>
      <c r="B28" s="446">
        <v>4.9000000000000004</v>
      </c>
      <c r="C28" s="446">
        <v>4.3</v>
      </c>
      <c r="D28" s="446">
        <v>3.6</v>
      </c>
      <c r="E28" s="446">
        <v>8.4</v>
      </c>
      <c r="F28" s="446">
        <v>7.2</v>
      </c>
      <c r="G28" s="446">
        <v>8.1999999999999993</v>
      </c>
      <c r="H28" s="446">
        <v>6.4</v>
      </c>
      <c r="I28" s="446">
        <v>6.2</v>
      </c>
      <c r="J28" s="446">
        <v>8.4</v>
      </c>
      <c r="K28" s="448"/>
      <c r="L28" s="448"/>
    </row>
    <row r="29" spans="1:13">
      <c r="A29" t="s">
        <v>69</v>
      </c>
      <c r="B29" s="446">
        <v>6.2</v>
      </c>
      <c r="C29" s="446">
        <v>8.4</v>
      </c>
      <c r="D29" s="446">
        <v>5</v>
      </c>
      <c r="E29" s="446">
        <v>6.4</v>
      </c>
      <c r="F29" s="446">
        <v>4.9000000000000004</v>
      </c>
      <c r="G29" s="446">
        <v>4.3</v>
      </c>
      <c r="H29" s="446">
        <v>7.2</v>
      </c>
      <c r="I29" s="446">
        <v>4.3</v>
      </c>
      <c r="J29" s="446">
        <v>6.4</v>
      </c>
      <c r="K29" s="448"/>
      <c r="L29" s="448"/>
    </row>
    <row r="30" spans="1:13">
      <c r="A30" t="s">
        <v>76</v>
      </c>
      <c r="B30" s="446">
        <v>4.3</v>
      </c>
      <c r="C30" s="446">
        <v>6.4</v>
      </c>
      <c r="D30" s="446">
        <v>4</v>
      </c>
      <c r="E30" s="446">
        <v>7.44</v>
      </c>
      <c r="F30" s="446">
        <v>6.2</v>
      </c>
      <c r="G30" s="446">
        <v>8.4</v>
      </c>
      <c r="H30" s="446">
        <v>6.8</v>
      </c>
      <c r="I30" s="446">
        <v>6.4</v>
      </c>
      <c r="J30" s="446">
        <v>6.2</v>
      </c>
      <c r="K30" s="448"/>
      <c r="L30" s="448"/>
    </row>
    <row r="31" spans="1:13">
      <c r="A31" t="s">
        <v>74</v>
      </c>
      <c r="B31" s="446">
        <v>5.3</v>
      </c>
      <c r="C31" s="446">
        <v>4.9000000000000004</v>
      </c>
      <c r="D31" s="446">
        <v>8</v>
      </c>
      <c r="E31" s="446">
        <v>6.0666666666666664</v>
      </c>
      <c r="F31" s="446">
        <v>4.3</v>
      </c>
      <c r="G31" s="446">
        <v>6.4</v>
      </c>
      <c r="H31" s="446">
        <v>4.9000000000000004</v>
      </c>
      <c r="I31" s="446">
        <v>7.2</v>
      </c>
      <c r="J31" s="446">
        <v>4.3</v>
      </c>
      <c r="K31" s="448"/>
      <c r="L31" s="448"/>
    </row>
    <row r="32" spans="1:13">
      <c r="A32" t="s">
        <v>477</v>
      </c>
      <c r="B32" s="446">
        <v>4.9000000000000004</v>
      </c>
      <c r="C32" s="446">
        <v>4.3</v>
      </c>
      <c r="D32" s="446">
        <v>6.2</v>
      </c>
      <c r="E32" s="446">
        <v>4.9000000000000004</v>
      </c>
      <c r="F32" s="446">
        <v>4.3</v>
      </c>
      <c r="G32" s="446">
        <v>7.44</v>
      </c>
      <c r="H32" s="446">
        <v>6.2</v>
      </c>
      <c r="I32" s="446">
        <v>6.8</v>
      </c>
      <c r="J32" s="446">
        <v>7.1333333333333337</v>
      </c>
      <c r="K32" s="448"/>
      <c r="L32" s="448"/>
    </row>
    <row r="33" spans="1:12">
      <c r="A33" t="s">
        <v>478</v>
      </c>
      <c r="B33" s="446">
        <v>6.2</v>
      </c>
      <c r="C33" s="446">
        <v>8.4</v>
      </c>
      <c r="D33" s="446">
        <v>7.5</v>
      </c>
      <c r="E33" s="446">
        <v>6.2</v>
      </c>
      <c r="F33" s="446">
        <v>8.4</v>
      </c>
      <c r="G33" s="446">
        <v>7.78</v>
      </c>
      <c r="H33" s="446">
        <v>4.3</v>
      </c>
      <c r="I33" s="446">
        <v>4.9000000000000004</v>
      </c>
      <c r="J33" s="446">
        <v>4.3</v>
      </c>
      <c r="K33" s="448"/>
      <c r="L33" s="448"/>
    </row>
    <row r="34" spans="1:12">
      <c r="A34" t="s">
        <v>479</v>
      </c>
      <c r="B34" s="446">
        <v>4.3</v>
      </c>
      <c r="C34" s="446">
        <v>6.4</v>
      </c>
      <c r="D34" s="446">
        <v>8.1999999999999993</v>
      </c>
      <c r="E34" s="446">
        <v>4.3</v>
      </c>
      <c r="F34" s="446">
        <v>6.4</v>
      </c>
      <c r="G34" s="446">
        <v>8.1199999999999992</v>
      </c>
      <c r="H34" s="446">
        <v>7</v>
      </c>
      <c r="I34" s="446">
        <v>6.2</v>
      </c>
      <c r="J34" s="446">
        <v>8.4</v>
      </c>
      <c r="K34" s="448"/>
      <c r="L34" s="448"/>
    </row>
  </sheetData>
  <mergeCells count="2">
    <mergeCell ref="A1:N1"/>
    <mergeCell ref="A2:N2"/>
  </mergeCells>
  <dataValidations count="2">
    <dataValidation type="list" allowBlank="1" showInputMessage="1" showErrorMessage="1" sqref="B17 B21" xr:uid="{00000000-0002-0000-1A00-000000000000}">
      <formula1>$B$25:$J$25</formula1>
    </dataValidation>
    <dataValidation type="list" allowBlank="1" showInputMessage="1" showErrorMessage="1" sqref="A18 A22" xr:uid="{00000000-0002-0000-1A00-000001000000}">
      <formula1>$A$27:$A$34</formula1>
    </dataValidation>
  </dataValidations>
  <printOptions horizontalCentered="1"/>
  <pageMargins left="0.70866141732283472" right="0.70866141732283472" top="1.1417322834645669" bottom="0.74803149606299213" header="0.51181102362204722" footer="0.51181102362204722"/>
  <pageSetup paperSize="9" scale="85" orientation="landscape" r:id="rId1"/>
  <headerFooter>
    <oddHeader>&amp;C&amp;20Cursus Formules en Functies gevorderd</oddHeader>
    <oddFooter>&amp;L®Computraining&amp;R&amp;D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55"/>
  <sheetViews>
    <sheetView showGridLines="0" zoomScaleNormal="100" zoomScaleSheetLayoutView="80" zoomScalePageLayoutView="90" workbookViewId="0">
      <selection activeCell="I1" sqref="I1"/>
    </sheetView>
  </sheetViews>
  <sheetFormatPr baseColWidth="10" defaultColWidth="8.83203125" defaultRowHeight="15"/>
  <cols>
    <col min="1" max="1" width="17" style="20" customWidth="1"/>
    <col min="2" max="2" width="13.83203125" style="20" customWidth="1"/>
    <col min="3" max="3" width="16.6640625" style="20" customWidth="1"/>
    <col min="4" max="4" width="6.33203125" style="20" customWidth="1"/>
    <col min="5" max="5" width="16.5" style="20" customWidth="1"/>
    <col min="6" max="6" width="14.1640625" style="20" customWidth="1"/>
    <col min="7" max="7" width="16.83203125" style="20" customWidth="1"/>
    <col min="8" max="8" width="16.5" style="20" customWidth="1"/>
    <col min="9" max="16384" width="8.83203125" style="20"/>
  </cols>
  <sheetData>
    <row r="1" spans="1:8" s="15" customFormat="1" ht="30" customHeight="1" thickBot="1">
      <c r="A1" s="869" t="s">
        <v>33</v>
      </c>
      <c r="B1" s="869"/>
      <c r="C1" s="869"/>
      <c r="D1" s="869"/>
      <c r="E1" s="869"/>
      <c r="F1" s="869"/>
      <c r="G1" s="869"/>
      <c r="H1" s="869"/>
    </row>
    <row r="2" spans="1:8" s="18" customFormat="1" ht="22" thickTop="1">
      <c r="A2" s="799" t="s">
        <v>7890</v>
      </c>
      <c r="B2" s="16"/>
      <c r="C2" s="17"/>
      <c r="D2" s="16"/>
      <c r="E2" s="16"/>
      <c r="F2" s="16"/>
      <c r="G2" s="16"/>
      <c r="H2" s="16"/>
    </row>
    <row r="3" spans="1:8" s="18" customFormat="1" ht="15" customHeight="1">
      <c r="A3" s="19" t="s">
        <v>34</v>
      </c>
      <c r="G3" s="20"/>
      <c r="H3" s="20"/>
    </row>
    <row r="4" spans="1:8" s="18" customFormat="1" ht="15" customHeight="1">
      <c r="A4" s="21" t="s">
        <v>35</v>
      </c>
      <c r="B4" s="22"/>
      <c r="C4" s="22"/>
      <c r="G4" s="20"/>
      <c r="H4" s="20"/>
    </row>
    <row r="5" spans="1:8" s="18" customFormat="1" ht="15" customHeight="1">
      <c r="A5" s="23" t="s">
        <v>36</v>
      </c>
      <c r="B5" s="22"/>
      <c r="C5" s="22"/>
      <c r="G5" s="20"/>
      <c r="H5" s="20"/>
    </row>
    <row r="6" spans="1:8" s="18" customFormat="1" ht="15" customHeight="1">
      <c r="A6" s="23" t="s">
        <v>37</v>
      </c>
      <c r="B6" s="22"/>
      <c r="C6" s="22"/>
      <c r="G6" s="20"/>
      <c r="H6" s="20"/>
    </row>
    <row r="7" spans="1:8" s="18" customFormat="1" ht="15" customHeight="1">
      <c r="A7" s="23" t="s">
        <v>38</v>
      </c>
      <c r="B7" s="22"/>
      <c r="C7" s="22"/>
      <c r="G7" s="20"/>
      <c r="H7" s="20"/>
    </row>
    <row r="8" spans="1:8" s="18" customFormat="1" ht="15" customHeight="1">
      <c r="A8" s="23" t="s">
        <v>39</v>
      </c>
      <c r="G8" s="20"/>
      <c r="H8" s="20"/>
    </row>
    <row r="9" spans="1:8" s="18" customFormat="1" ht="15" customHeight="1">
      <c r="A9" s="23"/>
      <c r="G9" s="20"/>
      <c r="H9" s="20"/>
    </row>
    <row r="10" spans="1:8" s="18" customFormat="1" ht="21">
      <c r="B10" s="24" t="s">
        <v>40</v>
      </c>
      <c r="C10" s="25"/>
      <c r="D10" s="26"/>
      <c r="E10" s="20"/>
      <c r="F10" s="24" t="s">
        <v>1</v>
      </c>
      <c r="G10" s="25"/>
    </row>
    <row r="11" spans="1:8" s="21" customFormat="1" ht="21">
      <c r="A11" s="27" t="s">
        <v>41</v>
      </c>
      <c r="B11" s="28" t="s">
        <v>42</v>
      </c>
      <c r="E11" s="27" t="s">
        <v>41</v>
      </c>
      <c r="F11" s="29" t="s">
        <v>42</v>
      </c>
    </row>
    <row r="12" spans="1:8" s="21" customFormat="1" ht="16">
      <c r="A12" s="30" t="s">
        <v>43</v>
      </c>
      <c r="B12" s="31">
        <f>SUBTOTAL(9,B18:B27)</f>
        <v>724</v>
      </c>
      <c r="E12" s="32" t="s">
        <v>43</v>
      </c>
      <c r="F12" s="32"/>
    </row>
    <row r="13" spans="1:8">
      <c r="A13" s="30" t="s">
        <v>44</v>
      </c>
      <c r="B13" s="31">
        <f>SUBTOTAL(1,B18:B27)</f>
        <v>72.400000000000006</v>
      </c>
      <c r="E13" s="32" t="s">
        <v>44</v>
      </c>
      <c r="F13" s="32"/>
    </row>
    <row r="15" spans="1:8" ht="21">
      <c r="A15" s="870" t="s">
        <v>45</v>
      </c>
      <c r="B15" s="870"/>
      <c r="C15" s="870"/>
      <c r="D15" s="870"/>
      <c r="E15" s="870"/>
      <c r="F15" s="870"/>
      <c r="G15" s="870"/>
    </row>
    <row r="16" spans="1:8">
      <c r="A16" s="20" t="s">
        <v>46</v>
      </c>
    </row>
    <row r="17" spans="1:8" ht="16" thickBot="1">
      <c r="A17" s="33" t="s">
        <v>47</v>
      </c>
      <c r="B17" s="34" t="s">
        <v>42</v>
      </c>
    </row>
    <row r="18" spans="1:8" ht="16" thickTop="1">
      <c r="A18" s="35" t="s">
        <v>48</v>
      </c>
      <c r="B18" s="36">
        <v>80</v>
      </c>
    </row>
    <row r="19" spans="1:8">
      <c r="A19" s="37" t="s">
        <v>49</v>
      </c>
      <c r="B19" s="38">
        <v>68</v>
      </c>
    </row>
    <row r="20" spans="1:8">
      <c r="A20" s="39" t="s">
        <v>49</v>
      </c>
      <c r="B20" s="40">
        <v>70</v>
      </c>
    </row>
    <row r="21" spans="1:8">
      <c r="A21" s="37" t="s">
        <v>49</v>
      </c>
      <c r="B21" s="38">
        <v>105</v>
      </c>
    </row>
    <row r="22" spans="1:8">
      <c r="A22" s="39" t="s">
        <v>49</v>
      </c>
      <c r="B22" s="40">
        <v>90</v>
      </c>
    </row>
    <row r="23" spans="1:8">
      <c r="A23" s="37" t="s">
        <v>49</v>
      </c>
      <c r="B23" s="38">
        <v>73</v>
      </c>
    </row>
    <row r="24" spans="1:8">
      <c r="A24" s="39" t="s">
        <v>50</v>
      </c>
      <c r="B24" s="40">
        <v>56</v>
      </c>
    </row>
    <row r="25" spans="1:8">
      <c r="A25" s="37" t="s">
        <v>50</v>
      </c>
      <c r="B25" s="38">
        <v>58</v>
      </c>
    </row>
    <row r="26" spans="1:8">
      <c r="A26" s="39" t="s">
        <v>50</v>
      </c>
      <c r="B26" s="40">
        <v>63</v>
      </c>
    </row>
    <row r="27" spans="1:8">
      <c r="A27" s="37" t="s">
        <v>50</v>
      </c>
      <c r="B27" s="38">
        <v>61</v>
      </c>
    </row>
    <row r="28" spans="1:8">
      <c r="A28" s="41" t="s">
        <v>51</v>
      </c>
      <c r="B28" s="42">
        <f>SUM(B18:B27)</f>
        <v>724</v>
      </c>
    </row>
    <row r="30" spans="1:8" s="18" customFormat="1" ht="21">
      <c r="A30" s="16" t="s">
        <v>52</v>
      </c>
      <c r="B30" s="16"/>
      <c r="C30" s="17"/>
      <c r="D30" s="16"/>
      <c r="E30" s="16"/>
      <c r="F30" s="16"/>
      <c r="G30" s="16"/>
      <c r="H30" s="20"/>
    </row>
    <row r="31" spans="1:8">
      <c r="A31" s="43" t="s">
        <v>53</v>
      </c>
    </row>
    <row r="32" spans="1:8">
      <c r="A32" s="20" t="s">
        <v>54</v>
      </c>
    </row>
    <row r="33" spans="1:9">
      <c r="A33" t="s">
        <v>55</v>
      </c>
    </row>
    <row r="34" spans="1:9">
      <c r="A34" s="20" t="s">
        <v>56</v>
      </c>
    </row>
    <row r="35" spans="1:9">
      <c r="A35" s="20" t="s">
        <v>57</v>
      </c>
      <c r="E35" s="871" t="s">
        <v>58</v>
      </c>
      <c r="F35" s="871"/>
      <c r="G35" s="871"/>
      <c r="H35" s="871"/>
      <c r="I35" s="871"/>
    </row>
    <row r="36" spans="1:9">
      <c r="E36" s="44"/>
      <c r="F36" s="44"/>
      <c r="G36" s="44"/>
      <c r="H36" s="44"/>
      <c r="I36" s="44"/>
    </row>
    <row r="37" spans="1:9">
      <c r="A37" s="45" t="s">
        <v>59</v>
      </c>
      <c r="B37" s="46" t="s">
        <v>60</v>
      </c>
      <c r="C37" s="47" t="s">
        <v>61</v>
      </c>
    </row>
    <row r="38" spans="1:9">
      <c r="A38" s="48">
        <v>2</v>
      </c>
      <c r="B38" s="49" t="s">
        <v>62</v>
      </c>
      <c r="C38" s="50">
        <v>83333</v>
      </c>
    </row>
    <row r="39" spans="1:9">
      <c r="A39" s="48">
        <v>3</v>
      </c>
      <c r="B39" s="49" t="s">
        <v>63</v>
      </c>
      <c r="C39" s="50">
        <v>20000</v>
      </c>
    </row>
    <row r="40" spans="1:9" ht="14.25" customHeight="1">
      <c r="A40" s="48">
        <v>3</v>
      </c>
      <c r="B40" s="49" t="s">
        <v>62</v>
      </c>
      <c r="C40" s="50">
        <v>83337</v>
      </c>
    </row>
    <row r="41" spans="1:9" ht="14.25" customHeight="1">
      <c r="A41" s="48">
        <v>4</v>
      </c>
      <c r="B41" s="49" t="s">
        <v>64</v>
      </c>
      <c r="C41" s="50">
        <v>54167</v>
      </c>
    </row>
    <row r="42" spans="1:9" ht="14.25" customHeight="1">
      <c r="A42" s="48">
        <v>4</v>
      </c>
      <c r="B42" s="49" t="s">
        <v>62</v>
      </c>
      <c r="C42" s="50">
        <v>83333</v>
      </c>
    </row>
    <row r="43" spans="1:9" ht="14.25" customHeight="1">
      <c r="A43" s="48">
        <v>5</v>
      </c>
      <c r="B43" s="49" t="s">
        <v>65</v>
      </c>
      <c r="C43" s="50">
        <v>18750</v>
      </c>
    </row>
    <row r="44" spans="1:9" ht="14.25" customHeight="1">
      <c r="A44" s="48">
        <v>5</v>
      </c>
      <c r="B44" s="49" t="s">
        <v>62</v>
      </c>
      <c r="C44" s="50">
        <v>83333</v>
      </c>
    </row>
    <row r="45" spans="1:9">
      <c r="A45" s="48">
        <v>6</v>
      </c>
      <c r="B45" s="49" t="s">
        <v>62</v>
      </c>
      <c r="C45" s="50">
        <v>80000</v>
      </c>
    </row>
    <row r="46" spans="1:9">
      <c r="A46" s="48">
        <v>7</v>
      </c>
      <c r="B46" s="49" t="s">
        <v>62</v>
      </c>
      <c r="C46" s="50">
        <v>125000</v>
      </c>
    </row>
    <row r="47" spans="1:9">
      <c r="A47" s="48">
        <v>8</v>
      </c>
      <c r="B47" s="49" t="s">
        <v>64</v>
      </c>
      <c r="C47" s="50">
        <v>124999</v>
      </c>
    </row>
    <row r="48" spans="1:9">
      <c r="A48" s="48">
        <v>9</v>
      </c>
      <c r="B48" s="49" t="s">
        <v>62</v>
      </c>
      <c r="C48" s="50">
        <v>83333</v>
      </c>
    </row>
    <row r="49" spans="1:3">
      <c r="A49" s="48">
        <v>10</v>
      </c>
      <c r="B49" s="49" t="s">
        <v>63</v>
      </c>
      <c r="C49" s="50">
        <v>10000</v>
      </c>
    </row>
    <row r="50" spans="1:3">
      <c r="A50" s="48">
        <v>10</v>
      </c>
      <c r="B50" s="49" t="s">
        <v>62</v>
      </c>
      <c r="C50" s="50">
        <v>83333</v>
      </c>
    </row>
    <row r="51" spans="1:3">
      <c r="A51" s="48">
        <v>11</v>
      </c>
      <c r="B51" s="49" t="s">
        <v>63</v>
      </c>
      <c r="C51" s="50">
        <v>20833</v>
      </c>
    </row>
    <row r="52" spans="1:3">
      <c r="A52" s="48">
        <v>11</v>
      </c>
      <c r="B52" s="49" t="s">
        <v>62</v>
      </c>
      <c r="C52" s="50">
        <v>62500</v>
      </c>
    </row>
    <row r="53" spans="1:3">
      <c r="A53" s="48">
        <v>12</v>
      </c>
      <c r="B53" s="49" t="s">
        <v>62</v>
      </c>
      <c r="C53" s="50">
        <v>83333</v>
      </c>
    </row>
    <row r="54" spans="1:3">
      <c r="A54" s="48">
        <v>13</v>
      </c>
      <c r="B54" s="49" t="s">
        <v>62</v>
      </c>
      <c r="C54" s="50">
        <v>100000</v>
      </c>
    </row>
    <row r="55" spans="1:3">
      <c r="A55" s="51">
        <v>14</v>
      </c>
      <c r="B55" s="52" t="s">
        <v>65</v>
      </c>
      <c r="C55" s="53">
        <v>65000</v>
      </c>
    </row>
  </sheetData>
  <autoFilter ref="A17:B28" xr:uid="{00000000-0009-0000-0000-000001000000}"/>
  <mergeCells count="3">
    <mergeCell ref="A1:H1"/>
    <mergeCell ref="A15:G15"/>
    <mergeCell ref="E35:I35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Header>&amp;C&amp;20Cursus Formules &amp; Functies gevorderd</oddHeader>
    <oddFooter>&amp;L®Computraining&amp;R®&amp;D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8532E-0FD9-494F-81B4-0493480E7507}">
  <dimension ref="A1:J33"/>
  <sheetViews>
    <sheetView showGridLines="0" zoomScaleNormal="100" zoomScaleSheetLayoutView="100" workbookViewId="0">
      <selection activeCell="K1" sqref="K1"/>
    </sheetView>
  </sheetViews>
  <sheetFormatPr baseColWidth="10" defaultColWidth="8.83203125" defaultRowHeight="15"/>
  <cols>
    <col min="1" max="1" width="20.1640625" customWidth="1"/>
    <col min="2" max="2" width="14.5" customWidth="1"/>
    <col min="3" max="3" width="9.83203125" customWidth="1"/>
    <col min="4" max="4" width="13.33203125" customWidth="1"/>
    <col min="10" max="10" width="9.1640625" customWidth="1"/>
  </cols>
  <sheetData>
    <row r="1" spans="1:10" s="398" customFormat="1" ht="30" customHeight="1" thickBot="1">
      <c r="A1" s="939" t="s">
        <v>8105</v>
      </c>
      <c r="B1" s="939"/>
      <c r="C1" s="939"/>
      <c r="D1" s="939"/>
      <c r="E1" s="939"/>
      <c r="F1" s="939"/>
      <c r="G1" s="939"/>
      <c r="H1" s="939"/>
      <c r="I1" s="939"/>
      <c r="J1" s="939"/>
    </row>
    <row r="2" spans="1:10" s="403" customFormat="1" ht="20" thickTop="1">
      <c r="A2" s="940" t="s">
        <v>7951</v>
      </c>
      <c r="B2" s="940"/>
      <c r="C2" s="940"/>
      <c r="D2" s="940"/>
      <c r="E2" s="940"/>
      <c r="F2" s="940"/>
      <c r="G2" s="940"/>
      <c r="H2" s="940"/>
      <c r="I2" s="940"/>
      <c r="J2" s="940"/>
    </row>
    <row r="3" spans="1:10" s="395" customFormat="1" ht="13.5" customHeight="1">
      <c r="A3" s="321" t="s">
        <v>7952</v>
      </c>
      <c r="C3" s="396"/>
      <c r="D3" s="396"/>
      <c r="E3" s="396"/>
    </row>
    <row r="4" spans="1:10" s="395" customFormat="1" ht="13.5" customHeight="1">
      <c r="A4" s="321" t="s">
        <v>7953</v>
      </c>
      <c r="C4" s="396"/>
      <c r="D4" s="396"/>
      <c r="E4" s="396"/>
    </row>
    <row r="5" spans="1:10" s="395" customFormat="1" ht="13.5" customHeight="1">
      <c r="A5" s="325" t="s">
        <v>7954</v>
      </c>
      <c r="C5" s="396"/>
      <c r="D5" s="396"/>
      <c r="E5" s="396"/>
    </row>
    <row r="6" spans="1:10" s="395" customFormat="1" ht="13.5" customHeight="1">
      <c r="A6" s="321" t="s">
        <v>364</v>
      </c>
      <c r="C6" s="396"/>
      <c r="D6" s="396"/>
      <c r="E6" s="396"/>
    </row>
    <row r="7" spans="1:10" s="395" customFormat="1" ht="13.5" customHeight="1">
      <c r="C7" s="396"/>
      <c r="D7" s="396"/>
      <c r="E7" s="396"/>
    </row>
    <row r="8" spans="1:10" s="395" customFormat="1" ht="13.5" customHeight="1">
      <c r="A8" s="324" t="s">
        <v>7958</v>
      </c>
      <c r="C8" s="396"/>
      <c r="D8" s="396"/>
      <c r="E8" s="396"/>
    </row>
    <row r="9" spans="1:10" s="395" customFormat="1" ht="13.5" customHeight="1">
      <c r="A9" s="324" t="s">
        <v>7956</v>
      </c>
      <c r="C9" s="396"/>
      <c r="D9" s="396"/>
      <c r="E9" s="396"/>
    </row>
    <row r="10" spans="1:10" s="395" customFormat="1" ht="13.5" customHeight="1">
      <c r="A10" s="324" t="s">
        <v>7955</v>
      </c>
      <c r="C10" s="396"/>
      <c r="D10" s="396"/>
      <c r="E10" s="396"/>
    </row>
    <row r="11" spans="1:10" s="395" customFormat="1" ht="13.5" customHeight="1">
      <c r="A11" s="324" t="s">
        <v>7957</v>
      </c>
      <c r="C11" s="396"/>
      <c r="D11" s="396"/>
      <c r="E11" s="396"/>
    </row>
    <row r="12" spans="1:10" s="395" customFormat="1" ht="13.5" customHeight="1">
      <c r="A12" s="324" t="s">
        <v>7960</v>
      </c>
      <c r="C12" s="396"/>
      <c r="D12" s="396"/>
      <c r="E12" s="396"/>
    </row>
    <row r="13" spans="1:10" s="395" customFormat="1" ht="13.5" customHeight="1">
      <c r="A13" s="321" t="s">
        <v>7961</v>
      </c>
      <c r="C13" s="396"/>
      <c r="D13" s="396"/>
      <c r="E13" s="396"/>
    </row>
    <row r="14" spans="1:10" s="395" customFormat="1" ht="13.5" customHeight="1">
      <c r="C14" s="396"/>
      <c r="D14" s="396"/>
      <c r="E14" s="396"/>
    </row>
    <row r="15" spans="1:10" s="395" customFormat="1" ht="13.5" customHeight="1">
      <c r="C15" s="396"/>
      <c r="D15" s="396"/>
      <c r="E15" s="396"/>
    </row>
    <row r="16" spans="1:10" s="395" customFormat="1" ht="13.5" customHeight="1">
      <c r="A16" s="443" t="s">
        <v>78</v>
      </c>
      <c r="B16" s="443"/>
      <c r="C16" s="443"/>
      <c r="D16" s="432" t="s">
        <v>7948</v>
      </c>
      <c r="E16" s="830" t="s">
        <v>7948</v>
      </c>
    </row>
    <row r="17" spans="1:10" s="395" customFormat="1" ht="13.5" customHeight="1">
      <c r="A17" s="825" t="s">
        <v>70</v>
      </c>
      <c r="B17" s="823">
        <f>MATCH(A17,B25:S25,0)</f>
        <v>3</v>
      </c>
      <c r="C17" s="433" t="s">
        <v>7947</v>
      </c>
      <c r="D17" s="831">
        <f>INDEX(B26:J33,MATCH(A18,A26:A33,0),MATCH(A17,B25:S25,0))</f>
        <v>4</v>
      </c>
      <c r="E17" s="831">
        <f>INDEX(B26:J33,B18,B17)</f>
        <v>4</v>
      </c>
    </row>
    <row r="18" spans="1:10" s="395" customFormat="1" ht="13.5" customHeight="1">
      <c r="A18" s="826" t="s">
        <v>76</v>
      </c>
      <c r="B18" s="819">
        <f>MATCH(A18,A26:A33,0)</f>
        <v>4</v>
      </c>
      <c r="C18" s="433" t="s">
        <v>7946</v>
      </c>
      <c r="D18" s="829" t="s">
        <v>7959</v>
      </c>
      <c r="E18" s="828" t="s">
        <v>7950</v>
      </c>
    </row>
    <row r="19" spans="1:10" s="395" customFormat="1" ht="13.5" customHeight="1">
      <c r="A19" s="23"/>
      <c r="B19" s="828" t="s">
        <v>7949</v>
      </c>
      <c r="C19" s="396"/>
      <c r="E19" s="396"/>
    </row>
    <row r="20" spans="1:10" s="395" customFormat="1" ht="13.5" customHeight="1">
      <c r="A20" s="820" t="s">
        <v>22</v>
      </c>
      <c r="C20" s="396"/>
      <c r="E20" s="824" t="s">
        <v>7948</v>
      </c>
    </row>
    <row r="21" spans="1:10" s="395" customFormat="1" ht="13.5" customHeight="1">
      <c r="A21" s="825" t="s">
        <v>70</v>
      </c>
      <c r="B21" s="821"/>
      <c r="C21" s="396"/>
      <c r="E21" s="822"/>
    </row>
    <row r="22" spans="1:10" s="395" customFormat="1" ht="13.5" customHeight="1">
      <c r="A22" s="827" t="s">
        <v>76</v>
      </c>
      <c r="B22" s="822"/>
      <c r="C22" s="396"/>
      <c r="E22" s="396"/>
    </row>
    <row r="23" spans="1:10" s="395" customFormat="1" ht="13.5" customHeight="1">
      <c r="A23" s="23"/>
      <c r="B23" s="396"/>
      <c r="C23" s="396"/>
      <c r="D23" s="396"/>
      <c r="E23" s="396"/>
    </row>
    <row r="24" spans="1:10" s="395" customFormat="1" ht="13" customHeight="1">
      <c r="A24"/>
      <c r="B24" s="396"/>
      <c r="C24" s="396"/>
      <c r="D24" s="396"/>
      <c r="E24" s="396"/>
    </row>
    <row r="25" spans="1:10">
      <c r="B25" s="439" t="s">
        <v>121</v>
      </c>
      <c r="C25" s="439" t="s">
        <v>106</v>
      </c>
      <c r="D25" s="439" t="s">
        <v>70</v>
      </c>
      <c r="E25" s="439" t="s">
        <v>473</v>
      </c>
      <c r="F25" s="439" t="s">
        <v>432</v>
      </c>
      <c r="G25" s="439" t="s">
        <v>433</v>
      </c>
      <c r="H25" s="439" t="s">
        <v>352</v>
      </c>
      <c r="I25" s="439" t="s">
        <v>434</v>
      </c>
      <c r="J25" s="439" t="s">
        <v>429</v>
      </c>
    </row>
    <row r="26" spans="1:10">
      <c r="A26" t="s">
        <v>72</v>
      </c>
      <c r="B26" s="446">
        <v>7.7</v>
      </c>
      <c r="C26" s="446">
        <v>7.5</v>
      </c>
      <c r="D26" s="446">
        <v>6.6</v>
      </c>
      <c r="E26" s="446">
        <v>7.2666666666666657</v>
      </c>
      <c r="F26" s="446">
        <v>4</v>
      </c>
      <c r="G26" s="446">
        <v>4.8</v>
      </c>
      <c r="H26" s="446">
        <v>4.3</v>
      </c>
      <c r="I26" s="446">
        <v>4.9000000000000004</v>
      </c>
      <c r="J26" s="446">
        <v>4.3</v>
      </c>
    </row>
    <row r="27" spans="1:10">
      <c r="A27" t="s">
        <v>71</v>
      </c>
      <c r="B27" s="446">
        <v>4.9000000000000004</v>
      </c>
      <c r="C27" s="446">
        <v>4.3</v>
      </c>
      <c r="D27" s="446">
        <v>3.6</v>
      </c>
      <c r="E27" s="446">
        <v>8.4</v>
      </c>
      <c r="F27" s="446">
        <v>7.2</v>
      </c>
      <c r="G27" s="446">
        <v>8.1999999999999993</v>
      </c>
      <c r="H27" s="446">
        <v>6.4</v>
      </c>
      <c r="I27" s="446">
        <v>6.2</v>
      </c>
      <c r="J27" s="446">
        <v>8.4</v>
      </c>
    </row>
    <row r="28" spans="1:10">
      <c r="A28" t="s">
        <v>69</v>
      </c>
      <c r="B28" s="446">
        <v>6.2</v>
      </c>
      <c r="C28" s="446">
        <v>8.4</v>
      </c>
      <c r="D28" s="446">
        <v>5</v>
      </c>
      <c r="E28" s="446">
        <v>6.4</v>
      </c>
      <c r="F28" s="446">
        <v>4.9000000000000004</v>
      </c>
      <c r="G28" s="446">
        <v>4.3</v>
      </c>
      <c r="H28" s="446">
        <v>7.2</v>
      </c>
      <c r="I28" s="446">
        <v>4.3</v>
      </c>
      <c r="J28" s="446">
        <v>6.4</v>
      </c>
    </row>
    <row r="29" spans="1:10">
      <c r="A29" t="s">
        <v>76</v>
      </c>
      <c r="B29" s="446">
        <v>4.3</v>
      </c>
      <c r="C29" s="446">
        <v>6.4</v>
      </c>
      <c r="D29" s="446">
        <v>4</v>
      </c>
      <c r="E29" s="446">
        <v>7.44</v>
      </c>
      <c r="F29" s="446">
        <v>6.2</v>
      </c>
      <c r="G29" s="446">
        <v>8.4</v>
      </c>
      <c r="H29" s="446">
        <v>6.8</v>
      </c>
      <c r="I29" s="446">
        <v>6.4</v>
      </c>
      <c r="J29" s="446">
        <v>6.2</v>
      </c>
    </row>
    <row r="30" spans="1:10">
      <c r="A30" t="s">
        <v>74</v>
      </c>
      <c r="B30" s="446">
        <v>5.3</v>
      </c>
      <c r="C30" s="446">
        <v>4.9000000000000004</v>
      </c>
      <c r="D30" s="446">
        <v>8</v>
      </c>
      <c r="E30" s="446">
        <v>6.0666666666666664</v>
      </c>
      <c r="F30" s="446">
        <v>4.3</v>
      </c>
      <c r="G30" s="446">
        <v>6.4</v>
      </c>
      <c r="H30" s="446">
        <v>4.9000000000000004</v>
      </c>
      <c r="I30" s="446">
        <v>7.2</v>
      </c>
      <c r="J30" s="446">
        <v>4.3</v>
      </c>
    </row>
    <row r="31" spans="1:10">
      <c r="A31" t="s">
        <v>477</v>
      </c>
      <c r="B31" s="446">
        <v>4.9000000000000004</v>
      </c>
      <c r="C31" s="446">
        <v>4.3</v>
      </c>
      <c r="D31" s="446">
        <v>6.2</v>
      </c>
      <c r="E31" s="446">
        <v>4.9000000000000004</v>
      </c>
      <c r="F31" s="446">
        <v>4.3</v>
      </c>
      <c r="G31" s="446">
        <v>7.44</v>
      </c>
      <c r="H31" s="446">
        <v>6.2</v>
      </c>
      <c r="I31" s="446">
        <v>6.8</v>
      </c>
      <c r="J31" s="446">
        <v>7.1333333333333337</v>
      </c>
    </row>
    <row r="32" spans="1:10">
      <c r="A32" t="s">
        <v>478</v>
      </c>
      <c r="B32" s="446">
        <v>6.2</v>
      </c>
      <c r="C32" s="446">
        <v>8.4</v>
      </c>
      <c r="D32" s="446">
        <v>7.5</v>
      </c>
      <c r="E32" s="446">
        <v>6.2</v>
      </c>
      <c r="F32" s="446">
        <v>8.4</v>
      </c>
      <c r="G32" s="446">
        <v>7.78</v>
      </c>
      <c r="H32" s="446">
        <v>4.3</v>
      </c>
      <c r="I32" s="446">
        <v>4.9000000000000004</v>
      </c>
      <c r="J32" s="446">
        <v>4.3</v>
      </c>
    </row>
    <row r="33" spans="1:10">
      <c r="A33" t="s">
        <v>479</v>
      </c>
      <c r="B33" s="446">
        <v>4.3</v>
      </c>
      <c r="C33" s="446">
        <v>6.4</v>
      </c>
      <c r="D33" s="446">
        <v>8.1999999999999993</v>
      </c>
      <c r="E33" s="446">
        <v>4.3</v>
      </c>
      <c r="F33" s="446">
        <v>6.4</v>
      </c>
      <c r="G33" s="446">
        <v>8.1199999999999992</v>
      </c>
      <c r="H33" s="446">
        <v>7</v>
      </c>
      <c r="I33" s="446">
        <v>6.2</v>
      </c>
      <c r="J33" s="446">
        <v>8.4</v>
      </c>
    </row>
  </sheetData>
  <mergeCells count="2">
    <mergeCell ref="A1:J1"/>
    <mergeCell ref="A2:J2"/>
  </mergeCells>
  <dataValidations count="2">
    <dataValidation type="list" allowBlank="1" showInputMessage="1" showErrorMessage="1" sqref="A18 A22" xr:uid="{B5F0E989-1D09-4044-997D-948A262B47D7}">
      <formula1>$A$26:$A$33</formula1>
    </dataValidation>
    <dataValidation type="list" allowBlank="1" showInputMessage="1" showErrorMessage="1" sqref="A17 A21" xr:uid="{70599C4F-2D00-48B1-A2E4-FF5271735566}">
      <formula1>$B$25:$J$25</formula1>
    </dataValidation>
  </dataValidations>
  <printOptions horizontalCentered="1"/>
  <pageMargins left="0.70866141732283472" right="0.70866141732283472" top="1.1417322834645669" bottom="0.74803149606299213" header="0.51181102362204722" footer="0.51181102362204722"/>
  <pageSetup paperSize="9" scale="85" orientation="landscape" r:id="rId1"/>
  <headerFooter>
    <oddHeader>&amp;C&amp;20Cursus Formules en Functies gevorderd</oddHeader>
    <oddFooter>&amp;L®Computraining&amp;R&amp;D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D7BB3-165C-403F-85FB-3C7D7BDDEEFA}">
  <dimension ref="A1:O33"/>
  <sheetViews>
    <sheetView showGridLines="0" zoomScaleNormal="100" workbookViewId="0">
      <selection activeCell="O1" sqref="O1"/>
    </sheetView>
  </sheetViews>
  <sheetFormatPr baseColWidth="10" defaultColWidth="8.83203125" defaultRowHeight="15"/>
  <cols>
    <col min="1" max="1" width="4" customWidth="1"/>
    <col min="2" max="2" width="15.33203125" customWidth="1"/>
    <col min="5" max="5" width="14" customWidth="1"/>
    <col min="13" max="13" width="11.1640625" customWidth="1"/>
    <col min="14" max="14" width="14.5" customWidth="1"/>
    <col min="15" max="15" width="13.6640625" customWidth="1"/>
  </cols>
  <sheetData>
    <row r="1" spans="1:15" s="398" customFormat="1" ht="51" customHeight="1" thickBot="1">
      <c r="A1" s="832"/>
      <c r="B1" s="832" t="s">
        <v>7964</v>
      </c>
      <c r="C1" s="832"/>
      <c r="D1" s="832"/>
      <c r="E1" s="832"/>
      <c r="F1" s="832"/>
      <c r="G1" s="832"/>
      <c r="H1" s="832"/>
      <c r="I1" s="832"/>
      <c r="J1" s="832"/>
      <c r="K1" s="832"/>
      <c r="L1" s="832"/>
      <c r="M1" s="832"/>
      <c r="N1" s="832"/>
      <c r="O1" s="832"/>
    </row>
    <row r="2" spans="1:15" s="403" customFormat="1" ht="20" thickTop="1">
      <c r="A2" s="833" t="s">
        <v>7965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>
      <c r="A3" t="s">
        <v>7966</v>
      </c>
    </row>
    <row r="4" spans="1:15" ht="16">
      <c r="A4" s="325" t="s">
        <v>7967</v>
      </c>
    </row>
    <row r="5" spans="1:15" ht="16">
      <c r="A5" t="s">
        <v>7968</v>
      </c>
      <c r="B5" s="324" t="s">
        <v>7969</v>
      </c>
    </row>
    <row r="6" spans="1:15" ht="16">
      <c r="A6" s="324" t="s">
        <v>7970</v>
      </c>
      <c r="B6" t="s">
        <v>7971</v>
      </c>
    </row>
    <row r="7" spans="1:15" ht="16">
      <c r="A7" s="324"/>
      <c r="B7" s="85" t="s">
        <v>7972</v>
      </c>
    </row>
    <row r="8" spans="1:15" ht="16">
      <c r="A8" s="324" t="s">
        <v>7973</v>
      </c>
      <c r="B8" s="324" t="s">
        <v>7974</v>
      </c>
    </row>
    <row r="9" spans="1:15" ht="16">
      <c r="B9" s="321" t="s">
        <v>7975</v>
      </c>
    </row>
    <row r="10" spans="1:15" ht="16">
      <c r="A10" s="324" t="s">
        <v>7976</v>
      </c>
      <c r="B10" s="324" t="s">
        <v>7977</v>
      </c>
    </row>
    <row r="11" spans="1:15" ht="16">
      <c r="A11" s="324"/>
      <c r="B11" t="s">
        <v>7978</v>
      </c>
    </row>
    <row r="12" spans="1:15" ht="16">
      <c r="A12" s="324" t="s">
        <v>7979</v>
      </c>
      <c r="B12" t="s">
        <v>7980</v>
      </c>
    </row>
    <row r="13" spans="1:15" ht="16">
      <c r="A13" s="321" t="s">
        <v>7981</v>
      </c>
    </row>
    <row r="14" spans="1:15">
      <c r="B14" s="43" t="s">
        <v>7982</v>
      </c>
    </row>
    <row r="15" spans="1:15">
      <c r="B15" t="s">
        <v>7983</v>
      </c>
    </row>
    <row r="16" spans="1:15">
      <c r="B16" t="s">
        <v>7984</v>
      </c>
    </row>
    <row r="17" spans="1:15">
      <c r="B17" t="s">
        <v>7985</v>
      </c>
      <c r="J17" s="834" t="s">
        <v>7986</v>
      </c>
      <c r="K17" s="835"/>
      <c r="L17" s="835"/>
      <c r="M17" s="835"/>
      <c r="N17" s="835"/>
    </row>
    <row r="18" spans="1:15">
      <c r="B18" t="s">
        <v>7987</v>
      </c>
      <c r="J18" s="836" t="s">
        <v>7988</v>
      </c>
      <c r="K18" s="837" t="s">
        <v>7989</v>
      </c>
      <c r="L18" s="837"/>
      <c r="M18" s="837"/>
      <c r="N18" s="838" t="s">
        <v>7990</v>
      </c>
      <c r="O18" s="653" t="s">
        <v>7991</v>
      </c>
    </row>
    <row r="19" spans="1:15" ht="16">
      <c r="A19" s="839" t="s">
        <v>7992</v>
      </c>
      <c r="B19" s="840"/>
      <c r="C19" s="840"/>
      <c r="D19" s="840"/>
      <c r="E19" s="840"/>
      <c r="F19" s="840"/>
      <c r="G19" s="840"/>
      <c r="H19" s="840"/>
      <c r="J19" s="836" t="s">
        <v>7993</v>
      </c>
      <c r="K19" s="841" t="str">
        <f>VLOOKUP(K18,B21:H36,2,0)</f>
        <v>Actie</v>
      </c>
      <c r="L19" s="842"/>
      <c r="M19" s="835"/>
      <c r="N19" s="843" t="str">
        <f>INDEX(E21:E33,6)</f>
        <v>Jonathan Frakes</v>
      </c>
      <c r="O19" s="835" t="s">
        <v>7994</v>
      </c>
    </row>
    <row r="20" spans="1:15" ht="29">
      <c r="A20" s="844" t="s">
        <v>7995</v>
      </c>
      <c r="B20" s="844" t="s">
        <v>7996</v>
      </c>
      <c r="C20" s="844" t="s">
        <v>7997</v>
      </c>
      <c r="D20" s="845" t="s">
        <v>7998</v>
      </c>
      <c r="E20" s="844" t="s">
        <v>7999</v>
      </c>
      <c r="F20" s="846" t="s">
        <v>374</v>
      </c>
      <c r="G20" s="844" t="s">
        <v>1920</v>
      </c>
      <c r="H20" s="847" t="s">
        <v>8000</v>
      </c>
      <c r="J20" s="848"/>
      <c r="K20" s="835"/>
      <c r="L20" s="835"/>
      <c r="O20" s="835"/>
    </row>
    <row r="21" spans="1:15">
      <c r="A21" s="849">
        <v>1</v>
      </c>
      <c r="B21" t="s">
        <v>8001</v>
      </c>
      <c r="C21" s="849" t="s">
        <v>8002</v>
      </c>
      <c r="D21" s="835" t="s">
        <v>8003</v>
      </c>
      <c r="E21" s="835" t="s">
        <v>8004</v>
      </c>
      <c r="F21" s="849">
        <v>12</v>
      </c>
      <c r="G21" s="849">
        <v>35</v>
      </c>
      <c r="H21" s="835">
        <v>870</v>
      </c>
      <c r="J21" s="836" t="s">
        <v>374</v>
      </c>
      <c r="K21" s="841">
        <f>INDEX(F21:F33,M22)</f>
        <v>12</v>
      </c>
      <c r="L21" s="842"/>
      <c r="M21" s="941" t="s">
        <v>8005</v>
      </c>
      <c r="N21" s="941"/>
      <c r="O21" s="850" t="s">
        <v>8006</v>
      </c>
    </row>
    <row r="22" spans="1:15">
      <c r="A22" s="849">
        <v>2</v>
      </c>
      <c r="B22" t="s">
        <v>8007</v>
      </c>
      <c r="C22" s="849" t="s">
        <v>8002</v>
      </c>
      <c r="D22" s="835" t="s">
        <v>8008</v>
      </c>
      <c r="E22" s="835" t="s">
        <v>8009</v>
      </c>
      <c r="F22" s="849">
        <v>12</v>
      </c>
      <c r="G22" s="849">
        <v>33</v>
      </c>
      <c r="H22" s="835">
        <v>869</v>
      </c>
      <c r="J22" s="836" t="s">
        <v>8010</v>
      </c>
      <c r="K22" s="841">
        <f>INDEX(G21:G33,MATCH(K18,B21:B33,0))</f>
        <v>34</v>
      </c>
      <c r="L22" s="842"/>
      <c r="M22" s="851">
        <f>MATCH(K18,B21:B33,0)</f>
        <v>6</v>
      </c>
      <c r="N22" s="728"/>
      <c r="O22" s="835"/>
    </row>
    <row r="23" spans="1:15">
      <c r="A23" s="849">
        <v>3</v>
      </c>
      <c r="B23" s="835" t="s">
        <v>8011</v>
      </c>
      <c r="C23" s="849" t="s">
        <v>8002</v>
      </c>
      <c r="D23" s="835" t="s">
        <v>8012</v>
      </c>
      <c r="E23" s="835" t="s">
        <v>8013</v>
      </c>
      <c r="F23" s="849">
        <v>12</v>
      </c>
      <c r="G23" s="849">
        <v>29</v>
      </c>
      <c r="H23" s="835">
        <v>859</v>
      </c>
      <c r="J23" s="848"/>
      <c r="L23" s="835" t="s">
        <v>8014</v>
      </c>
      <c r="M23" s="850" t="s">
        <v>8015</v>
      </c>
      <c r="O23" s="835"/>
    </row>
    <row r="24" spans="1:15">
      <c r="A24" s="849">
        <v>4</v>
      </c>
      <c r="B24" s="835" t="s">
        <v>8016</v>
      </c>
      <c r="C24" s="849" t="s">
        <v>8002</v>
      </c>
      <c r="D24" s="835" t="s">
        <v>8008</v>
      </c>
      <c r="E24" s="835" t="s">
        <v>8017</v>
      </c>
      <c r="F24" s="849">
        <v>12</v>
      </c>
      <c r="G24" s="849">
        <v>30</v>
      </c>
      <c r="H24" s="835">
        <v>843</v>
      </c>
      <c r="J24" s="836" t="s">
        <v>8018</v>
      </c>
      <c r="K24" s="841">
        <f>INDEX(H21:H33,M22,0)</f>
        <v>832</v>
      </c>
      <c r="L24" s="842"/>
      <c r="M24" s="835" t="s">
        <v>8019</v>
      </c>
      <c r="N24" s="835"/>
      <c r="O24" s="835"/>
    </row>
    <row r="25" spans="1:15">
      <c r="A25" s="849">
        <v>5</v>
      </c>
      <c r="B25" s="835" t="s">
        <v>8020</v>
      </c>
      <c r="C25" s="849" t="s">
        <v>8002</v>
      </c>
      <c r="D25" s="835" t="s">
        <v>8021</v>
      </c>
      <c r="E25" s="835" t="s">
        <v>8022</v>
      </c>
      <c r="F25" s="849">
        <v>16</v>
      </c>
      <c r="G25" s="849">
        <v>35</v>
      </c>
      <c r="H25" s="835">
        <v>833</v>
      </c>
    </row>
    <row r="26" spans="1:15">
      <c r="A26" s="849">
        <v>6</v>
      </c>
      <c r="B26" s="835" t="s">
        <v>7989</v>
      </c>
      <c r="C26" s="849" t="s">
        <v>8002</v>
      </c>
      <c r="D26" s="835" t="s">
        <v>8008</v>
      </c>
      <c r="E26" s="835" t="s">
        <v>8023</v>
      </c>
      <c r="F26" s="849">
        <v>12</v>
      </c>
      <c r="G26" s="849">
        <v>34</v>
      </c>
      <c r="H26" s="835">
        <v>832</v>
      </c>
      <c r="J26" s="836" t="s">
        <v>8024</v>
      </c>
      <c r="K26" s="852" t="s">
        <v>374</v>
      </c>
      <c r="L26" t="s">
        <v>374</v>
      </c>
    </row>
    <row r="27" spans="1:15">
      <c r="A27" s="849">
        <v>7</v>
      </c>
      <c r="B27" s="835" t="s">
        <v>8025</v>
      </c>
      <c r="C27" s="849" t="s">
        <v>8026</v>
      </c>
      <c r="D27" s="835" t="s">
        <v>8012</v>
      </c>
      <c r="E27" s="835" t="s">
        <v>8027</v>
      </c>
      <c r="F27" s="849" t="s">
        <v>8028</v>
      </c>
      <c r="G27" s="849">
        <v>33</v>
      </c>
      <c r="H27" s="835">
        <v>820</v>
      </c>
      <c r="K27" s="853">
        <f>INDEX(F21:G33,MATCH(K18,B21:B33,0),MATCH(K26,F20:G20,0))</f>
        <v>12</v>
      </c>
      <c r="L27" s="728"/>
    </row>
    <row r="28" spans="1:15">
      <c r="A28" s="849">
        <v>8</v>
      </c>
      <c r="B28" s="835" t="s">
        <v>8029</v>
      </c>
      <c r="C28" s="849" t="s">
        <v>8026</v>
      </c>
      <c r="D28" s="835" t="s">
        <v>8030</v>
      </c>
      <c r="E28" s="835" t="s">
        <v>8031</v>
      </c>
      <c r="F28" s="849" t="s">
        <v>8028</v>
      </c>
      <c r="G28" s="849">
        <v>28</v>
      </c>
      <c r="H28" s="835">
        <v>804</v>
      </c>
      <c r="K28" t="s">
        <v>8032</v>
      </c>
    </row>
    <row r="29" spans="1:15">
      <c r="A29" s="849">
        <v>9</v>
      </c>
      <c r="B29" s="835" t="s">
        <v>8033</v>
      </c>
      <c r="C29" s="849" t="s">
        <v>8034</v>
      </c>
      <c r="D29" s="835" t="s">
        <v>1120</v>
      </c>
      <c r="E29" s="835" t="s">
        <v>8035</v>
      </c>
      <c r="F29" s="849">
        <v>12</v>
      </c>
      <c r="G29" s="849">
        <v>34</v>
      </c>
      <c r="H29" s="835">
        <v>799</v>
      </c>
    </row>
    <row r="30" spans="1:15">
      <c r="A30" s="849">
        <v>10</v>
      </c>
      <c r="B30" s="835" t="s">
        <v>8036</v>
      </c>
      <c r="C30" s="849" t="s">
        <v>8037</v>
      </c>
      <c r="D30" s="835" t="s">
        <v>8008</v>
      </c>
      <c r="E30" s="835" t="s">
        <v>8038</v>
      </c>
      <c r="F30" s="849">
        <v>12</v>
      </c>
      <c r="G30" s="849">
        <v>32</v>
      </c>
      <c r="H30" s="835">
        <v>795</v>
      </c>
    </row>
    <row r="31" spans="1:15">
      <c r="A31" s="849">
        <v>11</v>
      </c>
      <c r="B31" s="835" t="s">
        <v>8039</v>
      </c>
      <c r="C31" s="849" t="s">
        <v>8037</v>
      </c>
      <c r="D31" s="835" t="s">
        <v>8040</v>
      </c>
      <c r="E31" s="835" t="s">
        <v>8041</v>
      </c>
      <c r="F31" s="849">
        <v>12</v>
      </c>
      <c r="G31" s="849">
        <v>26</v>
      </c>
      <c r="H31" s="835">
        <v>787</v>
      </c>
    </row>
    <row r="32" spans="1:15">
      <c r="A32" s="849">
        <v>12</v>
      </c>
      <c r="B32" s="835" t="s">
        <v>8042</v>
      </c>
      <c r="C32" s="849" t="s">
        <v>8037</v>
      </c>
      <c r="D32" s="835" t="s">
        <v>8043</v>
      </c>
      <c r="E32" s="835" t="s">
        <v>8044</v>
      </c>
      <c r="F32" s="849">
        <v>16</v>
      </c>
      <c r="G32" s="849">
        <v>30</v>
      </c>
      <c r="H32" s="835">
        <v>777</v>
      </c>
    </row>
    <row r="33" spans="1:8">
      <c r="A33" s="849">
        <v>13</v>
      </c>
      <c r="B33" s="835" t="s">
        <v>8045</v>
      </c>
      <c r="C33" s="849" t="s">
        <v>8034</v>
      </c>
      <c r="D33" s="835" t="s">
        <v>8008</v>
      </c>
      <c r="E33" s="835" t="s">
        <v>8046</v>
      </c>
      <c r="F33" s="849">
        <v>12</v>
      </c>
      <c r="G33" s="849">
        <v>28</v>
      </c>
      <c r="H33" s="835">
        <v>774</v>
      </c>
    </row>
  </sheetData>
  <mergeCells count="1">
    <mergeCell ref="M21:N21"/>
  </mergeCells>
  <dataValidations count="2">
    <dataValidation type="list" allowBlank="1" showInputMessage="1" showErrorMessage="1" sqref="K26:L26" xr:uid="{C657DB0B-90EE-4770-A11E-4F2DAE6ABFD2}">
      <formula1>$F$20:$G$20</formula1>
    </dataValidation>
    <dataValidation type="list" allowBlank="1" showInputMessage="1" showErrorMessage="1" sqref="K18" xr:uid="{CEA83D49-C89B-49F2-9EA1-C1C996F762B5}">
      <formula1>$B$21:$B$36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9" scale="93" orientation="landscape" r:id="rId1"/>
  <colBreaks count="1" manualBreakCount="1">
    <brk id="15" max="34" man="1"/>
  </col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92"/>
  <sheetViews>
    <sheetView showGridLines="0" zoomScaleNormal="100" zoomScaleSheetLayoutView="100" workbookViewId="0">
      <selection activeCell="J1" sqref="J1"/>
    </sheetView>
  </sheetViews>
  <sheetFormatPr baseColWidth="10" defaultColWidth="9" defaultRowHeight="15"/>
  <cols>
    <col min="1" max="1" width="4" style="5" customWidth="1"/>
    <col min="2" max="2" width="15" style="5" bestFit="1" customWidth="1"/>
    <col min="3" max="3" width="19.1640625" style="5" customWidth="1"/>
    <col min="4" max="4" width="9" style="5"/>
    <col min="5" max="5" width="6.1640625" style="5" customWidth="1"/>
    <col min="6" max="6" width="9" style="5"/>
    <col min="7" max="7" width="14.33203125" style="5" customWidth="1"/>
    <col min="8" max="8" width="17.33203125" style="5" customWidth="1"/>
    <col min="9" max="9" width="19.83203125" style="5" customWidth="1"/>
    <col min="10" max="11" width="22.5" style="5" customWidth="1"/>
    <col min="12" max="12" width="22.5" style="5" bestFit="1" customWidth="1"/>
    <col min="13" max="14" width="22.5" style="5" customWidth="1"/>
    <col min="15" max="15" width="22.5" style="5" bestFit="1" customWidth="1"/>
    <col min="16" max="18" width="22.5" style="5" customWidth="1"/>
    <col min="19" max="21" width="22.5" style="5" bestFit="1" customWidth="1"/>
    <col min="22" max="22" width="10" style="5" bestFit="1" customWidth="1"/>
    <col min="23" max="16384" width="9" style="5"/>
  </cols>
  <sheetData>
    <row r="1" spans="1:12" s="64" customFormat="1" ht="31.25" customHeight="1" thickBot="1">
      <c r="A1" s="872" t="s">
        <v>480</v>
      </c>
      <c r="B1" s="872"/>
      <c r="C1" s="872"/>
      <c r="D1" s="872"/>
      <c r="E1" s="872"/>
      <c r="F1" s="872"/>
      <c r="G1" s="872"/>
      <c r="H1" s="872"/>
      <c r="I1" s="872"/>
      <c r="J1"/>
      <c r="K1"/>
    </row>
    <row r="2" spans="1:12" s="453" customFormat="1" ht="22" thickTop="1">
      <c r="A2" s="449" t="s">
        <v>481</v>
      </c>
      <c r="B2" s="450"/>
      <c r="C2" s="451"/>
      <c r="D2" s="450"/>
      <c r="E2" s="450"/>
      <c r="F2" s="450"/>
      <c r="G2" s="450"/>
      <c r="H2" s="450"/>
      <c r="I2" s="450"/>
      <c r="J2"/>
      <c r="K2"/>
      <c r="L2" s="452"/>
    </row>
    <row r="3" spans="1:12" s="455" customFormat="1" ht="16">
      <c r="A3" s="454" t="s">
        <v>7824</v>
      </c>
      <c r="B3" s="453"/>
      <c r="C3" s="453"/>
      <c r="D3" s="453"/>
      <c r="E3" s="453"/>
      <c r="F3" s="453"/>
    </row>
    <row r="4" spans="1:12" s="455" customFormat="1" ht="16">
      <c r="A4" s="456" t="s">
        <v>482</v>
      </c>
      <c r="B4" s="456"/>
      <c r="C4" s="456"/>
      <c r="F4" s="5"/>
      <c r="G4" s="5"/>
    </row>
    <row r="5" spans="1:12" s="455" customFormat="1" ht="16">
      <c r="A5" s="456" t="s">
        <v>483</v>
      </c>
      <c r="B5" s="456"/>
      <c r="C5" s="456"/>
      <c r="F5" s="5"/>
      <c r="G5" s="5"/>
    </row>
    <row r="6" spans="1:12" s="455" customFormat="1" ht="16">
      <c r="A6" s="454" t="s">
        <v>484</v>
      </c>
      <c r="B6" s="456"/>
      <c r="C6" s="456"/>
      <c r="F6" s="5"/>
      <c r="G6" s="5"/>
    </row>
    <row r="7" spans="1:12" s="455" customFormat="1" ht="16">
      <c r="A7" s="456" t="s">
        <v>485</v>
      </c>
      <c r="B7" s="456"/>
      <c r="C7" s="456"/>
      <c r="F7" s="5"/>
      <c r="G7" s="5"/>
    </row>
    <row r="8" spans="1:12" s="455" customFormat="1" ht="16">
      <c r="A8" s="454" t="s">
        <v>486</v>
      </c>
      <c r="B8" s="456"/>
      <c r="C8" s="456"/>
      <c r="F8" s="5"/>
      <c r="G8" s="5"/>
    </row>
    <row r="9" spans="1:12" s="455" customFormat="1" ht="16">
      <c r="A9" s="5"/>
      <c r="B9" s="456"/>
      <c r="C9" s="456"/>
      <c r="F9" s="5"/>
      <c r="G9" s="5"/>
    </row>
    <row r="10" spans="1:12" s="455" customFormat="1" ht="16">
      <c r="A10" s="457" t="s">
        <v>487</v>
      </c>
      <c r="B10" s="456"/>
      <c r="C10" s="456"/>
      <c r="F10" s="5"/>
      <c r="G10" s="5"/>
    </row>
    <row r="11" spans="1:12" s="455" customFormat="1" ht="16">
      <c r="A11" s="458" t="s">
        <v>488</v>
      </c>
      <c r="B11" s="456"/>
      <c r="C11" s="456"/>
      <c r="F11" s="5"/>
      <c r="G11" s="5"/>
    </row>
    <row r="12" spans="1:12" s="455" customFormat="1" ht="16">
      <c r="A12" s="453" t="s">
        <v>489</v>
      </c>
      <c r="B12" s="456"/>
      <c r="C12" s="456"/>
      <c r="F12" s="5"/>
      <c r="G12" s="5"/>
    </row>
    <row r="13" spans="1:12" s="455" customFormat="1" ht="16">
      <c r="A13" s="458" t="s">
        <v>490</v>
      </c>
      <c r="B13" s="456"/>
      <c r="C13" s="456"/>
      <c r="F13" s="5"/>
      <c r="G13" s="5"/>
    </row>
    <row r="14" spans="1:12" s="455" customFormat="1" ht="16">
      <c r="A14" s="458" t="s">
        <v>491</v>
      </c>
      <c r="B14" s="456"/>
      <c r="C14" s="456"/>
      <c r="F14" s="5"/>
      <c r="G14" s="5"/>
    </row>
    <row r="15" spans="1:12" s="455" customFormat="1" ht="16">
      <c r="A15" s="453" t="s">
        <v>492</v>
      </c>
      <c r="B15" s="456"/>
      <c r="C15" s="456"/>
    </row>
    <row r="16" spans="1:12" s="455" customFormat="1" ht="16">
      <c r="A16" s="453" t="s">
        <v>493</v>
      </c>
      <c r="B16" s="456"/>
      <c r="C16" s="456"/>
      <c r="G16"/>
      <c r="H16"/>
    </row>
    <row r="17" spans="1:22" s="455" customFormat="1" ht="16">
      <c r="A17" s="453"/>
      <c r="B17" s="456"/>
      <c r="C17" s="456"/>
      <c r="G17"/>
      <c r="H17"/>
    </row>
    <row r="18" spans="1:22" ht="16">
      <c r="A18" s="459"/>
    </row>
    <row r="19" spans="1:22">
      <c r="A19"/>
      <c r="B19" t="s">
        <v>494</v>
      </c>
      <c r="C19" t="s">
        <v>495</v>
      </c>
      <c r="D19"/>
      <c r="E19"/>
      <c r="G19" s="460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</row>
    <row r="20" spans="1:22">
      <c r="A20"/>
      <c r="D20"/>
      <c r="E20"/>
      <c r="G20" s="461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</row>
    <row r="21" spans="1:22">
      <c r="A21"/>
      <c r="B21" t="s">
        <v>496</v>
      </c>
      <c r="C21" t="s">
        <v>497</v>
      </c>
      <c r="D21"/>
      <c r="E21"/>
      <c r="G21" s="462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</row>
    <row r="22" spans="1:22">
      <c r="A22"/>
      <c r="B22" s="461" t="s">
        <v>498</v>
      </c>
      <c r="C22">
        <v>22580.969999999998</v>
      </c>
      <c r="D22"/>
      <c r="E22"/>
      <c r="G22" s="46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</row>
    <row r="23" spans="1:22">
      <c r="A23"/>
      <c r="B23" s="462" t="s">
        <v>499</v>
      </c>
      <c r="C23">
        <v>4726</v>
      </c>
      <c r="D23"/>
      <c r="E23"/>
      <c r="G23" s="462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</row>
    <row r="24" spans="1:22">
      <c r="A24"/>
      <c r="B24" s="462" t="s">
        <v>500</v>
      </c>
      <c r="C24">
        <v>7148.99</v>
      </c>
      <c r="D24"/>
      <c r="E24"/>
      <c r="G24" s="462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</row>
    <row r="25" spans="1:22">
      <c r="A25"/>
      <c r="B25" s="462" t="s">
        <v>501</v>
      </c>
      <c r="C25">
        <v>8045</v>
      </c>
      <c r="D25"/>
      <c r="E25"/>
      <c r="G25" s="462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</row>
    <row r="26" spans="1:22">
      <c r="A26"/>
      <c r="B26" s="462" t="s">
        <v>502</v>
      </c>
      <c r="C26">
        <v>2376.9899999999998</v>
      </c>
      <c r="D26"/>
      <c r="E26"/>
      <c r="G26" s="461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</row>
    <row r="27" spans="1:22">
      <c r="A27"/>
      <c r="B27" s="462" t="s">
        <v>503</v>
      </c>
      <c r="C27">
        <v>283.99</v>
      </c>
      <c r="D27"/>
      <c r="E27"/>
      <c r="G27" s="462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</row>
    <row r="28" spans="1:22">
      <c r="A28"/>
      <c r="B28" s="461" t="s">
        <v>504</v>
      </c>
      <c r="C28">
        <v>21741.919999999998</v>
      </c>
      <c r="D28"/>
      <c r="E28"/>
      <c r="G28" s="462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</row>
    <row r="29" spans="1:22">
      <c r="A29"/>
      <c r="B29" s="462" t="s">
        <v>499</v>
      </c>
      <c r="C29">
        <v>10043.92</v>
      </c>
      <c r="D29"/>
      <c r="E29"/>
      <c r="G29" s="462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</row>
    <row r="30" spans="1:22">
      <c r="A30"/>
      <c r="B30" s="462" t="s">
        <v>500</v>
      </c>
      <c r="C30">
        <v>2742</v>
      </c>
      <c r="D30"/>
      <c r="E30"/>
      <c r="G30" s="462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</row>
    <row r="31" spans="1:22">
      <c r="A31"/>
      <c r="B31" s="462" t="s">
        <v>505</v>
      </c>
      <c r="C31">
        <v>1408</v>
      </c>
      <c r="D31"/>
      <c r="E31"/>
      <c r="G31" s="462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</row>
    <row r="32" spans="1:22">
      <c r="A32"/>
      <c r="B32" s="462" t="s">
        <v>501</v>
      </c>
      <c r="C32">
        <v>6675</v>
      </c>
      <c r="D32"/>
      <c r="E32"/>
      <c r="G32" s="46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</row>
    <row r="33" spans="1:22">
      <c r="A33"/>
      <c r="B33" s="462" t="s">
        <v>502</v>
      </c>
      <c r="C33">
        <v>435</v>
      </c>
      <c r="D33"/>
      <c r="E33"/>
      <c r="G33" s="461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</row>
    <row r="34" spans="1:22">
      <c r="A34"/>
      <c r="B34" s="462" t="s">
        <v>503</v>
      </c>
      <c r="C34">
        <v>438</v>
      </c>
      <c r="D34"/>
      <c r="E34"/>
      <c r="G34" s="462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</row>
    <row r="35" spans="1:22">
      <c r="A35"/>
      <c r="B35" s="461" t="s">
        <v>506</v>
      </c>
      <c r="C35">
        <v>25298.25</v>
      </c>
      <c r="D35"/>
      <c r="E35"/>
      <c r="G35" s="462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</row>
    <row r="36" spans="1:22">
      <c r="A36"/>
      <c r="B36" s="462" t="s">
        <v>499</v>
      </c>
      <c r="C36">
        <v>15720.310000000001</v>
      </c>
      <c r="D36"/>
      <c r="E36"/>
      <c r="G36" s="462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>
      <c r="A37"/>
      <c r="B37" s="462" t="s">
        <v>500</v>
      </c>
      <c r="C37">
        <v>5592</v>
      </c>
      <c r="D37"/>
      <c r="E37"/>
      <c r="G37" s="462"/>
      <c r="H37"/>
      <c r="I37" s="463"/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>
      <c r="A38"/>
      <c r="B38" s="462" t="s">
        <v>505</v>
      </c>
      <c r="C38">
        <v>2417</v>
      </c>
      <c r="D38"/>
      <c r="E38"/>
      <c r="G38" s="462"/>
      <c r="H38"/>
      <c r="I38" s="463"/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 ht="16.5" customHeight="1">
      <c r="A39"/>
      <c r="B39" s="462" t="s">
        <v>502</v>
      </c>
      <c r="C39">
        <v>717</v>
      </c>
      <c r="D39"/>
      <c r="E39"/>
      <c r="G39" s="461"/>
      <c r="H39"/>
      <c r="I39" s="463"/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>
      <c r="A40" s="457"/>
      <c r="B40" s="462" t="s">
        <v>503</v>
      </c>
      <c r="C40">
        <v>851.94</v>
      </c>
      <c r="D40" s="453"/>
      <c r="E40" s="453"/>
      <c r="G40" s="462"/>
      <c r="H40"/>
      <c r="I40" s="463"/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>
      <c r="B41" s="461" t="s">
        <v>507</v>
      </c>
      <c r="C41">
        <v>31103.58</v>
      </c>
      <c r="D41" s="453"/>
      <c r="E41" s="453"/>
      <c r="G41" s="462"/>
      <c r="H41"/>
      <c r="I41" s="463"/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>
      <c r="B42" s="462" t="s">
        <v>499</v>
      </c>
      <c r="C42">
        <v>13331.58</v>
      </c>
      <c r="D42" s="453"/>
      <c r="E42" s="453"/>
      <c r="G42" s="462"/>
      <c r="H42"/>
      <c r="I42" s="463"/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>
      <c r="B43" s="462" t="s">
        <v>500</v>
      </c>
      <c r="C43">
        <v>6276</v>
      </c>
      <c r="D43" s="453"/>
      <c r="E43" s="453"/>
      <c r="G43" s="462"/>
      <c r="H43"/>
      <c r="I43" s="463"/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>
      <c r="B44" s="462" t="s">
        <v>505</v>
      </c>
      <c r="C44">
        <v>8447</v>
      </c>
      <c r="G44" s="462"/>
      <c r="H44"/>
      <c r="I44" s="463"/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>
      <c r="B45" s="462" t="s">
        <v>501</v>
      </c>
      <c r="C45">
        <v>369</v>
      </c>
      <c r="G45" s="462"/>
      <c r="H45"/>
      <c r="I45" s="463"/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>
      <c r="B46" s="462" t="s">
        <v>502</v>
      </c>
      <c r="C46">
        <v>2268</v>
      </c>
      <c r="G46" s="461"/>
      <c r="H46"/>
      <c r="I46" s="463"/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1:22">
      <c r="B47" s="462" t="s">
        <v>503</v>
      </c>
      <c r="C47">
        <v>412</v>
      </c>
      <c r="G47" s="462"/>
      <c r="H47"/>
      <c r="I47" s="463"/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1:22">
      <c r="B48" s="461" t="s">
        <v>508</v>
      </c>
      <c r="C48">
        <v>23663.98</v>
      </c>
      <c r="G48" s="462"/>
      <c r="H48"/>
      <c r="I48" s="463"/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2:22">
      <c r="B49" s="462" t="s">
        <v>499</v>
      </c>
      <c r="C49">
        <v>10243</v>
      </c>
      <c r="G49" s="462"/>
      <c r="H49"/>
      <c r="I49" s="463"/>
      <c r="J49"/>
      <c r="K49"/>
      <c r="L49"/>
      <c r="M49"/>
      <c r="N49"/>
      <c r="O49"/>
      <c r="P49"/>
      <c r="Q49"/>
      <c r="R49"/>
      <c r="S49"/>
      <c r="T49"/>
      <c r="U49"/>
      <c r="V49"/>
    </row>
    <row r="50" spans="2:22">
      <c r="B50" s="462" t="s">
        <v>500</v>
      </c>
      <c r="C50">
        <v>4315</v>
      </c>
      <c r="G50" s="462"/>
      <c r="H50"/>
      <c r="I50" s="463"/>
      <c r="J50"/>
      <c r="K50"/>
      <c r="L50"/>
      <c r="M50"/>
      <c r="N50"/>
      <c r="O50"/>
      <c r="P50"/>
      <c r="Q50"/>
      <c r="R50"/>
      <c r="S50"/>
      <c r="T50"/>
      <c r="U50"/>
      <c r="V50"/>
    </row>
    <row r="51" spans="2:22">
      <c r="B51" s="462" t="s">
        <v>505</v>
      </c>
      <c r="C51">
        <v>3836</v>
      </c>
      <c r="G51" s="462"/>
      <c r="H51"/>
      <c r="I51" s="463"/>
      <c r="J51"/>
      <c r="K51"/>
      <c r="L51"/>
      <c r="M51"/>
      <c r="N51"/>
      <c r="O51"/>
      <c r="P51"/>
      <c r="Q51"/>
      <c r="R51"/>
      <c r="S51"/>
      <c r="T51"/>
      <c r="U51"/>
      <c r="V51"/>
    </row>
    <row r="52" spans="2:22">
      <c r="B52" s="462" t="s">
        <v>501</v>
      </c>
      <c r="C52">
        <v>3927</v>
      </c>
      <c r="G52" s="462"/>
      <c r="H52"/>
      <c r="I52" s="463"/>
      <c r="J52"/>
      <c r="K52"/>
      <c r="L52"/>
      <c r="M52"/>
      <c r="N52"/>
      <c r="O52"/>
      <c r="P52"/>
      <c r="Q52"/>
      <c r="R52"/>
      <c r="S52"/>
      <c r="T52"/>
      <c r="U52"/>
      <c r="V52"/>
    </row>
    <row r="53" spans="2:22">
      <c r="B53" s="462" t="s">
        <v>502</v>
      </c>
      <c r="C53">
        <v>687</v>
      </c>
      <c r="G53" s="461"/>
      <c r="H53"/>
      <c r="I53" s="463"/>
      <c r="J53"/>
      <c r="K53"/>
      <c r="L53"/>
      <c r="M53"/>
      <c r="N53"/>
      <c r="O53"/>
      <c r="P53"/>
      <c r="Q53"/>
      <c r="R53"/>
      <c r="S53"/>
      <c r="T53"/>
      <c r="U53"/>
      <c r="V53"/>
    </row>
    <row r="54" spans="2:22">
      <c r="B54" s="462" t="s">
        <v>503</v>
      </c>
      <c r="C54">
        <v>655.98</v>
      </c>
      <c r="G54" s="462"/>
      <c r="H54"/>
      <c r="I54" s="463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2:22">
      <c r="B55" s="461" t="s">
        <v>509</v>
      </c>
      <c r="C55">
        <v>32085.61</v>
      </c>
      <c r="G55" s="462"/>
      <c r="H55"/>
      <c r="I55" s="463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2:22">
      <c r="B56" s="462" t="s">
        <v>499</v>
      </c>
      <c r="C56">
        <v>11718.609999999999</v>
      </c>
      <c r="G56" s="462"/>
      <c r="H56"/>
      <c r="I56" s="463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2:22">
      <c r="B57" s="462" t="s">
        <v>500</v>
      </c>
      <c r="C57">
        <v>14465</v>
      </c>
      <c r="G57" s="462"/>
      <c r="H57"/>
      <c r="I57" s="463"/>
      <c r="J57"/>
      <c r="K57"/>
      <c r="L57"/>
      <c r="M57"/>
      <c r="N57"/>
      <c r="O57"/>
      <c r="P57"/>
      <c r="Q57"/>
      <c r="R57"/>
      <c r="S57"/>
      <c r="T57"/>
      <c r="U57"/>
      <c r="V57"/>
    </row>
    <row r="58" spans="2:22">
      <c r="B58" s="462" t="s">
        <v>505</v>
      </c>
      <c r="C58">
        <v>1517</v>
      </c>
      <c r="G58" s="462"/>
      <c r="H58"/>
      <c r="I58" s="463"/>
      <c r="J58"/>
      <c r="K58"/>
      <c r="L58"/>
      <c r="M58"/>
      <c r="N58"/>
      <c r="O58"/>
      <c r="P58"/>
      <c r="Q58"/>
      <c r="R58"/>
      <c r="S58"/>
      <c r="T58"/>
      <c r="U58"/>
      <c r="V58"/>
    </row>
    <row r="59" spans="2:22">
      <c r="B59" s="462" t="s">
        <v>501</v>
      </c>
      <c r="C59">
        <v>2597</v>
      </c>
      <c r="G59" s="462"/>
      <c r="H59"/>
      <c r="I59" s="463"/>
      <c r="J59"/>
      <c r="K59"/>
      <c r="L59"/>
      <c r="M59"/>
      <c r="N59"/>
      <c r="O59"/>
      <c r="P59"/>
      <c r="Q59"/>
      <c r="R59"/>
      <c r="S59"/>
      <c r="T59"/>
      <c r="U59"/>
      <c r="V59"/>
    </row>
    <row r="60" spans="2:22">
      <c r="B60" s="462" t="s">
        <v>502</v>
      </c>
      <c r="C60">
        <v>1491</v>
      </c>
      <c r="G60" s="461"/>
      <c r="H60"/>
      <c r="I60" s="463"/>
      <c r="J60"/>
      <c r="K60"/>
      <c r="L60"/>
      <c r="M60"/>
      <c r="N60"/>
      <c r="O60"/>
      <c r="P60"/>
      <c r="Q60"/>
      <c r="R60"/>
      <c r="S60"/>
      <c r="T60"/>
      <c r="U60"/>
      <c r="V60"/>
    </row>
    <row r="61" spans="2:22">
      <c r="B61" s="462" t="s">
        <v>503</v>
      </c>
      <c r="C61">
        <v>297</v>
      </c>
      <c r="G61"/>
      <c r="H61"/>
      <c r="I61" s="463"/>
      <c r="J61"/>
      <c r="K61"/>
      <c r="L61"/>
      <c r="M61"/>
      <c r="N61"/>
      <c r="O61"/>
      <c r="P61"/>
      <c r="Q61"/>
      <c r="R61"/>
      <c r="S61"/>
      <c r="T61"/>
      <c r="U61"/>
      <c r="V61"/>
    </row>
    <row r="62" spans="2:22">
      <c r="B62" s="461" t="s">
        <v>510</v>
      </c>
      <c r="C62">
        <v>156474.31</v>
      </c>
      <c r="G62"/>
      <c r="H62"/>
      <c r="I62" s="463"/>
      <c r="J62"/>
      <c r="K62"/>
      <c r="L62"/>
      <c r="M62"/>
      <c r="N62"/>
      <c r="O62"/>
      <c r="P62"/>
      <c r="Q62"/>
      <c r="R62"/>
      <c r="S62"/>
      <c r="T62"/>
      <c r="U62"/>
      <c r="V62"/>
    </row>
    <row r="63" spans="2:22">
      <c r="B63"/>
      <c r="C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</row>
    <row r="64" spans="2:22">
      <c r="B64"/>
      <c r="C64"/>
      <c r="G64"/>
      <c r="H64"/>
    </row>
    <row r="65" spans="3:8">
      <c r="C65" s="464"/>
      <c r="G65"/>
      <c r="H65"/>
    </row>
    <row r="66" spans="3:8">
      <c r="C66" s="464"/>
      <c r="G66"/>
      <c r="H66"/>
    </row>
    <row r="67" spans="3:8">
      <c r="C67" s="464"/>
      <c r="G67"/>
      <c r="H67"/>
    </row>
    <row r="68" spans="3:8">
      <c r="C68" s="464"/>
      <c r="G68"/>
      <c r="H68"/>
    </row>
    <row r="69" spans="3:8">
      <c r="C69" s="464"/>
      <c r="G69"/>
      <c r="H69"/>
    </row>
    <row r="70" spans="3:8">
      <c r="C70" s="464"/>
      <c r="G70"/>
      <c r="H70"/>
    </row>
    <row r="71" spans="3:8">
      <c r="C71" s="464"/>
      <c r="G71"/>
      <c r="H71"/>
    </row>
    <row r="72" spans="3:8">
      <c r="C72" s="464"/>
      <c r="G72"/>
      <c r="H72"/>
    </row>
    <row r="73" spans="3:8">
      <c r="C73" s="464"/>
      <c r="G73"/>
      <c r="H73"/>
    </row>
    <row r="74" spans="3:8">
      <c r="C74" s="464"/>
      <c r="G74"/>
      <c r="H74"/>
    </row>
    <row r="75" spans="3:8">
      <c r="C75" s="464"/>
      <c r="G75"/>
      <c r="H75"/>
    </row>
    <row r="76" spans="3:8">
      <c r="C76" s="464"/>
    </row>
    <row r="77" spans="3:8">
      <c r="C77" s="464"/>
    </row>
    <row r="78" spans="3:8">
      <c r="C78" s="464"/>
    </row>
    <row r="79" spans="3:8">
      <c r="C79" s="464"/>
    </row>
    <row r="80" spans="3:8">
      <c r="C80" s="464"/>
    </row>
    <row r="81" spans="3:3">
      <c r="C81" s="464"/>
    </row>
    <row r="82" spans="3:3">
      <c r="C82" s="464"/>
    </row>
    <row r="83" spans="3:3">
      <c r="C83" s="464"/>
    </row>
    <row r="84" spans="3:3">
      <c r="C84" s="464"/>
    </row>
    <row r="85" spans="3:3">
      <c r="C85" s="464"/>
    </row>
    <row r="86" spans="3:3">
      <c r="C86" s="464"/>
    </row>
    <row r="87" spans="3:3">
      <c r="C87" s="464"/>
    </row>
    <row r="88" spans="3:3">
      <c r="C88" s="464"/>
    </row>
    <row r="89" spans="3:3">
      <c r="C89" s="464"/>
    </row>
    <row r="90" spans="3:3">
      <c r="C90" s="464"/>
    </row>
    <row r="91" spans="3:3">
      <c r="C91" s="464"/>
    </row>
    <row r="92" spans="3:3">
      <c r="C92" s="464"/>
    </row>
  </sheetData>
  <mergeCells count="1">
    <mergeCell ref="A1:I1"/>
  </mergeCells>
  <printOptions horizontalCentered="1"/>
  <pageMargins left="0.11811023622047245" right="0.11811023622047245" top="0.94488188976377963" bottom="0.74803149606299213" header="0.51181102362204722" footer="0.31496062992125984"/>
  <pageSetup paperSize="9" scale="88" orientation="portrait" r:id="rId2"/>
  <headerFooter>
    <oddHeader>&amp;C&amp;20Cursus Formules en Functies gevorderd</oddHeader>
    <oddFooter>&amp;L®Computraining&amp;R&amp;D</oddFooter>
  </headerFooter>
  <colBreaks count="1" manualBreakCount="1">
    <brk id="9" max="62" man="1"/>
  </colBreak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1001"/>
  <sheetViews>
    <sheetView zoomScaleNormal="100" workbookViewId="0">
      <pane ySplit="1" topLeftCell="A977" activePane="bottomLeft" state="frozen"/>
      <selection activeCell="J1" sqref="J1"/>
      <selection pane="bottomLeft" activeCell="J988" sqref="J988"/>
    </sheetView>
  </sheetViews>
  <sheetFormatPr baseColWidth="10" defaultColWidth="9" defaultRowHeight="13"/>
  <cols>
    <col min="1" max="1" width="9.33203125" style="468" bestFit="1" customWidth="1"/>
    <col min="2" max="2" width="14.1640625" style="468" bestFit="1" customWidth="1"/>
    <col min="3" max="3" width="14.1640625" style="468" customWidth="1"/>
    <col min="4" max="4" width="21.33203125" style="468" bestFit="1" customWidth="1"/>
    <col min="5" max="5" width="56.5" style="468" bestFit="1" customWidth="1"/>
    <col min="6" max="6" width="10.33203125" style="470" bestFit="1" customWidth="1"/>
    <col min="7" max="7" width="9.33203125" style="468" bestFit="1" customWidth="1"/>
    <col min="8" max="8" width="8.83203125" style="468" customWidth="1"/>
    <col min="9" max="9" width="9" style="468" bestFit="1" customWidth="1"/>
    <col min="10" max="10" width="12.83203125" style="468" bestFit="1" customWidth="1"/>
    <col min="11" max="15" width="10" style="468" bestFit="1" customWidth="1"/>
    <col min="16" max="16" width="13.83203125" style="468" bestFit="1" customWidth="1"/>
    <col min="17" max="19" width="8.83203125" style="468" customWidth="1"/>
    <col min="20" max="20" width="10" style="468" bestFit="1" customWidth="1"/>
    <col min="21" max="21" width="8.83203125" style="468" customWidth="1"/>
    <col min="22" max="16384" width="9" style="468"/>
  </cols>
  <sheetData>
    <row r="1" spans="1:13" ht="15">
      <c r="A1" t="s">
        <v>511</v>
      </c>
      <c r="B1" t="s">
        <v>60</v>
      </c>
      <c r="C1" t="s">
        <v>512</v>
      </c>
      <c r="D1" t="s">
        <v>494</v>
      </c>
      <c r="E1" t="s">
        <v>66</v>
      </c>
      <c r="F1" t="s">
        <v>513</v>
      </c>
      <c r="G1" s="465" t="s">
        <v>514</v>
      </c>
      <c r="H1" s="466"/>
      <c r="I1" s="467"/>
    </row>
    <row r="2" spans="1:13" ht="15">
      <c r="A2">
        <v>1</v>
      </c>
      <c r="B2" t="s">
        <v>499</v>
      </c>
      <c r="C2" t="s">
        <v>498</v>
      </c>
      <c r="D2" t="s">
        <v>515</v>
      </c>
      <c r="E2" t="s">
        <v>516</v>
      </c>
      <c r="F2" s="469">
        <v>1363.95</v>
      </c>
      <c r="G2" t="s">
        <v>517</v>
      </c>
    </row>
    <row r="3" spans="1:13" ht="15">
      <c r="A3">
        <v>2</v>
      </c>
      <c r="B3" t="s">
        <v>499</v>
      </c>
      <c r="C3" t="s">
        <v>509</v>
      </c>
      <c r="D3" t="s">
        <v>518</v>
      </c>
      <c r="E3" t="s">
        <v>519</v>
      </c>
      <c r="F3" s="469">
        <v>379</v>
      </c>
      <c r="G3" t="s">
        <v>520</v>
      </c>
      <c r="H3"/>
    </row>
    <row r="4" spans="1:13" ht="15">
      <c r="A4">
        <v>3</v>
      </c>
      <c r="B4" t="s">
        <v>499</v>
      </c>
      <c r="C4" t="s">
        <v>508</v>
      </c>
      <c r="D4" t="s">
        <v>521</v>
      </c>
      <c r="E4" t="s">
        <v>522</v>
      </c>
      <c r="F4" s="469">
        <v>1149</v>
      </c>
      <c r="G4" t="s">
        <v>523</v>
      </c>
      <c r="H4"/>
      <c r="I4"/>
      <c r="J4"/>
      <c r="K4"/>
      <c r="L4"/>
      <c r="M4"/>
    </row>
    <row r="5" spans="1:13" ht="15">
      <c r="A5">
        <v>4</v>
      </c>
      <c r="B5" t="s">
        <v>499</v>
      </c>
      <c r="C5" t="s">
        <v>504</v>
      </c>
      <c r="D5" t="s">
        <v>524</v>
      </c>
      <c r="E5" t="s">
        <v>525</v>
      </c>
      <c r="F5" s="469">
        <v>3149</v>
      </c>
      <c r="G5" t="s">
        <v>517</v>
      </c>
      <c r="H5"/>
      <c r="I5"/>
      <c r="J5"/>
      <c r="K5"/>
      <c r="L5"/>
      <c r="M5"/>
    </row>
    <row r="6" spans="1:13" ht="15">
      <c r="A6">
        <v>5</v>
      </c>
      <c r="B6" t="s">
        <v>499</v>
      </c>
      <c r="C6" t="s">
        <v>498</v>
      </c>
      <c r="D6" t="s">
        <v>526</v>
      </c>
      <c r="E6" t="s">
        <v>527</v>
      </c>
      <c r="F6" s="469">
        <v>219</v>
      </c>
      <c r="G6" t="s">
        <v>520</v>
      </c>
      <c r="H6"/>
      <c r="I6"/>
      <c r="J6"/>
      <c r="K6"/>
      <c r="L6"/>
      <c r="M6"/>
    </row>
    <row r="7" spans="1:13" ht="15">
      <c r="A7">
        <v>6</v>
      </c>
      <c r="B7" t="s">
        <v>499</v>
      </c>
      <c r="C7" t="s">
        <v>506</v>
      </c>
      <c r="D7" t="s">
        <v>528</v>
      </c>
      <c r="E7" t="s">
        <v>529</v>
      </c>
      <c r="F7" s="469">
        <v>599</v>
      </c>
      <c r="G7" t="s">
        <v>523</v>
      </c>
      <c r="H7"/>
      <c r="I7"/>
      <c r="J7"/>
      <c r="K7"/>
      <c r="L7"/>
      <c r="M7"/>
    </row>
    <row r="8" spans="1:13" ht="15">
      <c r="A8">
        <v>7</v>
      </c>
      <c r="B8" t="s">
        <v>499</v>
      </c>
      <c r="C8" t="s">
        <v>504</v>
      </c>
      <c r="D8" t="s">
        <v>530</v>
      </c>
      <c r="E8" t="s">
        <v>531</v>
      </c>
      <c r="F8" s="469">
        <v>239</v>
      </c>
      <c r="G8" t="s">
        <v>523</v>
      </c>
      <c r="H8"/>
      <c r="I8"/>
      <c r="J8"/>
      <c r="K8"/>
      <c r="L8"/>
      <c r="M8"/>
    </row>
    <row r="9" spans="1:13" ht="15">
      <c r="A9">
        <v>8</v>
      </c>
      <c r="B9" t="s">
        <v>499</v>
      </c>
      <c r="C9" t="s">
        <v>509</v>
      </c>
      <c r="D9" t="s">
        <v>532</v>
      </c>
      <c r="E9" t="s">
        <v>533</v>
      </c>
      <c r="F9" s="469">
        <v>1499</v>
      </c>
      <c r="G9" t="s">
        <v>523</v>
      </c>
      <c r="H9"/>
    </row>
    <row r="10" spans="1:13" ht="15">
      <c r="A10">
        <v>9</v>
      </c>
      <c r="B10" t="s">
        <v>499</v>
      </c>
      <c r="C10" t="s">
        <v>506</v>
      </c>
      <c r="D10" t="s">
        <v>534</v>
      </c>
      <c r="E10" t="s">
        <v>535</v>
      </c>
      <c r="F10" s="469">
        <v>899</v>
      </c>
      <c r="G10" t="s">
        <v>523</v>
      </c>
      <c r="H10"/>
    </row>
    <row r="11" spans="1:13" ht="15">
      <c r="A11">
        <v>10</v>
      </c>
      <c r="B11" t="s">
        <v>499</v>
      </c>
      <c r="C11" t="s">
        <v>506</v>
      </c>
      <c r="D11" t="s">
        <v>536</v>
      </c>
      <c r="E11" t="s">
        <v>537</v>
      </c>
      <c r="F11" s="469">
        <v>1098.99</v>
      </c>
      <c r="G11" t="s">
        <v>523</v>
      </c>
      <c r="H11"/>
    </row>
    <row r="12" spans="1:13" ht="15">
      <c r="A12">
        <v>11</v>
      </c>
      <c r="B12" t="s">
        <v>499</v>
      </c>
      <c r="C12" t="s">
        <v>504</v>
      </c>
      <c r="D12" t="s">
        <v>538</v>
      </c>
      <c r="E12" t="s">
        <v>539</v>
      </c>
      <c r="F12" s="469">
        <v>2649</v>
      </c>
      <c r="G12" t="s">
        <v>517</v>
      </c>
      <c r="H12"/>
    </row>
    <row r="13" spans="1:13" ht="15">
      <c r="A13">
        <v>12</v>
      </c>
      <c r="B13" t="s">
        <v>499</v>
      </c>
      <c r="C13" t="s">
        <v>506</v>
      </c>
      <c r="D13" t="s">
        <v>540</v>
      </c>
      <c r="E13" t="s">
        <v>541</v>
      </c>
      <c r="F13" s="469">
        <v>229</v>
      </c>
      <c r="G13" t="s">
        <v>542</v>
      </c>
    </row>
    <row r="14" spans="1:13" ht="15">
      <c r="A14">
        <v>13</v>
      </c>
      <c r="B14" t="s">
        <v>499</v>
      </c>
      <c r="C14" t="s">
        <v>508</v>
      </c>
      <c r="D14" t="s">
        <v>543</v>
      </c>
      <c r="E14" t="s">
        <v>544</v>
      </c>
      <c r="F14" s="469">
        <v>849</v>
      </c>
      <c r="G14" t="s">
        <v>523</v>
      </c>
    </row>
    <row r="15" spans="1:13" ht="15">
      <c r="A15">
        <v>14</v>
      </c>
      <c r="B15" t="s">
        <v>499</v>
      </c>
      <c r="C15" t="s">
        <v>504</v>
      </c>
      <c r="D15" t="s">
        <v>515</v>
      </c>
      <c r="E15" t="s">
        <v>545</v>
      </c>
      <c r="F15" s="469">
        <v>1999</v>
      </c>
      <c r="G15" t="s">
        <v>517</v>
      </c>
    </row>
    <row r="16" spans="1:13" ht="15">
      <c r="A16">
        <v>15</v>
      </c>
      <c r="B16" t="s">
        <v>499</v>
      </c>
      <c r="C16" t="s">
        <v>507</v>
      </c>
      <c r="D16" t="s">
        <v>518</v>
      </c>
      <c r="E16" t="s">
        <v>546</v>
      </c>
      <c r="F16" s="469">
        <v>769</v>
      </c>
      <c r="G16" t="s">
        <v>547</v>
      </c>
    </row>
    <row r="17" spans="1:8" ht="15">
      <c r="A17">
        <v>16</v>
      </c>
      <c r="B17" t="s">
        <v>499</v>
      </c>
      <c r="C17" t="s">
        <v>507</v>
      </c>
      <c r="D17" t="s">
        <v>521</v>
      </c>
      <c r="E17" t="s">
        <v>548</v>
      </c>
      <c r="F17" s="469">
        <v>379</v>
      </c>
      <c r="G17" t="s">
        <v>520</v>
      </c>
    </row>
    <row r="18" spans="1:8" ht="15">
      <c r="A18">
        <v>17</v>
      </c>
      <c r="B18" t="s">
        <v>499</v>
      </c>
      <c r="C18" t="s">
        <v>509</v>
      </c>
      <c r="D18" t="s">
        <v>524</v>
      </c>
      <c r="E18" t="s">
        <v>549</v>
      </c>
      <c r="F18" s="469">
        <v>379</v>
      </c>
      <c r="G18" t="s">
        <v>523</v>
      </c>
    </row>
    <row r="19" spans="1:8" ht="15">
      <c r="A19">
        <v>18</v>
      </c>
      <c r="B19" t="s">
        <v>499</v>
      </c>
      <c r="C19" t="s">
        <v>507</v>
      </c>
      <c r="D19" t="s">
        <v>526</v>
      </c>
      <c r="E19" t="s">
        <v>550</v>
      </c>
      <c r="F19" s="469">
        <v>469</v>
      </c>
      <c r="G19" t="s">
        <v>542</v>
      </c>
    </row>
    <row r="20" spans="1:8" ht="15">
      <c r="A20">
        <v>19</v>
      </c>
      <c r="B20" t="s">
        <v>499</v>
      </c>
      <c r="C20" t="s">
        <v>508</v>
      </c>
      <c r="D20" t="s">
        <v>528</v>
      </c>
      <c r="E20" t="s">
        <v>551</v>
      </c>
      <c r="F20" s="469">
        <v>679</v>
      </c>
      <c r="G20" t="s">
        <v>552</v>
      </c>
    </row>
    <row r="21" spans="1:8" ht="15">
      <c r="A21">
        <v>20</v>
      </c>
      <c r="B21" t="s">
        <v>499</v>
      </c>
      <c r="C21" t="s">
        <v>504</v>
      </c>
      <c r="D21" t="s">
        <v>530</v>
      </c>
      <c r="E21" t="s">
        <v>553</v>
      </c>
      <c r="F21" s="469">
        <v>979</v>
      </c>
      <c r="G21" t="s">
        <v>552</v>
      </c>
    </row>
    <row r="22" spans="1:8" ht="15">
      <c r="A22">
        <v>21</v>
      </c>
      <c r="B22" t="s">
        <v>499</v>
      </c>
      <c r="C22" t="s">
        <v>507</v>
      </c>
      <c r="D22" t="s">
        <v>532</v>
      </c>
      <c r="E22" t="s">
        <v>554</v>
      </c>
      <c r="F22" s="469">
        <v>1199</v>
      </c>
      <c r="G22" t="s">
        <v>542</v>
      </c>
    </row>
    <row r="23" spans="1:8" ht="15">
      <c r="A23">
        <v>22</v>
      </c>
      <c r="B23" t="s">
        <v>499</v>
      </c>
      <c r="C23" t="s">
        <v>509</v>
      </c>
      <c r="D23" t="s">
        <v>534</v>
      </c>
      <c r="E23" t="s">
        <v>555</v>
      </c>
      <c r="F23" s="469">
        <v>1699</v>
      </c>
      <c r="G23" t="s">
        <v>552</v>
      </c>
    </row>
    <row r="24" spans="1:8" ht="15">
      <c r="A24">
        <v>23</v>
      </c>
      <c r="B24" t="s">
        <v>499</v>
      </c>
      <c r="C24" t="s">
        <v>507</v>
      </c>
      <c r="D24" t="s">
        <v>536</v>
      </c>
      <c r="E24" t="s">
        <v>556</v>
      </c>
      <c r="F24" s="469">
        <v>1299</v>
      </c>
      <c r="G24" t="s">
        <v>542</v>
      </c>
    </row>
    <row r="25" spans="1:8" ht="15">
      <c r="A25">
        <v>24</v>
      </c>
      <c r="B25" t="s">
        <v>499</v>
      </c>
      <c r="C25" t="s">
        <v>506</v>
      </c>
      <c r="D25" t="s">
        <v>538</v>
      </c>
      <c r="E25" t="s">
        <v>557</v>
      </c>
      <c r="F25" s="469">
        <v>1829</v>
      </c>
      <c r="G25" t="s">
        <v>558</v>
      </c>
    </row>
    <row r="26" spans="1:8" ht="15">
      <c r="A26">
        <v>25</v>
      </c>
      <c r="B26" t="s">
        <v>499</v>
      </c>
      <c r="C26" t="s">
        <v>508</v>
      </c>
      <c r="D26" t="s">
        <v>540</v>
      </c>
      <c r="E26" t="s">
        <v>559</v>
      </c>
      <c r="F26" s="469">
        <v>219</v>
      </c>
      <c r="G26" t="s">
        <v>520</v>
      </c>
    </row>
    <row r="27" spans="1:8" ht="15">
      <c r="A27">
        <v>26</v>
      </c>
      <c r="B27" t="s">
        <v>499</v>
      </c>
      <c r="C27" t="s">
        <v>504</v>
      </c>
      <c r="D27" t="s">
        <v>543</v>
      </c>
      <c r="E27" t="s">
        <v>560</v>
      </c>
      <c r="F27" s="469">
        <v>1599</v>
      </c>
      <c r="G27" t="s">
        <v>523</v>
      </c>
    </row>
    <row r="28" spans="1:8" ht="15">
      <c r="A28">
        <v>27</v>
      </c>
      <c r="B28" t="s">
        <v>499</v>
      </c>
      <c r="C28" t="s">
        <v>508</v>
      </c>
      <c r="D28" t="s">
        <v>515</v>
      </c>
      <c r="E28" t="s">
        <v>561</v>
      </c>
      <c r="F28" s="469">
        <v>1099</v>
      </c>
      <c r="G28" t="s">
        <v>552</v>
      </c>
    </row>
    <row r="29" spans="1:8" ht="15">
      <c r="A29">
        <v>28</v>
      </c>
      <c r="B29" t="s">
        <v>499</v>
      </c>
      <c r="C29" t="s">
        <v>498</v>
      </c>
      <c r="D29" t="s">
        <v>518</v>
      </c>
      <c r="E29" t="s">
        <v>562</v>
      </c>
      <c r="F29" s="469">
        <v>1399</v>
      </c>
      <c r="G29" t="s">
        <v>552</v>
      </c>
      <c r="H29" s="470"/>
    </row>
    <row r="30" spans="1:8" ht="15">
      <c r="A30">
        <v>29</v>
      </c>
      <c r="B30" t="s">
        <v>499</v>
      </c>
      <c r="C30" t="s">
        <v>504</v>
      </c>
      <c r="D30" t="s">
        <v>521</v>
      </c>
      <c r="E30" t="s">
        <v>563</v>
      </c>
      <c r="F30" s="469">
        <v>849</v>
      </c>
      <c r="G30" t="s">
        <v>552</v>
      </c>
      <c r="H30" s="470"/>
    </row>
    <row r="31" spans="1:8" ht="15">
      <c r="A31">
        <v>30</v>
      </c>
      <c r="B31" t="s">
        <v>499</v>
      </c>
      <c r="C31" t="s">
        <v>498</v>
      </c>
      <c r="D31" t="s">
        <v>524</v>
      </c>
      <c r="E31" t="s">
        <v>564</v>
      </c>
      <c r="F31" s="469">
        <v>279</v>
      </c>
      <c r="G31" t="s">
        <v>523</v>
      </c>
      <c r="H31" s="470"/>
    </row>
    <row r="32" spans="1:8" ht="15">
      <c r="A32">
        <v>31</v>
      </c>
      <c r="B32" t="s">
        <v>499</v>
      </c>
      <c r="C32" t="s">
        <v>498</v>
      </c>
      <c r="D32" t="s">
        <v>526</v>
      </c>
      <c r="E32" t="s">
        <v>565</v>
      </c>
      <c r="F32" s="469">
        <v>1199</v>
      </c>
      <c r="G32" t="s">
        <v>523</v>
      </c>
      <c r="H32" s="470"/>
    </row>
    <row r="33" spans="1:8" ht="15">
      <c r="A33">
        <v>32</v>
      </c>
      <c r="B33" t="s">
        <v>499</v>
      </c>
      <c r="C33" t="s">
        <v>509</v>
      </c>
      <c r="D33" t="s">
        <v>528</v>
      </c>
      <c r="E33" t="s">
        <v>566</v>
      </c>
      <c r="F33" s="469">
        <v>1299</v>
      </c>
      <c r="G33" t="s">
        <v>552</v>
      </c>
      <c r="H33" s="470"/>
    </row>
    <row r="34" spans="1:8" ht="15">
      <c r="A34">
        <v>33</v>
      </c>
      <c r="B34" t="s">
        <v>499</v>
      </c>
      <c r="C34" t="s">
        <v>498</v>
      </c>
      <c r="D34" t="s">
        <v>530</v>
      </c>
      <c r="E34" t="s">
        <v>567</v>
      </c>
      <c r="F34" s="469">
        <v>999</v>
      </c>
      <c r="G34" t="s">
        <v>523</v>
      </c>
      <c r="H34" s="470"/>
    </row>
    <row r="35" spans="1:8" ht="15">
      <c r="A35">
        <v>34</v>
      </c>
      <c r="B35" t="s">
        <v>499</v>
      </c>
      <c r="C35" t="s">
        <v>498</v>
      </c>
      <c r="D35" t="s">
        <v>532</v>
      </c>
      <c r="E35" t="s">
        <v>568</v>
      </c>
      <c r="F35" s="469">
        <v>799</v>
      </c>
      <c r="G35" t="s">
        <v>542</v>
      </c>
      <c r="H35" s="470"/>
    </row>
    <row r="36" spans="1:8" ht="15">
      <c r="A36">
        <v>35</v>
      </c>
      <c r="B36" t="s">
        <v>499</v>
      </c>
      <c r="C36" t="s">
        <v>506</v>
      </c>
      <c r="D36" t="s">
        <v>534</v>
      </c>
      <c r="E36" t="s">
        <v>569</v>
      </c>
      <c r="F36" s="469">
        <v>1599</v>
      </c>
      <c r="G36" t="s">
        <v>570</v>
      </c>
      <c r="H36" s="470"/>
    </row>
    <row r="37" spans="1:8" ht="15">
      <c r="A37">
        <v>36</v>
      </c>
      <c r="B37" t="s">
        <v>499</v>
      </c>
      <c r="C37" t="s">
        <v>509</v>
      </c>
      <c r="D37" t="s">
        <v>536</v>
      </c>
      <c r="E37" t="s">
        <v>571</v>
      </c>
      <c r="F37" s="469">
        <v>219</v>
      </c>
      <c r="G37" t="s">
        <v>520</v>
      </c>
      <c r="H37" s="470"/>
    </row>
    <row r="38" spans="1:8" ht="15">
      <c r="A38">
        <v>37</v>
      </c>
      <c r="B38" t="s">
        <v>499</v>
      </c>
      <c r="C38" t="s">
        <v>507</v>
      </c>
      <c r="D38" t="s">
        <v>538</v>
      </c>
      <c r="E38" t="s">
        <v>572</v>
      </c>
      <c r="F38" s="469">
        <v>1186</v>
      </c>
      <c r="G38" t="s">
        <v>552</v>
      </c>
      <c r="H38" s="470"/>
    </row>
    <row r="39" spans="1:8" ht="15">
      <c r="A39">
        <v>38</v>
      </c>
      <c r="B39" t="s">
        <v>499</v>
      </c>
      <c r="C39" t="s">
        <v>509</v>
      </c>
      <c r="D39" t="s">
        <v>540</v>
      </c>
      <c r="E39" t="s">
        <v>573</v>
      </c>
      <c r="F39" s="469">
        <v>1999</v>
      </c>
      <c r="G39" t="s">
        <v>552</v>
      </c>
      <c r="H39" s="470"/>
    </row>
    <row r="40" spans="1:8" ht="15">
      <c r="A40">
        <v>39</v>
      </c>
      <c r="B40" t="s">
        <v>499</v>
      </c>
      <c r="C40" t="s">
        <v>498</v>
      </c>
      <c r="D40" t="s">
        <v>543</v>
      </c>
      <c r="E40" t="s">
        <v>574</v>
      </c>
      <c r="F40" s="469">
        <v>499</v>
      </c>
      <c r="G40" t="s">
        <v>520</v>
      </c>
      <c r="H40" s="470"/>
    </row>
    <row r="41" spans="1:8" ht="15">
      <c r="A41">
        <v>40</v>
      </c>
      <c r="B41" t="s">
        <v>499</v>
      </c>
      <c r="C41" t="s">
        <v>498</v>
      </c>
      <c r="D41" t="s">
        <v>515</v>
      </c>
      <c r="E41" t="s">
        <v>575</v>
      </c>
      <c r="F41" s="469">
        <v>1999</v>
      </c>
      <c r="G41" t="s">
        <v>523</v>
      </c>
      <c r="H41" s="470"/>
    </row>
    <row r="42" spans="1:8" ht="15">
      <c r="A42">
        <v>41</v>
      </c>
      <c r="B42" t="s">
        <v>499</v>
      </c>
      <c r="C42" t="s">
        <v>504</v>
      </c>
      <c r="D42" t="s">
        <v>518</v>
      </c>
      <c r="E42" t="s">
        <v>576</v>
      </c>
      <c r="F42" s="469">
        <v>249</v>
      </c>
      <c r="G42" t="s">
        <v>523</v>
      </c>
      <c r="H42" s="470"/>
    </row>
    <row r="43" spans="1:8" ht="15">
      <c r="A43">
        <v>42</v>
      </c>
      <c r="B43" t="s">
        <v>499</v>
      </c>
      <c r="C43" t="s">
        <v>508</v>
      </c>
      <c r="D43" t="s">
        <v>521</v>
      </c>
      <c r="E43" t="s">
        <v>577</v>
      </c>
      <c r="F43" s="469">
        <v>719.1</v>
      </c>
      <c r="G43" t="s">
        <v>552</v>
      </c>
      <c r="H43" s="470"/>
    </row>
    <row r="44" spans="1:8" ht="15">
      <c r="A44">
        <v>43</v>
      </c>
      <c r="B44" t="s">
        <v>499</v>
      </c>
      <c r="C44" t="s">
        <v>506</v>
      </c>
      <c r="D44" t="s">
        <v>524</v>
      </c>
      <c r="E44" t="s">
        <v>578</v>
      </c>
      <c r="F44" s="469">
        <v>1499</v>
      </c>
      <c r="G44" t="s">
        <v>523</v>
      </c>
      <c r="H44" s="470"/>
    </row>
    <row r="45" spans="1:8" ht="15">
      <c r="A45">
        <v>44</v>
      </c>
      <c r="B45" t="s">
        <v>499</v>
      </c>
      <c r="C45" t="s">
        <v>509</v>
      </c>
      <c r="D45" t="s">
        <v>526</v>
      </c>
      <c r="E45" t="s">
        <v>579</v>
      </c>
      <c r="F45" s="469">
        <v>999</v>
      </c>
      <c r="G45" t="s">
        <v>523</v>
      </c>
      <c r="H45" s="470"/>
    </row>
    <row r="46" spans="1:8" ht="15">
      <c r="A46">
        <v>45</v>
      </c>
      <c r="B46" t="s">
        <v>499</v>
      </c>
      <c r="C46" t="s">
        <v>498</v>
      </c>
      <c r="D46" t="s">
        <v>528</v>
      </c>
      <c r="E46" t="s">
        <v>580</v>
      </c>
      <c r="F46" s="469">
        <v>349</v>
      </c>
      <c r="G46" t="s">
        <v>523</v>
      </c>
      <c r="H46" s="470"/>
    </row>
    <row r="47" spans="1:8" ht="15">
      <c r="A47">
        <v>46</v>
      </c>
      <c r="B47" t="s">
        <v>499</v>
      </c>
      <c r="C47" t="s">
        <v>498</v>
      </c>
      <c r="D47" t="s">
        <v>530</v>
      </c>
      <c r="E47" t="s">
        <v>581</v>
      </c>
      <c r="F47" s="469">
        <v>899</v>
      </c>
      <c r="G47" t="s">
        <v>552</v>
      </c>
      <c r="H47" s="470"/>
    </row>
    <row r="48" spans="1:8" ht="15">
      <c r="A48">
        <v>47</v>
      </c>
      <c r="B48" t="s">
        <v>499</v>
      </c>
      <c r="C48" t="s">
        <v>507</v>
      </c>
      <c r="D48" t="s">
        <v>532</v>
      </c>
      <c r="E48" t="s">
        <v>582</v>
      </c>
      <c r="F48" s="469">
        <v>899</v>
      </c>
      <c r="G48" t="s">
        <v>547</v>
      </c>
      <c r="H48" s="470"/>
    </row>
    <row r="49" spans="1:8" ht="15">
      <c r="A49">
        <v>48</v>
      </c>
      <c r="B49" t="s">
        <v>499</v>
      </c>
      <c r="C49" t="s">
        <v>509</v>
      </c>
      <c r="D49" t="s">
        <v>534</v>
      </c>
      <c r="E49" t="s">
        <v>583</v>
      </c>
      <c r="F49" s="469">
        <v>799</v>
      </c>
      <c r="G49" t="s">
        <v>523</v>
      </c>
      <c r="H49" s="470"/>
    </row>
    <row r="50" spans="1:8" ht="15">
      <c r="A50">
        <v>49</v>
      </c>
      <c r="B50" t="s">
        <v>499</v>
      </c>
      <c r="C50" t="s">
        <v>507</v>
      </c>
      <c r="D50" t="s">
        <v>536</v>
      </c>
      <c r="E50" t="s">
        <v>584</v>
      </c>
      <c r="F50" s="469">
        <v>779</v>
      </c>
      <c r="G50" t="s">
        <v>523</v>
      </c>
      <c r="H50" s="470"/>
    </row>
    <row r="51" spans="1:8" ht="15">
      <c r="A51">
        <v>50</v>
      </c>
      <c r="B51" t="s">
        <v>499</v>
      </c>
      <c r="C51" t="s">
        <v>507</v>
      </c>
      <c r="D51" t="s">
        <v>538</v>
      </c>
      <c r="E51" t="s">
        <v>585</v>
      </c>
      <c r="F51" s="469">
        <v>2439</v>
      </c>
      <c r="G51" t="s">
        <v>517</v>
      </c>
      <c r="H51" s="470"/>
    </row>
    <row r="52" spans="1:8" ht="15">
      <c r="A52">
        <v>51</v>
      </c>
      <c r="B52" t="s">
        <v>499</v>
      </c>
      <c r="C52" t="s">
        <v>509</v>
      </c>
      <c r="D52" t="s">
        <v>540</v>
      </c>
      <c r="E52" t="s">
        <v>586</v>
      </c>
      <c r="F52" s="469">
        <v>1199</v>
      </c>
      <c r="G52" t="s">
        <v>570</v>
      </c>
      <c r="H52" s="470"/>
    </row>
    <row r="53" spans="1:8" ht="15">
      <c r="A53">
        <v>52</v>
      </c>
      <c r="B53" t="s">
        <v>499</v>
      </c>
      <c r="C53" t="s">
        <v>507</v>
      </c>
      <c r="D53" t="s">
        <v>543</v>
      </c>
      <c r="E53" t="s">
        <v>587</v>
      </c>
      <c r="F53" s="469">
        <v>649</v>
      </c>
      <c r="G53" t="s">
        <v>523</v>
      </c>
      <c r="H53" s="470"/>
    </row>
    <row r="54" spans="1:8" ht="15">
      <c r="A54">
        <v>53</v>
      </c>
      <c r="B54" t="s">
        <v>499</v>
      </c>
      <c r="C54" t="s">
        <v>507</v>
      </c>
      <c r="D54" t="s">
        <v>515</v>
      </c>
      <c r="E54" t="s">
        <v>588</v>
      </c>
      <c r="F54" s="469">
        <v>849</v>
      </c>
      <c r="G54" t="s">
        <v>552</v>
      </c>
      <c r="H54" s="470"/>
    </row>
    <row r="55" spans="1:8" ht="15">
      <c r="A55">
        <v>54</v>
      </c>
      <c r="B55" t="s">
        <v>499</v>
      </c>
      <c r="C55" t="s">
        <v>504</v>
      </c>
      <c r="D55" t="s">
        <v>518</v>
      </c>
      <c r="E55" t="s">
        <v>589</v>
      </c>
      <c r="F55" s="469">
        <v>807.66</v>
      </c>
      <c r="G55" t="s">
        <v>520</v>
      </c>
      <c r="H55" s="470"/>
    </row>
    <row r="56" spans="1:8" ht="15">
      <c r="A56">
        <v>55</v>
      </c>
      <c r="B56" t="s">
        <v>499</v>
      </c>
      <c r="C56" t="s">
        <v>498</v>
      </c>
      <c r="D56" t="s">
        <v>521</v>
      </c>
      <c r="E56" t="s">
        <v>590</v>
      </c>
      <c r="F56" s="469">
        <v>1535.49</v>
      </c>
      <c r="G56" t="s">
        <v>523</v>
      </c>
      <c r="H56" s="470"/>
    </row>
    <row r="57" spans="1:8" ht="15">
      <c r="A57">
        <v>56</v>
      </c>
      <c r="B57" t="s">
        <v>499</v>
      </c>
      <c r="C57" t="s">
        <v>504</v>
      </c>
      <c r="D57" t="s">
        <v>524</v>
      </c>
      <c r="E57" t="s">
        <v>591</v>
      </c>
      <c r="F57" s="469">
        <v>379</v>
      </c>
      <c r="G57" t="s">
        <v>542</v>
      </c>
      <c r="H57" s="470"/>
    </row>
    <row r="58" spans="1:8" ht="15">
      <c r="A58">
        <v>57</v>
      </c>
      <c r="B58" t="s">
        <v>499</v>
      </c>
      <c r="C58" t="s">
        <v>508</v>
      </c>
      <c r="D58" t="s">
        <v>526</v>
      </c>
      <c r="E58" t="s">
        <v>592</v>
      </c>
      <c r="F58" s="469">
        <v>529</v>
      </c>
      <c r="G58" t="s">
        <v>547</v>
      </c>
      <c r="H58" s="470"/>
    </row>
    <row r="59" spans="1:8" ht="15">
      <c r="A59">
        <v>58</v>
      </c>
      <c r="B59" t="s">
        <v>499</v>
      </c>
      <c r="C59" t="s">
        <v>507</v>
      </c>
      <c r="D59" t="s">
        <v>528</v>
      </c>
      <c r="E59" t="s">
        <v>593</v>
      </c>
      <c r="F59" s="469">
        <v>749</v>
      </c>
      <c r="G59" t="s">
        <v>523</v>
      </c>
      <c r="H59" s="470"/>
    </row>
    <row r="60" spans="1:8" ht="15">
      <c r="A60">
        <v>59</v>
      </c>
      <c r="B60" t="s">
        <v>499</v>
      </c>
      <c r="C60" t="s">
        <v>504</v>
      </c>
      <c r="D60" t="s">
        <v>530</v>
      </c>
      <c r="E60" t="s">
        <v>594</v>
      </c>
      <c r="F60" s="469">
        <v>499</v>
      </c>
      <c r="G60" t="s">
        <v>552</v>
      </c>
      <c r="H60" s="470"/>
    </row>
    <row r="61" spans="1:8" ht="15">
      <c r="A61">
        <v>60</v>
      </c>
      <c r="B61" t="s">
        <v>499</v>
      </c>
      <c r="C61" t="s">
        <v>507</v>
      </c>
      <c r="D61" t="s">
        <v>532</v>
      </c>
      <c r="E61" t="s">
        <v>595</v>
      </c>
      <c r="F61" s="469">
        <v>2199</v>
      </c>
      <c r="G61" t="s">
        <v>517</v>
      </c>
      <c r="H61" s="470"/>
    </row>
    <row r="62" spans="1:8" ht="15">
      <c r="A62">
        <v>61</v>
      </c>
      <c r="B62" t="s">
        <v>499</v>
      </c>
      <c r="C62" t="s">
        <v>498</v>
      </c>
      <c r="D62" t="s">
        <v>534</v>
      </c>
      <c r="E62" t="s">
        <v>596</v>
      </c>
      <c r="F62" s="469">
        <v>319</v>
      </c>
      <c r="G62" t="s">
        <v>520</v>
      </c>
      <c r="H62" s="470"/>
    </row>
    <row r="63" spans="1:8" ht="15">
      <c r="A63">
        <v>62</v>
      </c>
      <c r="B63" t="s">
        <v>499</v>
      </c>
      <c r="C63" t="s">
        <v>507</v>
      </c>
      <c r="D63" t="s">
        <v>536</v>
      </c>
      <c r="E63" t="s">
        <v>597</v>
      </c>
      <c r="F63" s="469">
        <v>209</v>
      </c>
      <c r="G63" t="s">
        <v>542</v>
      </c>
      <c r="H63" s="470"/>
    </row>
    <row r="64" spans="1:8" ht="15">
      <c r="A64">
        <v>63</v>
      </c>
      <c r="B64" t="s">
        <v>499</v>
      </c>
      <c r="C64" t="s">
        <v>509</v>
      </c>
      <c r="D64" t="s">
        <v>538</v>
      </c>
      <c r="E64" t="s">
        <v>598</v>
      </c>
      <c r="F64" s="469">
        <v>949</v>
      </c>
      <c r="G64" t="s">
        <v>523</v>
      </c>
      <c r="H64" s="470"/>
    </row>
    <row r="65" spans="1:8" ht="15">
      <c r="A65">
        <v>64</v>
      </c>
      <c r="B65" t="s">
        <v>499</v>
      </c>
      <c r="C65" t="s">
        <v>507</v>
      </c>
      <c r="D65" t="s">
        <v>540</v>
      </c>
      <c r="E65" t="s">
        <v>599</v>
      </c>
      <c r="F65" s="469">
        <v>899</v>
      </c>
      <c r="G65" t="s">
        <v>523</v>
      </c>
      <c r="H65" s="470"/>
    </row>
    <row r="66" spans="1:8" ht="15">
      <c r="A66">
        <v>65</v>
      </c>
      <c r="B66" t="s">
        <v>499</v>
      </c>
      <c r="C66" t="s">
        <v>509</v>
      </c>
      <c r="D66" t="s">
        <v>543</v>
      </c>
      <c r="E66" t="s">
        <v>600</v>
      </c>
      <c r="F66" s="469">
        <v>1199</v>
      </c>
      <c r="G66" t="s">
        <v>552</v>
      </c>
      <c r="H66" s="470"/>
    </row>
    <row r="67" spans="1:8" ht="15">
      <c r="A67">
        <v>66</v>
      </c>
      <c r="B67" t="s">
        <v>499</v>
      </c>
      <c r="C67" t="s">
        <v>507</v>
      </c>
      <c r="D67" t="s">
        <v>515</v>
      </c>
      <c r="E67" t="s">
        <v>601</v>
      </c>
      <c r="F67" s="469">
        <v>1929</v>
      </c>
      <c r="G67" t="s">
        <v>517</v>
      </c>
      <c r="H67" s="470"/>
    </row>
    <row r="68" spans="1:8" ht="15">
      <c r="A68">
        <v>67</v>
      </c>
      <c r="B68" t="s">
        <v>499</v>
      </c>
      <c r="C68" t="s">
        <v>507</v>
      </c>
      <c r="D68" t="s">
        <v>518</v>
      </c>
      <c r="E68" t="s">
        <v>602</v>
      </c>
      <c r="F68" s="469">
        <v>1599</v>
      </c>
      <c r="G68" t="s">
        <v>517</v>
      </c>
      <c r="H68" s="470"/>
    </row>
    <row r="69" spans="1:8" ht="15">
      <c r="A69">
        <v>68</v>
      </c>
      <c r="B69" t="s">
        <v>499</v>
      </c>
      <c r="C69" t="s">
        <v>504</v>
      </c>
      <c r="D69" t="s">
        <v>521</v>
      </c>
      <c r="E69" t="s">
        <v>603</v>
      </c>
      <c r="F69" s="469">
        <v>1049</v>
      </c>
      <c r="G69" t="s">
        <v>570</v>
      </c>
      <c r="H69" s="470"/>
    </row>
    <row r="70" spans="1:8" ht="15">
      <c r="A70">
        <v>69</v>
      </c>
      <c r="B70" t="s">
        <v>499</v>
      </c>
      <c r="C70" t="s">
        <v>506</v>
      </c>
      <c r="D70" t="s">
        <v>524</v>
      </c>
      <c r="E70" t="s">
        <v>604</v>
      </c>
      <c r="F70" s="469">
        <v>1199</v>
      </c>
      <c r="G70" t="s">
        <v>523</v>
      </c>
      <c r="H70" s="470"/>
    </row>
    <row r="71" spans="1:8" ht="15">
      <c r="A71">
        <v>70</v>
      </c>
      <c r="B71" t="s">
        <v>499</v>
      </c>
      <c r="C71" t="s">
        <v>508</v>
      </c>
      <c r="D71" t="s">
        <v>526</v>
      </c>
      <c r="E71" t="s">
        <v>605</v>
      </c>
      <c r="F71" s="469">
        <v>1199</v>
      </c>
      <c r="G71" t="s">
        <v>523</v>
      </c>
      <c r="H71" s="470"/>
    </row>
    <row r="72" spans="1:8" ht="15">
      <c r="A72">
        <v>71</v>
      </c>
      <c r="B72" t="s">
        <v>499</v>
      </c>
      <c r="C72" t="s">
        <v>504</v>
      </c>
      <c r="D72" t="s">
        <v>528</v>
      </c>
      <c r="E72" t="s">
        <v>606</v>
      </c>
      <c r="F72" s="469">
        <v>999</v>
      </c>
      <c r="G72" t="s">
        <v>552</v>
      </c>
      <c r="H72" s="470"/>
    </row>
    <row r="73" spans="1:8" ht="15">
      <c r="A73">
        <v>72</v>
      </c>
      <c r="B73" t="s">
        <v>499</v>
      </c>
      <c r="C73" t="s">
        <v>509</v>
      </c>
      <c r="D73" t="s">
        <v>530</v>
      </c>
      <c r="E73" t="s">
        <v>607</v>
      </c>
      <c r="F73" s="469">
        <v>3199</v>
      </c>
      <c r="G73" t="s">
        <v>517</v>
      </c>
      <c r="H73" s="470"/>
    </row>
    <row r="74" spans="1:8" ht="15">
      <c r="A74">
        <v>73</v>
      </c>
      <c r="B74" t="s">
        <v>499</v>
      </c>
      <c r="C74" t="s">
        <v>498</v>
      </c>
      <c r="D74" t="s">
        <v>532</v>
      </c>
      <c r="E74" t="s">
        <v>608</v>
      </c>
      <c r="F74" s="469">
        <v>1939</v>
      </c>
      <c r="G74" t="s">
        <v>517</v>
      </c>
      <c r="H74" s="470"/>
    </row>
    <row r="75" spans="1:8" ht="15">
      <c r="A75">
        <v>74</v>
      </c>
      <c r="B75" t="s">
        <v>499</v>
      </c>
      <c r="C75" t="s">
        <v>507</v>
      </c>
      <c r="D75" t="s">
        <v>534</v>
      </c>
      <c r="E75" t="s">
        <v>609</v>
      </c>
      <c r="F75" s="469">
        <v>899</v>
      </c>
      <c r="G75" t="s">
        <v>542</v>
      </c>
      <c r="H75" s="470"/>
    </row>
    <row r="76" spans="1:8" ht="15">
      <c r="A76">
        <v>75</v>
      </c>
      <c r="B76" t="s">
        <v>499</v>
      </c>
      <c r="C76" t="s">
        <v>498</v>
      </c>
      <c r="D76" t="s">
        <v>536</v>
      </c>
      <c r="E76" t="s">
        <v>610</v>
      </c>
      <c r="F76" s="469">
        <v>1349</v>
      </c>
      <c r="G76" t="s">
        <v>570</v>
      </c>
      <c r="H76" s="470"/>
    </row>
    <row r="77" spans="1:8" ht="15">
      <c r="A77">
        <v>76</v>
      </c>
      <c r="B77" t="s">
        <v>499</v>
      </c>
      <c r="C77" t="s">
        <v>508</v>
      </c>
      <c r="D77" t="s">
        <v>538</v>
      </c>
      <c r="E77" t="s">
        <v>611</v>
      </c>
      <c r="F77" s="469">
        <v>1699</v>
      </c>
      <c r="G77" t="s">
        <v>520</v>
      </c>
      <c r="H77" s="470"/>
    </row>
    <row r="78" spans="1:8" ht="15">
      <c r="A78">
        <v>77</v>
      </c>
      <c r="B78" t="s">
        <v>499</v>
      </c>
      <c r="C78" t="s">
        <v>509</v>
      </c>
      <c r="D78" t="s">
        <v>540</v>
      </c>
      <c r="E78" t="s">
        <v>612</v>
      </c>
      <c r="F78" s="469">
        <v>349</v>
      </c>
      <c r="G78" t="s">
        <v>520</v>
      </c>
      <c r="H78" s="470"/>
    </row>
    <row r="79" spans="1:8" ht="15">
      <c r="A79">
        <v>78</v>
      </c>
      <c r="B79" t="s">
        <v>499</v>
      </c>
      <c r="C79" t="s">
        <v>507</v>
      </c>
      <c r="D79" t="s">
        <v>543</v>
      </c>
      <c r="E79" t="s">
        <v>613</v>
      </c>
      <c r="F79" s="469">
        <v>219</v>
      </c>
      <c r="G79" t="s">
        <v>520</v>
      </c>
      <c r="H79" s="470"/>
    </row>
    <row r="80" spans="1:8" ht="15">
      <c r="A80">
        <v>79</v>
      </c>
      <c r="B80" t="s">
        <v>499</v>
      </c>
      <c r="C80" t="s">
        <v>507</v>
      </c>
      <c r="D80" t="s">
        <v>515</v>
      </c>
      <c r="E80" t="s">
        <v>614</v>
      </c>
      <c r="F80" s="469">
        <v>318.23</v>
      </c>
      <c r="G80" t="s">
        <v>523</v>
      </c>
      <c r="H80" s="470"/>
    </row>
    <row r="81" spans="1:8" ht="15">
      <c r="A81">
        <v>80</v>
      </c>
      <c r="B81" t="s">
        <v>499</v>
      </c>
      <c r="C81" t="s">
        <v>508</v>
      </c>
      <c r="D81" t="s">
        <v>518</v>
      </c>
      <c r="E81" t="s">
        <v>615</v>
      </c>
      <c r="F81" s="469">
        <v>599</v>
      </c>
      <c r="G81" t="s">
        <v>542</v>
      </c>
      <c r="H81" s="470"/>
    </row>
    <row r="82" spans="1:8" ht="15">
      <c r="A82">
        <v>81</v>
      </c>
      <c r="B82" t="s">
        <v>499</v>
      </c>
      <c r="C82" t="s">
        <v>507</v>
      </c>
      <c r="D82" t="s">
        <v>521</v>
      </c>
      <c r="E82" t="s">
        <v>616</v>
      </c>
      <c r="F82" s="469">
        <v>209</v>
      </c>
      <c r="G82" t="s">
        <v>542</v>
      </c>
      <c r="H82" s="470"/>
    </row>
    <row r="83" spans="1:8" ht="15">
      <c r="A83">
        <v>82</v>
      </c>
      <c r="B83" t="s">
        <v>499</v>
      </c>
      <c r="C83" t="s">
        <v>498</v>
      </c>
      <c r="D83" t="s">
        <v>524</v>
      </c>
      <c r="E83" t="s">
        <v>617</v>
      </c>
      <c r="F83" s="469">
        <v>1439</v>
      </c>
      <c r="G83" t="s">
        <v>570</v>
      </c>
      <c r="H83" s="470"/>
    </row>
    <row r="84" spans="1:8" ht="15">
      <c r="A84">
        <v>83</v>
      </c>
      <c r="B84" t="s">
        <v>499</v>
      </c>
      <c r="C84" t="s">
        <v>504</v>
      </c>
      <c r="D84" t="s">
        <v>526</v>
      </c>
      <c r="E84" t="s">
        <v>618</v>
      </c>
      <c r="F84" s="469">
        <v>999</v>
      </c>
      <c r="G84" t="s">
        <v>619</v>
      </c>
      <c r="H84" s="470"/>
    </row>
    <row r="85" spans="1:8" ht="15">
      <c r="A85">
        <v>84</v>
      </c>
      <c r="B85" t="s">
        <v>499</v>
      </c>
      <c r="C85" t="s">
        <v>504</v>
      </c>
      <c r="D85" t="s">
        <v>528</v>
      </c>
      <c r="E85" t="s">
        <v>620</v>
      </c>
      <c r="F85" s="469">
        <v>1099</v>
      </c>
      <c r="G85" t="s">
        <v>520</v>
      </c>
      <c r="H85" s="470"/>
    </row>
    <row r="86" spans="1:8" ht="15">
      <c r="A86">
        <v>85</v>
      </c>
      <c r="B86" t="s">
        <v>499</v>
      </c>
      <c r="C86" t="s">
        <v>498</v>
      </c>
      <c r="D86" t="s">
        <v>530</v>
      </c>
      <c r="E86" t="s">
        <v>621</v>
      </c>
      <c r="F86" s="469">
        <v>2449</v>
      </c>
      <c r="G86" t="s">
        <v>552</v>
      </c>
      <c r="H86" s="470"/>
    </row>
    <row r="87" spans="1:8" ht="15">
      <c r="A87">
        <v>86</v>
      </c>
      <c r="B87" t="s">
        <v>499</v>
      </c>
      <c r="C87" t="s">
        <v>504</v>
      </c>
      <c r="D87" t="s">
        <v>532</v>
      </c>
      <c r="E87" t="s">
        <v>622</v>
      </c>
      <c r="F87" s="469">
        <v>1349</v>
      </c>
      <c r="G87" t="s">
        <v>570</v>
      </c>
      <c r="H87" s="470"/>
    </row>
    <row r="88" spans="1:8" ht="15">
      <c r="A88">
        <v>87</v>
      </c>
      <c r="B88" t="s">
        <v>499</v>
      </c>
      <c r="C88" t="s">
        <v>506</v>
      </c>
      <c r="D88" t="s">
        <v>534</v>
      </c>
      <c r="E88" t="s">
        <v>623</v>
      </c>
      <c r="F88" s="469">
        <v>1199</v>
      </c>
      <c r="G88" t="s">
        <v>520</v>
      </c>
      <c r="H88" s="470"/>
    </row>
    <row r="89" spans="1:8" ht="15">
      <c r="A89">
        <v>88</v>
      </c>
      <c r="B89" t="s">
        <v>499</v>
      </c>
      <c r="C89" t="s">
        <v>504</v>
      </c>
      <c r="D89" t="s">
        <v>536</v>
      </c>
      <c r="E89" t="s">
        <v>624</v>
      </c>
      <c r="F89" s="469">
        <v>999</v>
      </c>
      <c r="G89" t="s">
        <v>520</v>
      </c>
      <c r="H89" s="470"/>
    </row>
    <row r="90" spans="1:8" ht="15">
      <c r="A90">
        <v>89</v>
      </c>
      <c r="B90" t="s">
        <v>499</v>
      </c>
      <c r="C90" t="s">
        <v>507</v>
      </c>
      <c r="D90" t="s">
        <v>538</v>
      </c>
      <c r="E90" t="s">
        <v>625</v>
      </c>
      <c r="F90" s="469">
        <v>899</v>
      </c>
      <c r="G90" t="s">
        <v>523</v>
      </c>
      <c r="H90" s="470"/>
    </row>
    <row r="91" spans="1:8" ht="15">
      <c r="A91">
        <v>90</v>
      </c>
      <c r="B91" t="s">
        <v>499</v>
      </c>
      <c r="C91" t="s">
        <v>504</v>
      </c>
      <c r="D91" t="s">
        <v>540</v>
      </c>
      <c r="E91" t="s">
        <v>626</v>
      </c>
      <c r="F91" s="469">
        <v>1699</v>
      </c>
      <c r="G91" t="s">
        <v>523</v>
      </c>
      <c r="H91" s="470"/>
    </row>
    <row r="92" spans="1:8" ht="15">
      <c r="A92">
        <v>91</v>
      </c>
      <c r="B92" t="s">
        <v>499</v>
      </c>
      <c r="C92" t="s">
        <v>507</v>
      </c>
      <c r="D92" t="s">
        <v>543</v>
      </c>
      <c r="E92" t="s">
        <v>627</v>
      </c>
      <c r="F92" s="469">
        <v>264</v>
      </c>
      <c r="G92" t="s">
        <v>523</v>
      </c>
      <c r="H92" s="470"/>
    </row>
    <row r="93" spans="1:8" ht="15">
      <c r="A93">
        <v>92</v>
      </c>
      <c r="B93" t="s">
        <v>499</v>
      </c>
      <c r="C93" t="s">
        <v>506</v>
      </c>
      <c r="D93" t="s">
        <v>515</v>
      </c>
      <c r="E93" t="s">
        <v>628</v>
      </c>
      <c r="F93" s="469">
        <v>549</v>
      </c>
      <c r="G93" t="s">
        <v>542</v>
      </c>
      <c r="H93" s="470"/>
    </row>
    <row r="94" spans="1:8" ht="15">
      <c r="A94">
        <v>93</v>
      </c>
      <c r="B94" t="s">
        <v>499</v>
      </c>
      <c r="C94" t="s">
        <v>509</v>
      </c>
      <c r="D94" t="s">
        <v>518</v>
      </c>
      <c r="E94" t="s">
        <v>629</v>
      </c>
      <c r="F94" s="469">
        <v>799</v>
      </c>
      <c r="G94" t="s">
        <v>520</v>
      </c>
      <c r="H94" s="470"/>
    </row>
    <row r="95" spans="1:8" ht="15">
      <c r="A95">
        <v>94</v>
      </c>
      <c r="B95" t="s">
        <v>499</v>
      </c>
      <c r="C95" t="s">
        <v>507</v>
      </c>
      <c r="D95" t="s">
        <v>521</v>
      </c>
      <c r="E95" t="s">
        <v>630</v>
      </c>
      <c r="F95" s="469">
        <v>795.84</v>
      </c>
      <c r="G95" t="s">
        <v>523</v>
      </c>
      <c r="H95" s="470"/>
    </row>
    <row r="96" spans="1:8" ht="15">
      <c r="A96">
        <v>95</v>
      </c>
      <c r="B96" t="s">
        <v>499</v>
      </c>
      <c r="C96" t="s">
        <v>508</v>
      </c>
      <c r="D96" t="s">
        <v>524</v>
      </c>
      <c r="E96" t="s">
        <v>631</v>
      </c>
      <c r="F96" s="469">
        <v>1439</v>
      </c>
      <c r="G96" t="s">
        <v>523</v>
      </c>
      <c r="H96" s="470"/>
    </row>
    <row r="97" spans="1:8" ht="15">
      <c r="A97">
        <v>96</v>
      </c>
      <c r="B97" t="s">
        <v>499</v>
      </c>
      <c r="C97" t="s">
        <v>506</v>
      </c>
      <c r="D97" t="s">
        <v>526</v>
      </c>
      <c r="E97" t="s">
        <v>632</v>
      </c>
      <c r="F97" s="469">
        <v>729</v>
      </c>
      <c r="G97" t="s">
        <v>552</v>
      </c>
      <c r="H97" s="470"/>
    </row>
    <row r="98" spans="1:8" ht="15">
      <c r="A98">
        <v>97</v>
      </c>
      <c r="B98" t="s">
        <v>499</v>
      </c>
      <c r="C98" t="s">
        <v>509</v>
      </c>
      <c r="D98" t="s">
        <v>528</v>
      </c>
      <c r="E98" t="s">
        <v>633</v>
      </c>
      <c r="F98" s="469">
        <v>399</v>
      </c>
      <c r="G98" t="s">
        <v>552</v>
      </c>
      <c r="H98" s="470"/>
    </row>
    <row r="99" spans="1:8" ht="15">
      <c r="A99">
        <v>98</v>
      </c>
      <c r="B99" t="s">
        <v>499</v>
      </c>
      <c r="C99" t="s">
        <v>507</v>
      </c>
      <c r="D99" t="s">
        <v>530</v>
      </c>
      <c r="E99" t="s">
        <v>634</v>
      </c>
      <c r="F99" s="469">
        <v>1899</v>
      </c>
      <c r="G99" t="s">
        <v>517</v>
      </c>
      <c r="H99" s="470"/>
    </row>
    <row r="100" spans="1:8" ht="15">
      <c r="A100">
        <v>99</v>
      </c>
      <c r="B100" t="s">
        <v>499</v>
      </c>
      <c r="C100" t="s">
        <v>507</v>
      </c>
      <c r="D100" t="s">
        <v>532</v>
      </c>
      <c r="E100" t="s">
        <v>635</v>
      </c>
      <c r="F100" s="469">
        <v>1699</v>
      </c>
      <c r="G100" t="s">
        <v>517</v>
      </c>
      <c r="H100" s="470"/>
    </row>
    <row r="101" spans="1:8" ht="15">
      <c r="A101">
        <v>100</v>
      </c>
      <c r="B101" t="s">
        <v>499</v>
      </c>
      <c r="C101" t="s">
        <v>508</v>
      </c>
      <c r="D101" t="s">
        <v>534</v>
      </c>
      <c r="E101" t="s">
        <v>636</v>
      </c>
      <c r="F101" s="469">
        <v>999</v>
      </c>
      <c r="G101" t="s">
        <v>542</v>
      </c>
      <c r="H101" s="470"/>
    </row>
    <row r="102" spans="1:8" ht="15">
      <c r="A102">
        <v>101</v>
      </c>
      <c r="B102" t="s">
        <v>499</v>
      </c>
      <c r="C102" t="s">
        <v>508</v>
      </c>
      <c r="D102" t="s">
        <v>536</v>
      </c>
      <c r="E102" t="s">
        <v>637</v>
      </c>
      <c r="F102" s="469">
        <v>1349.15</v>
      </c>
      <c r="G102" t="s">
        <v>520</v>
      </c>
      <c r="H102" s="470"/>
    </row>
    <row r="103" spans="1:8" ht="15">
      <c r="A103">
        <v>102</v>
      </c>
      <c r="B103" t="s">
        <v>499</v>
      </c>
      <c r="C103" t="s">
        <v>504</v>
      </c>
      <c r="D103" t="s">
        <v>538</v>
      </c>
      <c r="E103" t="s">
        <v>638</v>
      </c>
      <c r="F103" s="469">
        <v>1249</v>
      </c>
      <c r="G103" t="s">
        <v>523</v>
      </c>
      <c r="H103" s="470"/>
    </row>
    <row r="104" spans="1:8" ht="15">
      <c r="A104">
        <v>103</v>
      </c>
      <c r="B104" t="s">
        <v>499</v>
      </c>
      <c r="C104" t="s">
        <v>498</v>
      </c>
      <c r="D104" t="s">
        <v>540</v>
      </c>
      <c r="E104" t="s">
        <v>639</v>
      </c>
      <c r="F104" s="469">
        <v>289</v>
      </c>
      <c r="G104" t="s">
        <v>523</v>
      </c>
      <c r="H104" s="470"/>
    </row>
    <row r="105" spans="1:8" ht="15">
      <c r="A105">
        <v>104</v>
      </c>
      <c r="B105" t="s">
        <v>499</v>
      </c>
      <c r="C105" t="s">
        <v>508</v>
      </c>
      <c r="D105" t="s">
        <v>543</v>
      </c>
      <c r="E105" t="s">
        <v>640</v>
      </c>
      <c r="F105" s="469">
        <v>499</v>
      </c>
      <c r="G105" t="s">
        <v>552</v>
      </c>
      <c r="H105" s="470"/>
    </row>
    <row r="106" spans="1:8" ht="15">
      <c r="A106">
        <v>105</v>
      </c>
      <c r="B106" t="s">
        <v>499</v>
      </c>
      <c r="C106" t="s">
        <v>504</v>
      </c>
      <c r="D106" t="s">
        <v>515</v>
      </c>
      <c r="E106" t="s">
        <v>641</v>
      </c>
      <c r="F106" s="469">
        <v>1599</v>
      </c>
      <c r="G106" t="s">
        <v>552</v>
      </c>
      <c r="H106" s="470"/>
    </row>
    <row r="107" spans="1:8" ht="15">
      <c r="A107">
        <v>106</v>
      </c>
      <c r="B107" t="s">
        <v>499</v>
      </c>
      <c r="C107" t="s">
        <v>509</v>
      </c>
      <c r="D107" t="s">
        <v>518</v>
      </c>
      <c r="E107" t="s">
        <v>642</v>
      </c>
      <c r="F107" s="469">
        <v>499</v>
      </c>
      <c r="G107" t="s">
        <v>542</v>
      </c>
      <c r="H107" s="470"/>
    </row>
    <row r="108" spans="1:8" ht="15">
      <c r="A108">
        <v>107</v>
      </c>
      <c r="B108" t="s">
        <v>499</v>
      </c>
      <c r="C108" t="s">
        <v>506</v>
      </c>
      <c r="D108" t="s">
        <v>521</v>
      </c>
      <c r="E108" t="s">
        <v>643</v>
      </c>
      <c r="F108" s="469">
        <v>2249</v>
      </c>
      <c r="G108" t="s">
        <v>558</v>
      </c>
      <c r="H108" s="470"/>
    </row>
    <row r="109" spans="1:8" ht="15">
      <c r="A109">
        <v>108</v>
      </c>
      <c r="B109" t="s">
        <v>499</v>
      </c>
      <c r="C109" t="s">
        <v>504</v>
      </c>
      <c r="D109" t="s">
        <v>524</v>
      </c>
      <c r="E109" t="s">
        <v>644</v>
      </c>
      <c r="F109" s="469">
        <v>1399</v>
      </c>
      <c r="G109" t="s">
        <v>520</v>
      </c>
      <c r="H109" s="470"/>
    </row>
    <row r="110" spans="1:8" ht="15">
      <c r="A110">
        <v>109</v>
      </c>
      <c r="B110" t="s">
        <v>499</v>
      </c>
      <c r="C110" t="s">
        <v>509</v>
      </c>
      <c r="D110" t="s">
        <v>526</v>
      </c>
      <c r="E110" t="s">
        <v>645</v>
      </c>
      <c r="F110" s="469">
        <v>1249</v>
      </c>
      <c r="G110" t="s">
        <v>523</v>
      </c>
      <c r="H110" s="470"/>
    </row>
    <row r="111" spans="1:8" ht="15">
      <c r="A111">
        <v>110</v>
      </c>
      <c r="B111" t="s">
        <v>499</v>
      </c>
      <c r="C111" t="s">
        <v>507</v>
      </c>
      <c r="D111" t="s">
        <v>528</v>
      </c>
      <c r="E111" t="s">
        <v>646</v>
      </c>
      <c r="F111" s="469">
        <v>929</v>
      </c>
      <c r="G111" t="s">
        <v>523</v>
      </c>
      <c r="H111" s="470"/>
    </row>
    <row r="112" spans="1:8" ht="15">
      <c r="A112">
        <v>111</v>
      </c>
      <c r="B112" t="s">
        <v>499</v>
      </c>
      <c r="C112" t="s">
        <v>507</v>
      </c>
      <c r="D112" t="s">
        <v>530</v>
      </c>
      <c r="E112" t="s">
        <v>647</v>
      </c>
      <c r="F112" s="469">
        <v>448.99</v>
      </c>
      <c r="G112" t="s">
        <v>523</v>
      </c>
      <c r="H112" s="470"/>
    </row>
    <row r="113" spans="1:8" ht="15">
      <c r="A113">
        <v>112</v>
      </c>
      <c r="B113" t="s">
        <v>499</v>
      </c>
      <c r="C113" t="s">
        <v>498</v>
      </c>
      <c r="D113" t="s">
        <v>532</v>
      </c>
      <c r="E113" t="s">
        <v>648</v>
      </c>
      <c r="F113" s="469">
        <v>1549</v>
      </c>
      <c r="G113" t="s">
        <v>552</v>
      </c>
      <c r="H113" s="470"/>
    </row>
    <row r="114" spans="1:8" ht="15">
      <c r="A114">
        <v>113</v>
      </c>
      <c r="B114" t="s">
        <v>499</v>
      </c>
      <c r="C114" t="s">
        <v>508</v>
      </c>
      <c r="D114" t="s">
        <v>534</v>
      </c>
      <c r="E114" t="s">
        <v>649</v>
      </c>
      <c r="F114" s="469">
        <v>269</v>
      </c>
      <c r="G114" t="s">
        <v>619</v>
      </c>
      <c r="H114" s="470"/>
    </row>
    <row r="115" spans="1:8" ht="15">
      <c r="A115">
        <v>114</v>
      </c>
      <c r="B115" t="s">
        <v>499</v>
      </c>
      <c r="C115" t="s">
        <v>509</v>
      </c>
      <c r="D115" t="s">
        <v>536</v>
      </c>
      <c r="E115" t="s">
        <v>650</v>
      </c>
      <c r="F115" s="469">
        <v>1299</v>
      </c>
      <c r="G115" t="s">
        <v>523</v>
      </c>
      <c r="H115" s="470"/>
    </row>
    <row r="116" spans="1:8" ht="15">
      <c r="A116">
        <v>115</v>
      </c>
      <c r="B116" t="s">
        <v>499</v>
      </c>
      <c r="C116" t="s">
        <v>506</v>
      </c>
      <c r="D116" t="s">
        <v>538</v>
      </c>
      <c r="E116" t="s">
        <v>651</v>
      </c>
      <c r="F116" s="469">
        <v>1129</v>
      </c>
      <c r="G116" t="s">
        <v>523</v>
      </c>
      <c r="H116" s="470"/>
    </row>
    <row r="117" spans="1:8" ht="15">
      <c r="A117">
        <v>116</v>
      </c>
      <c r="B117" t="s">
        <v>499</v>
      </c>
      <c r="C117" t="s">
        <v>509</v>
      </c>
      <c r="D117" t="s">
        <v>540</v>
      </c>
      <c r="E117" t="s">
        <v>652</v>
      </c>
      <c r="F117" s="469">
        <v>1689</v>
      </c>
      <c r="G117" t="s">
        <v>517</v>
      </c>
      <c r="H117" s="470"/>
    </row>
    <row r="118" spans="1:8" ht="15">
      <c r="A118">
        <v>117</v>
      </c>
      <c r="B118" t="s">
        <v>499</v>
      </c>
      <c r="C118" t="s">
        <v>507</v>
      </c>
      <c r="D118" t="s">
        <v>543</v>
      </c>
      <c r="E118" t="s">
        <v>653</v>
      </c>
      <c r="F118" s="469">
        <v>749</v>
      </c>
      <c r="G118" t="s">
        <v>547</v>
      </c>
      <c r="H118" s="470"/>
    </row>
    <row r="119" spans="1:8" ht="15">
      <c r="A119">
        <v>118</v>
      </c>
      <c r="B119" t="s">
        <v>499</v>
      </c>
      <c r="C119" t="s">
        <v>507</v>
      </c>
      <c r="D119" t="s">
        <v>515</v>
      </c>
      <c r="E119" t="s">
        <v>654</v>
      </c>
      <c r="F119" s="469">
        <v>1199</v>
      </c>
      <c r="G119" t="s">
        <v>520</v>
      </c>
      <c r="H119" s="470"/>
    </row>
    <row r="120" spans="1:8" ht="15">
      <c r="A120">
        <v>119</v>
      </c>
      <c r="B120" t="s">
        <v>499</v>
      </c>
      <c r="C120" t="s">
        <v>508</v>
      </c>
      <c r="D120" t="s">
        <v>518</v>
      </c>
      <c r="E120" t="s">
        <v>655</v>
      </c>
      <c r="F120" s="469">
        <v>899</v>
      </c>
      <c r="G120" t="s">
        <v>520</v>
      </c>
      <c r="H120" s="470"/>
    </row>
    <row r="121" spans="1:8" ht="15">
      <c r="A121">
        <v>120</v>
      </c>
      <c r="B121" t="s">
        <v>499</v>
      </c>
      <c r="C121" t="s">
        <v>507</v>
      </c>
      <c r="D121" t="s">
        <v>521</v>
      </c>
      <c r="E121" t="s">
        <v>656</v>
      </c>
      <c r="F121" s="469">
        <v>549</v>
      </c>
      <c r="G121" t="s">
        <v>520</v>
      </c>
      <c r="H121" s="470"/>
    </row>
    <row r="122" spans="1:8" ht="15">
      <c r="A122">
        <v>121</v>
      </c>
      <c r="B122" t="s">
        <v>499</v>
      </c>
      <c r="C122" t="s">
        <v>504</v>
      </c>
      <c r="D122" t="s">
        <v>524</v>
      </c>
      <c r="E122" t="s">
        <v>657</v>
      </c>
      <c r="F122" s="469">
        <v>1599</v>
      </c>
      <c r="G122" t="s">
        <v>552</v>
      </c>
      <c r="H122" s="470"/>
    </row>
    <row r="123" spans="1:8" ht="15">
      <c r="A123">
        <v>122</v>
      </c>
      <c r="B123" t="s">
        <v>499</v>
      </c>
      <c r="C123" t="s">
        <v>508</v>
      </c>
      <c r="D123" t="s">
        <v>526</v>
      </c>
      <c r="E123" t="s">
        <v>658</v>
      </c>
      <c r="F123" s="469">
        <v>1799</v>
      </c>
      <c r="G123" t="s">
        <v>570</v>
      </c>
      <c r="H123" s="470"/>
    </row>
    <row r="124" spans="1:8" ht="15">
      <c r="A124">
        <v>123</v>
      </c>
      <c r="B124" t="s">
        <v>499</v>
      </c>
      <c r="C124" t="s">
        <v>509</v>
      </c>
      <c r="D124" t="s">
        <v>528</v>
      </c>
      <c r="E124" t="s">
        <v>659</v>
      </c>
      <c r="F124" s="469">
        <v>549</v>
      </c>
      <c r="G124" t="s">
        <v>619</v>
      </c>
      <c r="H124" s="470"/>
    </row>
    <row r="125" spans="1:8" ht="15">
      <c r="A125">
        <v>124</v>
      </c>
      <c r="B125" t="s">
        <v>499</v>
      </c>
      <c r="C125" t="s">
        <v>509</v>
      </c>
      <c r="D125" t="s">
        <v>530</v>
      </c>
      <c r="E125" t="s">
        <v>660</v>
      </c>
      <c r="F125" s="469">
        <v>1199</v>
      </c>
      <c r="G125" t="s">
        <v>520</v>
      </c>
      <c r="H125" s="470"/>
    </row>
    <row r="126" spans="1:8" ht="15">
      <c r="A126">
        <v>125</v>
      </c>
      <c r="B126" t="s">
        <v>499</v>
      </c>
      <c r="C126" t="s">
        <v>508</v>
      </c>
      <c r="D126" t="s">
        <v>532</v>
      </c>
      <c r="E126" t="s">
        <v>661</v>
      </c>
      <c r="F126" s="469">
        <v>799</v>
      </c>
      <c r="G126" t="s">
        <v>552</v>
      </c>
      <c r="H126" s="470"/>
    </row>
    <row r="127" spans="1:8" ht="15">
      <c r="A127">
        <v>126</v>
      </c>
      <c r="B127" t="s">
        <v>499</v>
      </c>
      <c r="C127" t="s">
        <v>506</v>
      </c>
      <c r="D127" t="s">
        <v>534</v>
      </c>
      <c r="E127" t="s">
        <v>662</v>
      </c>
      <c r="F127" s="469">
        <v>3679</v>
      </c>
      <c r="G127" t="s">
        <v>517</v>
      </c>
      <c r="H127" s="470"/>
    </row>
    <row r="128" spans="1:8" ht="15">
      <c r="A128">
        <v>127</v>
      </c>
      <c r="B128" t="s">
        <v>499</v>
      </c>
      <c r="C128" t="s">
        <v>506</v>
      </c>
      <c r="D128" t="s">
        <v>536</v>
      </c>
      <c r="E128" t="s">
        <v>663</v>
      </c>
      <c r="F128" s="469">
        <v>249</v>
      </c>
      <c r="G128" t="s">
        <v>542</v>
      </c>
      <c r="H128" s="470"/>
    </row>
    <row r="129" spans="1:8" ht="15">
      <c r="A129">
        <v>128</v>
      </c>
      <c r="B129" t="s">
        <v>499</v>
      </c>
      <c r="C129" t="s">
        <v>507</v>
      </c>
      <c r="D129" t="s">
        <v>538</v>
      </c>
      <c r="E129" t="s">
        <v>664</v>
      </c>
      <c r="F129" s="469">
        <v>1499</v>
      </c>
      <c r="G129" t="s">
        <v>542</v>
      </c>
      <c r="H129" s="470"/>
    </row>
    <row r="130" spans="1:8" ht="15">
      <c r="A130">
        <v>129</v>
      </c>
      <c r="B130" t="s">
        <v>499</v>
      </c>
      <c r="C130" t="s">
        <v>509</v>
      </c>
      <c r="D130" t="s">
        <v>540</v>
      </c>
      <c r="E130" t="s">
        <v>665</v>
      </c>
      <c r="F130" s="469">
        <v>899</v>
      </c>
      <c r="G130" t="s">
        <v>547</v>
      </c>
      <c r="H130" s="470"/>
    </row>
    <row r="131" spans="1:8" ht="15">
      <c r="A131">
        <v>130</v>
      </c>
      <c r="B131" t="s">
        <v>499</v>
      </c>
      <c r="C131" t="s">
        <v>506</v>
      </c>
      <c r="D131" t="s">
        <v>543</v>
      </c>
      <c r="E131" t="s">
        <v>666</v>
      </c>
      <c r="F131" s="469">
        <v>2649</v>
      </c>
      <c r="G131" t="s">
        <v>570</v>
      </c>
      <c r="H131" s="470"/>
    </row>
    <row r="132" spans="1:8" ht="15">
      <c r="A132">
        <v>131</v>
      </c>
      <c r="B132" t="s">
        <v>499</v>
      </c>
      <c r="C132" t="s">
        <v>498</v>
      </c>
      <c r="D132" t="s">
        <v>515</v>
      </c>
      <c r="E132" t="s">
        <v>667</v>
      </c>
      <c r="F132" s="469">
        <v>649</v>
      </c>
      <c r="G132" t="s">
        <v>619</v>
      </c>
      <c r="H132" s="470"/>
    </row>
    <row r="133" spans="1:8" ht="15">
      <c r="A133">
        <v>132</v>
      </c>
      <c r="B133" t="s">
        <v>499</v>
      </c>
      <c r="C133" t="s">
        <v>506</v>
      </c>
      <c r="D133" t="s">
        <v>518</v>
      </c>
      <c r="E133" t="s">
        <v>668</v>
      </c>
      <c r="F133" s="469">
        <v>599</v>
      </c>
      <c r="G133" t="s">
        <v>619</v>
      </c>
      <c r="H133" s="470"/>
    </row>
    <row r="134" spans="1:8" ht="15">
      <c r="A134">
        <v>133</v>
      </c>
      <c r="B134" t="s">
        <v>499</v>
      </c>
      <c r="C134" t="s">
        <v>506</v>
      </c>
      <c r="D134" t="s">
        <v>521</v>
      </c>
      <c r="E134" t="s">
        <v>669</v>
      </c>
      <c r="F134" s="469">
        <v>999</v>
      </c>
      <c r="G134" t="s">
        <v>523</v>
      </c>
      <c r="H134" s="470"/>
    </row>
    <row r="135" spans="1:8" ht="15">
      <c r="A135">
        <v>134</v>
      </c>
      <c r="B135" t="s">
        <v>499</v>
      </c>
      <c r="C135" t="s">
        <v>508</v>
      </c>
      <c r="D135" t="s">
        <v>524</v>
      </c>
      <c r="E135" t="s">
        <v>670</v>
      </c>
      <c r="F135" s="469">
        <v>999</v>
      </c>
      <c r="G135" t="s">
        <v>523</v>
      </c>
      <c r="H135" s="470"/>
    </row>
    <row r="136" spans="1:8" ht="15">
      <c r="A136">
        <v>135</v>
      </c>
      <c r="B136" t="s">
        <v>499</v>
      </c>
      <c r="C136" t="s">
        <v>506</v>
      </c>
      <c r="D136" t="s">
        <v>526</v>
      </c>
      <c r="E136" t="s">
        <v>671</v>
      </c>
      <c r="F136" s="469">
        <v>899.01</v>
      </c>
      <c r="G136" t="s">
        <v>523</v>
      </c>
      <c r="H136" s="470"/>
    </row>
    <row r="137" spans="1:8" ht="15">
      <c r="A137">
        <v>136</v>
      </c>
      <c r="B137" t="s">
        <v>499</v>
      </c>
      <c r="C137" t="s">
        <v>498</v>
      </c>
      <c r="D137" t="s">
        <v>528</v>
      </c>
      <c r="E137" t="s">
        <v>672</v>
      </c>
      <c r="F137" s="469">
        <v>1899</v>
      </c>
      <c r="G137" t="s">
        <v>552</v>
      </c>
    </row>
    <row r="138" spans="1:8" ht="15">
      <c r="A138">
        <v>137</v>
      </c>
      <c r="B138" t="s">
        <v>499</v>
      </c>
      <c r="C138" t="s">
        <v>504</v>
      </c>
      <c r="D138" t="s">
        <v>530</v>
      </c>
      <c r="E138" t="s">
        <v>673</v>
      </c>
      <c r="F138" s="469">
        <v>1699</v>
      </c>
      <c r="G138" t="s">
        <v>517</v>
      </c>
    </row>
    <row r="139" spans="1:8" ht="15">
      <c r="A139">
        <v>138</v>
      </c>
      <c r="B139" t="s">
        <v>499</v>
      </c>
      <c r="C139" t="s">
        <v>498</v>
      </c>
      <c r="D139" t="s">
        <v>532</v>
      </c>
      <c r="E139" t="s">
        <v>674</v>
      </c>
      <c r="F139" s="469">
        <v>949</v>
      </c>
      <c r="G139" t="s">
        <v>542</v>
      </c>
    </row>
    <row r="140" spans="1:8" ht="15">
      <c r="A140">
        <v>139</v>
      </c>
      <c r="B140" t="s">
        <v>499</v>
      </c>
      <c r="C140" t="s">
        <v>506</v>
      </c>
      <c r="D140" t="s">
        <v>534</v>
      </c>
      <c r="E140" t="s">
        <v>675</v>
      </c>
      <c r="F140" s="469">
        <v>999</v>
      </c>
      <c r="G140" t="s">
        <v>542</v>
      </c>
    </row>
    <row r="141" spans="1:8" ht="15">
      <c r="A141">
        <v>140</v>
      </c>
      <c r="B141" t="s">
        <v>499</v>
      </c>
      <c r="C141" t="s">
        <v>504</v>
      </c>
      <c r="D141" t="s">
        <v>536</v>
      </c>
      <c r="E141" t="s">
        <v>676</v>
      </c>
      <c r="F141" s="469">
        <v>899</v>
      </c>
      <c r="G141" t="s">
        <v>619</v>
      </c>
    </row>
    <row r="142" spans="1:8" ht="15">
      <c r="A142">
        <v>141</v>
      </c>
      <c r="B142" t="s">
        <v>499</v>
      </c>
      <c r="C142" t="s">
        <v>498</v>
      </c>
      <c r="D142" t="s">
        <v>538</v>
      </c>
      <c r="E142" t="s">
        <v>677</v>
      </c>
      <c r="F142" s="469">
        <v>329</v>
      </c>
      <c r="G142" t="s">
        <v>523</v>
      </c>
    </row>
    <row r="143" spans="1:8" ht="15">
      <c r="A143">
        <v>142</v>
      </c>
      <c r="B143" t="s">
        <v>499</v>
      </c>
      <c r="C143" t="s">
        <v>504</v>
      </c>
      <c r="D143" t="s">
        <v>540</v>
      </c>
      <c r="E143" t="s">
        <v>678</v>
      </c>
      <c r="F143" s="469">
        <v>599</v>
      </c>
      <c r="G143" t="s">
        <v>542</v>
      </c>
    </row>
    <row r="144" spans="1:8" ht="15">
      <c r="A144">
        <v>143</v>
      </c>
      <c r="B144" t="s">
        <v>499</v>
      </c>
      <c r="C144" t="s">
        <v>506</v>
      </c>
      <c r="D144" t="s">
        <v>543</v>
      </c>
      <c r="E144" t="s">
        <v>679</v>
      </c>
      <c r="F144" s="469">
        <v>499</v>
      </c>
      <c r="G144" t="s">
        <v>542</v>
      </c>
    </row>
    <row r="145" spans="1:7" ht="15">
      <c r="A145">
        <v>144</v>
      </c>
      <c r="B145" t="s">
        <v>499</v>
      </c>
      <c r="C145" t="s">
        <v>509</v>
      </c>
      <c r="D145" t="s">
        <v>515</v>
      </c>
      <c r="E145" t="s">
        <v>680</v>
      </c>
      <c r="F145" s="469">
        <v>379</v>
      </c>
      <c r="G145" t="s">
        <v>542</v>
      </c>
    </row>
    <row r="146" spans="1:7" ht="15">
      <c r="A146">
        <v>145</v>
      </c>
      <c r="B146" t="s">
        <v>499</v>
      </c>
      <c r="C146" t="s">
        <v>509</v>
      </c>
      <c r="D146" t="s">
        <v>518</v>
      </c>
      <c r="E146" t="s">
        <v>681</v>
      </c>
      <c r="F146" s="469">
        <v>1299</v>
      </c>
      <c r="G146" t="s">
        <v>523</v>
      </c>
    </row>
    <row r="147" spans="1:7" ht="15">
      <c r="A147">
        <v>146</v>
      </c>
      <c r="B147" t="s">
        <v>499</v>
      </c>
      <c r="C147" t="s">
        <v>498</v>
      </c>
      <c r="D147" t="s">
        <v>521</v>
      </c>
      <c r="E147" t="s">
        <v>682</v>
      </c>
      <c r="F147" s="469">
        <v>259</v>
      </c>
      <c r="G147" t="s">
        <v>552</v>
      </c>
    </row>
    <row r="148" spans="1:7" ht="15">
      <c r="A148">
        <v>147</v>
      </c>
      <c r="B148" t="s">
        <v>499</v>
      </c>
      <c r="C148" t="s">
        <v>506</v>
      </c>
      <c r="D148" t="s">
        <v>524</v>
      </c>
      <c r="E148" t="s">
        <v>683</v>
      </c>
      <c r="F148" s="469">
        <v>899</v>
      </c>
      <c r="G148" t="s">
        <v>542</v>
      </c>
    </row>
    <row r="149" spans="1:7" ht="15">
      <c r="A149">
        <v>148</v>
      </c>
      <c r="B149" t="s">
        <v>499</v>
      </c>
      <c r="C149" t="s">
        <v>509</v>
      </c>
      <c r="D149" t="s">
        <v>526</v>
      </c>
      <c r="E149" t="s">
        <v>684</v>
      </c>
      <c r="F149" s="469">
        <v>599</v>
      </c>
      <c r="G149" t="s">
        <v>547</v>
      </c>
    </row>
    <row r="150" spans="1:7" ht="15">
      <c r="A150">
        <v>149</v>
      </c>
      <c r="B150" t="s">
        <v>499</v>
      </c>
      <c r="C150" t="s">
        <v>509</v>
      </c>
      <c r="D150" t="s">
        <v>528</v>
      </c>
      <c r="E150" t="s">
        <v>685</v>
      </c>
      <c r="F150" s="469">
        <v>1549</v>
      </c>
      <c r="G150" t="s">
        <v>570</v>
      </c>
    </row>
    <row r="151" spans="1:7" ht="15">
      <c r="A151">
        <v>150</v>
      </c>
      <c r="B151" t="s">
        <v>499</v>
      </c>
      <c r="C151" t="s">
        <v>509</v>
      </c>
      <c r="D151" t="s">
        <v>530</v>
      </c>
      <c r="E151" t="s">
        <v>686</v>
      </c>
      <c r="F151" s="469">
        <v>569</v>
      </c>
      <c r="G151" t="s">
        <v>520</v>
      </c>
    </row>
    <row r="152" spans="1:7" ht="15">
      <c r="A152">
        <v>151</v>
      </c>
      <c r="B152" t="s">
        <v>499</v>
      </c>
      <c r="C152" t="s">
        <v>506</v>
      </c>
      <c r="D152" t="s">
        <v>532</v>
      </c>
      <c r="E152" t="s">
        <v>687</v>
      </c>
      <c r="F152" s="469">
        <v>2165.91</v>
      </c>
      <c r="G152" t="s">
        <v>523</v>
      </c>
    </row>
    <row r="153" spans="1:7" ht="15">
      <c r="A153">
        <v>152</v>
      </c>
      <c r="B153" t="s">
        <v>499</v>
      </c>
      <c r="C153" t="s">
        <v>498</v>
      </c>
      <c r="D153" t="s">
        <v>534</v>
      </c>
      <c r="E153" t="s">
        <v>688</v>
      </c>
      <c r="F153" s="469">
        <v>1799</v>
      </c>
      <c r="G153" t="s">
        <v>523</v>
      </c>
    </row>
    <row r="154" spans="1:7" ht="15">
      <c r="A154">
        <v>153</v>
      </c>
      <c r="B154" t="s">
        <v>499</v>
      </c>
      <c r="C154" t="s">
        <v>507</v>
      </c>
      <c r="D154" t="s">
        <v>536</v>
      </c>
      <c r="E154" t="s">
        <v>689</v>
      </c>
      <c r="F154" s="469">
        <v>1699</v>
      </c>
      <c r="G154" t="s">
        <v>523</v>
      </c>
    </row>
    <row r="155" spans="1:7" ht="15">
      <c r="A155">
        <v>154</v>
      </c>
      <c r="B155" t="s">
        <v>499</v>
      </c>
      <c r="C155" t="s">
        <v>508</v>
      </c>
      <c r="D155" t="s">
        <v>538</v>
      </c>
      <c r="E155" t="s">
        <v>690</v>
      </c>
      <c r="F155" s="469">
        <v>1399</v>
      </c>
      <c r="G155" t="s">
        <v>552</v>
      </c>
    </row>
    <row r="156" spans="1:7" ht="15">
      <c r="A156">
        <v>155</v>
      </c>
      <c r="B156" t="s">
        <v>499</v>
      </c>
      <c r="C156" t="s">
        <v>506</v>
      </c>
      <c r="D156" t="s">
        <v>540</v>
      </c>
      <c r="E156" t="s">
        <v>691</v>
      </c>
      <c r="F156" s="469">
        <v>1299</v>
      </c>
      <c r="G156" t="s">
        <v>552</v>
      </c>
    </row>
    <row r="157" spans="1:7" ht="15">
      <c r="A157">
        <v>156</v>
      </c>
      <c r="B157" t="s">
        <v>499</v>
      </c>
      <c r="C157" t="s">
        <v>509</v>
      </c>
      <c r="D157" t="s">
        <v>543</v>
      </c>
      <c r="E157" t="s">
        <v>692</v>
      </c>
      <c r="F157" s="469">
        <v>1449</v>
      </c>
      <c r="G157" t="s">
        <v>517</v>
      </c>
    </row>
    <row r="158" spans="1:7" ht="15">
      <c r="A158">
        <v>157</v>
      </c>
      <c r="B158" t="s">
        <v>499</v>
      </c>
      <c r="C158" t="s">
        <v>506</v>
      </c>
      <c r="D158" t="s">
        <v>515</v>
      </c>
      <c r="E158" t="s">
        <v>693</v>
      </c>
      <c r="F158" s="469">
        <v>1099</v>
      </c>
      <c r="G158" t="s">
        <v>542</v>
      </c>
    </row>
    <row r="159" spans="1:7" ht="15">
      <c r="A159">
        <v>158</v>
      </c>
      <c r="B159" t="s">
        <v>499</v>
      </c>
      <c r="C159" t="s">
        <v>509</v>
      </c>
      <c r="D159" t="s">
        <v>518</v>
      </c>
      <c r="E159" t="s">
        <v>694</v>
      </c>
      <c r="F159" s="469">
        <v>699</v>
      </c>
      <c r="G159" t="s">
        <v>542</v>
      </c>
    </row>
    <row r="160" spans="1:7" ht="15">
      <c r="A160">
        <v>159</v>
      </c>
      <c r="B160" t="s">
        <v>499</v>
      </c>
      <c r="C160" t="s">
        <v>508</v>
      </c>
      <c r="D160" t="s">
        <v>521</v>
      </c>
      <c r="E160" t="s">
        <v>695</v>
      </c>
      <c r="F160" s="469">
        <v>899</v>
      </c>
      <c r="G160" t="s">
        <v>542</v>
      </c>
    </row>
    <row r="161" spans="1:7" ht="15">
      <c r="A161">
        <v>160</v>
      </c>
      <c r="B161" t="s">
        <v>499</v>
      </c>
      <c r="C161" t="s">
        <v>509</v>
      </c>
      <c r="D161" t="s">
        <v>524</v>
      </c>
      <c r="E161" t="s">
        <v>696</v>
      </c>
      <c r="F161" s="469">
        <v>699</v>
      </c>
      <c r="G161" t="s">
        <v>547</v>
      </c>
    </row>
    <row r="162" spans="1:7" ht="15">
      <c r="A162">
        <v>161</v>
      </c>
      <c r="B162" t="s">
        <v>499</v>
      </c>
      <c r="C162" t="s">
        <v>507</v>
      </c>
      <c r="D162" t="s">
        <v>526</v>
      </c>
      <c r="E162" t="s">
        <v>697</v>
      </c>
      <c r="F162" s="469">
        <v>1850</v>
      </c>
      <c r="G162" t="s">
        <v>570</v>
      </c>
    </row>
    <row r="163" spans="1:7" ht="15">
      <c r="A163">
        <v>162</v>
      </c>
      <c r="B163" t="s">
        <v>499</v>
      </c>
      <c r="C163" t="s">
        <v>507</v>
      </c>
      <c r="D163" t="s">
        <v>528</v>
      </c>
      <c r="E163" t="s">
        <v>698</v>
      </c>
      <c r="F163" s="469">
        <v>1199</v>
      </c>
      <c r="G163" t="s">
        <v>523</v>
      </c>
    </row>
    <row r="164" spans="1:7" ht="15">
      <c r="A164">
        <v>163</v>
      </c>
      <c r="B164" t="s">
        <v>499</v>
      </c>
      <c r="C164" t="s">
        <v>507</v>
      </c>
      <c r="D164" t="s">
        <v>530</v>
      </c>
      <c r="E164" t="s">
        <v>699</v>
      </c>
      <c r="F164" s="469">
        <v>949</v>
      </c>
      <c r="G164" t="s">
        <v>523</v>
      </c>
    </row>
    <row r="165" spans="1:7" ht="15">
      <c r="A165">
        <v>164</v>
      </c>
      <c r="B165" t="s">
        <v>499</v>
      </c>
      <c r="C165" t="s">
        <v>508</v>
      </c>
      <c r="D165" t="s">
        <v>532</v>
      </c>
      <c r="E165" t="s">
        <v>700</v>
      </c>
      <c r="F165" s="469">
        <v>1999</v>
      </c>
      <c r="G165" t="s">
        <v>523</v>
      </c>
    </row>
    <row r="166" spans="1:7" ht="15">
      <c r="A166">
        <v>165</v>
      </c>
      <c r="B166" t="s">
        <v>499</v>
      </c>
      <c r="C166" t="s">
        <v>507</v>
      </c>
      <c r="D166" t="s">
        <v>534</v>
      </c>
      <c r="E166" t="s">
        <v>701</v>
      </c>
      <c r="F166" s="469">
        <v>749</v>
      </c>
      <c r="G166" t="s">
        <v>542</v>
      </c>
    </row>
    <row r="167" spans="1:7" ht="15">
      <c r="A167">
        <v>166</v>
      </c>
      <c r="B167" t="s">
        <v>499</v>
      </c>
      <c r="C167" t="s">
        <v>509</v>
      </c>
      <c r="D167" t="s">
        <v>536</v>
      </c>
      <c r="E167" t="s">
        <v>702</v>
      </c>
      <c r="F167" s="469">
        <v>2299</v>
      </c>
      <c r="G167" t="s">
        <v>570</v>
      </c>
    </row>
    <row r="168" spans="1:7" ht="15">
      <c r="A168">
        <v>167</v>
      </c>
      <c r="B168" t="s">
        <v>499</v>
      </c>
      <c r="C168" t="s">
        <v>506</v>
      </c>
      <c r="D168" t="s">
        <v>538</v>
      </c>
      <c r="E168" t="s">
        <v>703</v>
      </c>
      <c r="F168" s="469">
        <v>2237.29</v>
      </c>
      <c r="G168" t="s">
        <v>523</v>
      </c>
    </row>
    <row r="169" spans="1:7" ht="15">
      <c r="A169">
        <v>168</v>
      </c>
      <c r="B169" t="s">
        <v>499</v>
      </c>
      <c r="C169" t="s">
        <v>498</v>
      </c>
      <c r="D169" t="s">
        <v>540</v>
      </c>
      <c r="E169" t="s">
        <v>704</v>
      </c>
      <c r="F169" s="469">
        <v>966.79</v>
      </c>
      <c r="G169" t="s">
        <v>523</v>
      </c>
    </row>
    <row r="170" spans="1:7" ht="15">
      <c r="A170">
        <v>169</v>
      </c>
      <c r="B170" t="s">
        <v>499</v>
      </c>
      <c r="C170" t="s">
        <v>507</v>
      </c>
      <c r="D170" t="s">
        <v>543</v>
      </c>
      <c r="E170" t="s">
        <v>705</v>
      </c>
      <c r="F170" s="469">
        <v>1169</v>
      </c>
      <c r="G170" t="s">
        <v>523</v>
      </c>
    </row>
    <row r="171" spans="1:7" ht="15">
      <c r="A171">
        <v>170</v>
      </c>
      <c r="B171" t="s">
        <v>499</v>
      </c>
      <c r="C171" t="s">
        <v>509</v>
      </c>
      <c r="D171" t="s">
        <v>515</v>
      </c>
      <c r="E171" t="s">
        <v>706</v>
      </c>
      <c r="F171" s="469">
        <v>1199</v>
      </c>
      <c r="G171" t="s">
        <v>552</v>
      </c>
    </row>
    <row r="172" spans="1:7" ht="15">
      <c r="A172">
        <v>171</v>
      </c>
      <c r="B172" t="s">
        <v>499</v>
      </c>
      <c r="C172" t="s">
        <v>507</v>
      </c>
      <c r="D172" t="s">
        <v>518</v>
      </c>
      <c r="E172" t="s">
        <v>707</v>
      </c>
      <c r="F172" s="469">
        <v>999</v>
      </c>
      <c r="G172" t="s">
        <v>542</v>
      </c>
    </row>
    <row r="173" spans="1:7" ht="15">
      <c r="A173">
        <v>172</v>
      </c>
      <c r="B173" t="s">
        <v>499</v>
      </c>
      <c r="C173" t="s">
        <v>504</v>
      </c>
      <c r="D173" t="s">
        <v>521</v>
      </c>
      <c r="E173" t="s">
        <v>708</v>
      </c>
      <c r="F173" s="469">
        <v>494</v>
      </c>
      <c r="G173" t="s">
        <v>542</v>
      </c>
    </row>
    <row r="174" spans="1:7" ht="15">
      <c r="A174">
        <v>173</v>
      </c>
      <c r="B174" t="s">
        <v>499</v>
      </c>
      <c r="C174" t="s">
        <v>507</v>
      </c>
      <c r="D174" t="s">
        <v>524</v>
      </c>
      <c r="E174" t="s">
        <v>709</v>
      </c>
      <c r="F174" s="469">
        <v>1499</v>
      </c>
      <c r="G174" t="s">
        <v>570</v>
      </c>
    </row>
    <row r="175" spans="1:7" ht="15">
      <c r="A175">
        <v>174</v>
      </c>
      <c r="B175" t="s">
        <v>499</v>
      </c>
      <c r="C175" t="s">
        <v>498</v>
      </c>
      <c r="D175" t="s">
        <v>526</v>
      </c>
      <c r="E175" t="s">
        <v>710</v>
      </c>
      <c r="F175" s="469">
        <v>999</v>
      </c>
      <c r="G175" t="s">
        <v>520</v>
      </c>
    </row>
    <row r="176" spans="1:7" ht="15">
      <c r="A176">
        <v>175</v>
      </c>
      <c r="B176" t="s">
        <v>499</v>
      </c>
      <c r="C176" t="s">
        <v>506</v>
      </c>
      <c r="D176" t="s">
        <v>528</v>
      </c>
      <c r="E176" t="s">
        <v>711</v>
      </c>
      <c r="F176" s="469">
        <v>799</v>
      </c>
      <c r="G176" t="s">
        <v>520</v>
      </c>
    </row>
    <row r="177" spans="1:7" ht="15">
      <c r="A177">
        <v>176</v>
      </c>
      <c r="B177" t="s">
        <v>499</v>
      </c>
      <c r="C177" t="s">
        <v>498</v>
      </c>
      <c r="D177" t="s">
        <v>530</v>
      </c>
      <c r="E177" t="s">
        <v>712</v>
      </c>
      <c r="F177" s="469">
        <v>1699</v>
      </c>
      <c r="G177" t="s">
        <v>523</v>
      </c>
    </row>
    <row r="178" spans="1:7" ht="15">
      <c r="A178">
        <v>177</v>
      </c>
      <c r="B178" t="s">
        <v>499</v>
      </c>
      <c r="C178" t="s">
        <v>506</v>
      </c>
      <c r="D178" t="s">
        <v>532</v>
      </c>
      <c r="E178" t="s">
        <v>713</v>
      </c>
      <c r="F178" s="469">
        <v>799</v>
      </c>
      <c r="G178" t="s">
        <v>523</v>
      </c>
    </row>
    <row r="179" spans="1:7" ht="15">
      <c r="A179">
        <v>178</v>
      </c>
      <c r="B179" t="s">
        <v>499</v>
      </c>
      <c r="C179" t="s">
        <v>508</v>
      </c>
      <c r="D179" t="s">
        <v>534</v>
      </c>
      <c r="E179" t="s">
        <v>714</v>
      </c>
      <c r="F179" s="469">
        <v>1857.35</v>
      </c>
      <c r="G179" t="s">
        <v>523</v>
      </c>
    </row>
    <row r="180" spans="1:7" ht="15">
      <c r="A180">
        <v>179</v>
      </c>
      <c r="B180" t="s">
        <v>499</v>
      </c>
      <c r="C180" t="s">
        <v>498</v>
      </c>
      <c r="D180" t="s">
        <v>536</v>
      </c>
      <c r="E180" t="s">
        <v>715</v>
      </c>
      <c r="F180" s="469">
        <v>2556.73</v>
      </c>
      <c r="G180" t="s">
        <v>523</v>
      </c>
    </row>
    <row r="181" spans="1:7" ht="15">
      <c r="A181">
        <v>180</v>
      </c>
      <c r="B181" t="s">
        <v>499</v>
      </c>
      <c r="C181" t="s">
        <v>507</v>
      </c>
      <c r="D181" t="s">
        <v>538</v>
      </c>
      <c r="E181" t="s">
        <v>716</v>
      </c>
      <c r="F181" s="469">
        <v>1760.58</v>
      </c>
      <c r="G181" t="s">
        <v>523</v>
      </c>
    </row>
    <row r="182" spans="1:7" ht="15">
      <c r="A182">
        <v>181</v>
      </c>
      <c r="B182" t="s">
        <v>499</v>
      </c>
      <c r="C182" t="s">
        <v>498</v>
      </c>
      <c r="D182" t="s">
        <v>540</v>
      </c>
      <c r="E182" t="s">
        <v>717</v>
      </c>
      <c r="F182" s="469">
        <v>429</v>
      </c>
      <c r="G182" t="s">
        <v>523</v>
      </c>
    </row>
    <row r="183" spans="1:7" ht="15">
      <c r="A183">
        <v>182</v>
      </c>
      <c r="B183" t="s">
        <v>499</v>
      </c>
      <c r="C183" t="s">
        <v>507</v>
      </c>
      <c r="D183" t="s">
        <v>543</v>
      </c>
      <c r="E183" t="s">
        <v>718</v>
      </c>
      <c r="F183" s="469">
        <v>499</v>
      </c>
      <c r="G183" t="s">
        <v>552</v>
      </c>
    </row>
    <row r="184" spans="1:7" ht="15">
      <c r="A184">
        <v>183</v>
      </c>
      <c r="B184" t="s">
        <v>499</v>
      </c>
      <c r="C184" t="s">
        <v>507</v>
      </c>
      <c r="D184" t="s">
        <v>515</v>
      </c>
      <c r="E184" t="s">
        <v>719</v>
      </c>
      <c r="F184" s="469">
        <v>699</v>
      </c>
      <c r="G184" t="s">
        <v>552</v>
      </c>
    </row>
    <row r="185" spans="1:7" ht="15">
      <c r="A185">
        <v>184</v>
      </c>
      <c r="B185" t="s">
        <v>499</v>
      </c>
      <c r="C185" t="s">
        <v>504</v>
      </c>
      <c r="D185" t="s">
        <v>518</v>
      </c>
      <c r="E185" t="s">
        <v>720</v>
      </c>
      <c r="F185" s="469">
        <v>2699</v>
      </c>
      <c r="G185" t="s">
        <v>517</v>
      </c>
    </row>
    <row r="186" spans="1:7" ht="15">
      <c r="A186">
        <v>185</v>
      </c>
      <c r="B186" t="s">
        <v>499</v>
      </c>
      <c r="C186" t="s">
        <v>504</v>
      </c>
      <c r="D186" t="s">
        <v>521</v>
      </c>
      <c r="E186" t="s">
        <v>721</v>
      </c>
      <c r="F186" s="469">
        <v>349</v>
      </c>
      <c r="G186" t="s">
        <v>542</v>
      </c>
    </row>
    <row r="187" spans="1:7" ht="15">
      <c r="A187">
        <v>186</v>
      </c>
      <c r="B187" t="s">
        <v>499</v>
      </c>
      <c r="C187" t="s">
        <v>508</v>
      </c>
      <c r="D187" t="s">
        <v>524</v>
      </c>
      <c r="E187" t="s">
        <v>722</v>
      </c>
      <c r="F187" s="469">
        <v>299</v>
      </c>
      <c r="G187" t="s">
        <v>542</v>
      </c>
    </row>
    <row r="188" spans="1:7" ht="15">
      <c r="A188">
        <v>187</v>
      </c>
      <c r="B188" t="s">
        <v>499</v>
      </c>
      <c r="C188" t="s">
        <v>509</v>
      </c>
      <c r="D188" t="s">
        <v>526</v>
      </c>
      <c r="E188" t="s">
        <v>723</v>
      </c>
      <c r="F188" s="469">
        <v>1049</v>
      </c>
      <c r="G188" t="s">
        <v>542</v>
      </c>
    </row>
    <row r="189" spans="1:7" ht="15">
      <c r="A189">
        <v>188</v>
      </c>
      <c r="B189" t="s">
        <v>499</v>
      </c>
      <c r="C189" t="s">
        <v>504</v>
      </c>
      <c r="D189" t="s">
        <v>528</v>
      </c>
      <c r="E189" t="s">
        <v>724</v>
      </c>
      <c r="F189" s="469">
        <v>549</v>
      </c>
      <c r="G189" t="s">
        <v>542</v>
      </c>
    </row>
    <row r="190" spans="1:7" ht="15">
      <c r="A190">
        <v>189</v>
      </c>
      <c r="B190" t="s">
        <v>499</v>
      </c>
      <c r="C190" t="s">
        <v>506</v>
      </c>
      <c r="D190" t="s">
        <v>530</v>
      </c>
      <c r="E190" t="s">
        <v>725</v>
      </c>
      <c r="F190" s="469">
        <v>2749</v>
      </c>
      <c r="G190" t="s">
        <v>558</v>
      </c>
    </row>
    <row r="191" spans="1:7" ht="15">
      <c r="A191">
        <v>190</v>
      </c>
      <c r="B191" t="s">
        <v>499</v>
      </c>
      <c r="C191" t="s">
        <v>498</v>
      </c>
      <c r="D191" t="s">
        <v>532</v>
      </c>
      <c r="E191" t="s">
        <v>726</v>
      </c>
      <c r="F191" s="469">
        <v>1353.99</v>
      </c>
      <c r="G191" t="s">
        <v>523</v>
      </c>
    </row>
    <row r="192" spans="1:7" ht="15">
      <c r="A192">
        <v>191</v>
      </c>
      <c r="B192" t="s">
        <v>499</v>
      </c>
      <c r="C192" t="s">
        <v>509</v>
      </c>
      <c r="D192" t="s">
        <v>534</v>
      </c>
      <c r="E192" t="s">
        <v>727</v>
      </c>
      <c r="F192" s="469">
        <v>1385.45</v>
      </c>
      <c r="G192" t="s">
        <v>523</v>
      </c>
    </row>
    <row r="193" spans="1:7" ht="15">
      <c r="A193">
        <v>192</v>
      </c>
      <c r="B193" t="s">
        <v>499</v>
      </c>
      <c r="C193" t="s">
        <v>509</v>
      </c>
      <c r="D193" t="s">
        <v>536</v>
      </c>
      <c r="E193" t="s">
        <v>728</v>
      </c>
      <c r="F193" s="469">
        <v>779</v>
      </c>
      <c r="G193" t="s">
        <v>552</v>
      </c>
    </row>
    <row r="194" spans="1:7" ht="15">
      <c r="A194">
        <v>193</v>
      </c>
      <c r="B194" t="s">
        <v>499</v>
      </c>
      <c r="C194" t="s">
        <v>498</v>
      </c>
      <c r="D194" t="s">
        <v>538</v>
      </c>
      <c r="E194" t="s">
        <v>729</v>
      </c>
      <c r="F194" s="469">
        <v>2899</v>
      </c>
      <c r="G194" t="s">
        <v>570</v>
      </c>
    </row>
    <row r="195" spans="1:7" ht="15">
      <c r="A195">
        <v>194</v>
      </c>
      <c r="B195" t="s">
        <v>499</v>
      </c>
      <c r="C195" t="s">
        <v>508</v>
      </c>
      <c r="D195" t="s">
        <v>540</v>
      </c>
      <c r="E195" t="s">
        <v>730</v>
      </c>
      <c r="F195" s="469">
        <v>2499</v>
      </c>
      <c r="G195" t="s">
        <v>570</v>
      </c>
    </row>
    <row r="196" spans="1:7" ht="15">
      <c r="A196">
        <v>195</v>
      </c>
      <c r="B196" t="s">
        <v>499</v>
      </c>
      <c r="C196" t="s">
        <v>508</v>
      </c>
      <c r="D196" t="s">
        <v>543</v>
      </c>
      <c r="E196" t="s">
        <v>731</v>
      </c>
      <c r="F196" s="469">
        <v>1699</v>
      </c>
      <c r="G196" t="s">
        <v>523</v>
      </c>
    </row>
    <row r="197" spans="1:7" ht="15">
      <c r="A197">
        <v>196</v>
      </c>
      <c r="B197" t="s">
        <v>499</v>
      </c>
      <c r="C197" t="s">
        <v>504</v>
      </c>
      <c r="D197" t="s">
        <v>515</v>
      </c>
      <c r="E197" t="s">
        <v>732</v>
      </c>
      <c r="F197" s="469">
        <v>1299</v>
      </c>
      <c r="G197" t="s">
        <v>523</v>
      </c>
    </row>
    <row r="198" spans="1:7" ht="15">
      <c r="A198">
        <v>197</v>
      </c>
      <c r="B198" t="s">
        <v>499</v>
      </c>
      <c r="C198" t="s">
        <v>507</v>
      </c>
      <c r="D198" t="s">
        <v>518</v>
      </c>
      <c r="E198" t="s">
        <v>733</v>
      </c>
      <c r="F198" s="469">
        <v>4999</v>
      </c>
      <c r="G198" t="s">
        <v>517</v>
      </c>
    </row>
    <row r="199" spans="1:7" ht="15">
      <c r="A199">
        <v>198</v>
      </c>
      <c r="B199" t="s">
        <v>499</v>
      </c>
      <c r="C199" t="s">
        <v>507</v>
      </c>
      <c r="D199" t="s">
        <v>521</v>
      </c>
      <c r="E199" t="s">
        <v>734</v>
      </c>
      <c r="F199" s="469">
        <v>999</v>
      </c>
      <c r="G199" t="s">
        <v>542</v>
      </c>
    </row>
    <row r="200" spans="1:7" ht="15">
      <c r="A200">
        <v>199</v>
      </c>
      <c r="B200" t="s">
        <v>499</v>
      </c>
      <c r="C200" t="s">
        <v>506</v>
      </c>
      <c r="D200" t="s">
        <v>524</v>
      </c>
      <c r="E200" t="s">
        <v>735</v>
      </c>
      <c r="F200" s="469">
        <v>999</v>
      </c>
      <c r="G200" t="s">
        <v>547</v>
      </c>
    </row>
    <row r="201" spans="1:7" ht="15">
      <c r="A201">
        <v>200</v>
      </c>
      <c r="B201" t="s">
        <v>499</v>
      </c>
      <c r="C201" t="s">
        <v>498</v>
      </c>
      <c r="D201" t="s">
        <v>526</v>
      </c>
      <c r="E201" t="s">
        <v>736</v>
      </c>
      <c r="F201" s="469">
        <v>2899</v>
      </c>
      <c r="G201" t="s">
        <v>570</v>
      </c>
    </row>
    <row r="202" spans="1:7" ht="15">
      <c r="A202">
        <v>201</v>
      </c>
      <c r="B202" t="s">
        <v>499</v>
      </c>
      <c r="C202" t="s">
        <v>498</v>
      </c>
      <c r="D202" t="s">
        <v>528</v>
      </c>
      <c r="E202" t="s">
        <v>737</v>
      </c>
      <c r="F202" s="469">
        <v>2449</v>
      </c>
      <c r="G202" t="s">
        <v>570</v>
      </c>
    </row>
    <row r="203" spans="1:7" ht="15">
      <c r="A203">
        <v>202</v>
      </c>
      <c r="B203" t="s">
        <v>499</v>
      </c>
      <c r="C203" t="s">
        <v>507</v>
      </c>
      <c r="D203" t="s">
        <v>530</v>
      </c>
      <c r="E203" t="s">
        <v>738</v>
      </c>
      <c r="F203" s="469">
        <v>1099</v>
      </c>
      <c r="G203" t="s">
        <v>570</v>
      </c>
    </row>
    <row r="204" spans="1:7" ht="15">
      <c r="A204">
        <v>203</v>
      </c>
      <c r="B204" t="s">
        <v>499</v>
      </c>
      <c r="C204" t="s">
        <v>509</v>
      </c>
      <c r="D204" t="s">
        <v>532</v>
      </c>
      <c r="E204" t="s">
        <v>739</v>
      </c>
      <c r="F204" s="469">
        <v>1049</v>
      </c>
      <c r="G204" t="s">
        <v>619</v>
      </c>
    </row>
    <row r="205" spans="1:7" ht="15">
      <c r="A205">
        <v>204</v>
      </c>
      <c r="B205" t="s">
        <v>499</v>
      </c>
      <c r="C205" t="s">
        <v>506</v>
      </c>
      <c r="D205" t="s">
        <v>534</v>
      </c>
      <c r="E205" t="s">
        <v>740</v>
      </c>
      <c r="F205" s="469">
        <v>1999</v>
      </c>
      <c r="G205" t="s">
        <v>523</v>
      </c>
    </row>
    <row r="206" spans="1:7" ht="15">
      <c r="A206">
        <v>205</v>
      </c>
      <c r="B206" t="s">
        <v>499</v>
      </c>
      <c r="C206" t="s">
        <v>506</v>
      </c>
      <c r="D206" t="s">
        <v>536</v>
      </c>
      <c r="E206" t="s">
        <v>741</v>
      </c>
      <c r="F206" s="469">
        <v>1396.34</v>
      </c>
      <c r="G206" t="s">
        <v>523</v>
      </c>
    </row>
    <row r="207" spans="1:7" ht="15">
      <c r="A207">
        <v>206</v>
      </c>
      <c r="B207" t="s">
        <v>499</v>
      </c>
      <c r="C207" t="s">
        <v>509</v>
      </c>
      <c r="D207" t="s">
        <v>538</v>
      </c>
      <c r="E207" t="s">
        <v>742</v>
      </c>
      <c r="F207" s="469">
        <v>1581.47</v>
      </c>
      <c r="G207" t="s">
        <v>523</v>
      </c>
    </row>
    <row r="208" spans="1:7" ht="15">
      <c r="A208">
        <v>207</v>
      </c>
      <c r="B208" t="s">
        <v>499</v>
      </c>
      <c r="C208" t="s">
        <v>507</v>
      </c>
      <c r="D208" t="s">
        <v>540</v>
      </c>
      <c r="E208" t="s">
        <v>743</v>
      </c>
      <c r="F208" s="469">
        <v>1881.55</v>
      </c>
      <c r="G208" t="s">
        <v>523</v>
      </c>
    </row>
    <row r="209" spans="1:7" ht="15">
      <c r="A209">
        <v>208</v>
      </c>
      <c r="B209" t="s">
        <v>499</v>
      </c>
      <c r="C209" t="s">
        <v>506</v>
      </c>
      <c r="D209" t="s">
        <v>543</v>
      </c>
      <c r="E209" t="s">
        <v>744</v>
      </c>
      <c r="F209" s="469">
        <v>1399</v>
      </c>
      <c r="G209" t="s">
        <v>552</v>
      </c>
    </row>
    <row r="210" spans="1:7" ht="15">
      <c r="A210">
        <v>209</v>
      </c>
      <c r="B210" t="s">
        <v>499</v>
      </c>
      <c r="C210" t="s">
        <v>509</v>
      </c>
      <c r="D210" t="s">
        <v>515</v>
      </c>
      <c r="E210" t="s">
        <v>745</v>
      </c>
      <c r="F210" s="469">
        <v>1939</v>
      </c>
      <c r="G210" t="s">
        <v>517</v>
      </c>
    </row>
    <row r="211" spans="1:7" ht="15">
      <c r="A211">
        <v>210</v>
      </c>
      <c r="B211" t="s">
        <v>499</v>
      </c>
      <c r="C211" t="s">
        <v>509</v>
      </c>
      <c r="D211" t="s">
        <v>518</v>
      </c>
      <c r="E211" t="s">
        <v>746</v>
      </c>
      <c r="F211" s="469">
        <v>1693.95</v>
      </c>
      <c r="G211" t="s">
        <v>517</v>
      </c>
    </row>
    <row r="212" spans="1:7" ht="15">
      <c r="A212">
        <v>211</v>
      </c>
      <c r="B212" t="s">
        <v>499</v>
      </c>
      <c r="C212" t="s">
        <v>509</v>
      </c>
      <c r="D212" t="s">
        <v>521</v>
      </c>
      <c r="E212" t="s">
        <v>747</v>
      </c>
      <c r="F212" s="469">
        <v>999</v>
      </c>
      <c r="G212" t="s">
        <v>542</v>
      </c>
    </row>
    <row r="213" spans="1:7" ht="15">
      <c r="A213">
        <v>212</v>
      </c>
      <c r="B213" t="s">
        <v>499</v>
      </c>
      <c r="C213" t="s">
        <v>508</v>
      </c>
      <c r="D213" t="s">
        <v>524</v>
      </c>
      <c r="E213" t="s">
        <v>748</v>
      </c>
      <c r="F213" s="469">
        <v>1799</v>
      </c>
      <c r="G213" t="s">
        <v>542</v>
      </c>
    </row>
    <row r="214" spans="1:7" ht="15">
      <c r="A214">
        <v>213</v>
      </c>
      <c r="B214" t="s">
        <v>499</v>
      </c>
      <c r="C214" t="s">
        <v>498</v>
      </c>
      <c r="D214" t="s">
        <v>526</v>
      </c>
      <c r="E214" t="s">
        <v>749</v>
      </c>
      <c r="F214" s="469">
        <v>699</v>
      </c>
      <c r="G214" t="s">
        <v>542</v>
      </c>
    </row>
    <row r="215" spans="1:7" ht="15">
      <c r="A215">
        <v>214</v>
      </c>
      <c r="B215" t="s">
        <v>499</v>
      </c>
      <c r="C215" t="s">
        <v>498</v>
      </c>
      <c r="D215" t="s">
        <v>528</v>
      </c>
      <c r="E215" t="s">
        <v>750</v>
      </c>
      <c r="F215" s="469">
        <v>999</v>
      </c>
      <c r="G215" t="s">
        <v>619</v>
      </c>
    </row>
    <row r="216" spans="1:7" ht="15">
      <c r="A216">
        <v>215</v>
      </c>
      <c r="B216" t="s">
        <v>499</v>
      </c>
      <c r="C216" t="s">
        <v>509</v>
      </c>
      <c r="D216" t="s">
        <v>530</v>
      </c>
      <c r="E216" t="s">
        <v>751</v>
      </c>
      <c r="F216" s="469">
        <v>699</v>
      </c>
      <c r="G216" t="s">
        <v>520</v>
      </c>
    </row>
    <row r="217" spans="1:7" ht="15">
      <c r="A217">
        <v>216</v>
      </c>
      <c r="B217" t="s">
        <v>499</v>
      </c>
      <c r="C217" t="s">
        <v>508</v>
      </c>
      <c r="D217" t="s">
        <v>532</v>
      </c>
      <c r="E217" t="s">
        <v>752</v>
      </c>
      <c r="F217" s="469">
        <v>1399</v>
      </c>
      <c r="G217" t="s">
        <v>523</v>
      </c>
    </row>
    <row r="218" spans="1:7" ht="15">
      <c r="A218">
        <v>217</v>
      </c>
      <c r="B218" t="s">
        <v>499</v>
      </c>
      <c r="C218" t="s">
        <v>507</v>
      </c>
      <c r="D218" t="s">
        <v>534</v>
      </c>
      <c r="E218" t="s">
        <v>753</v>
      </c>
      <c r="F218" s="469">
        <v>1999</v>
      </c>
      <c r="G218" t="s">
        <v>570</v>
      </c>
    </row>
    <row r="219" spans="1:7" ht="15">
      <c r="A219">
        <v>218</v>
      </c>
      <c r="B219" t="s">
        <v>499</v>
      </c>
      <c r="C219" t="s">
        <v>498</v>
      </c>
      <c r="D219" t="s">
        <v>536</v>
      </c>
      <c r="E219" t="s">
        <v>754</v>
      </c>
      <c r="F219" s="469">
        <v>1849</v>
      </c>
      <c r="G219" t="s">
        <v>570</v>
      </c>
    </row>
    <row r="220" spans="1:7" ht="15">
      <c r="A220">
        <v>219</v>
      </c>
      <c r="B220" t="s">
        <v>499</v>
      </c>
      <c r="C220" t="s">
        <v>509</v>
      </c>
      <c r="D220" t="s">
        <v>538</v>
      </c>
      <c r="E220" t="s">
        <v>755</v>
      </c>
      <c r="F220" s="469">
        <v>1796.85</v>
      </c>
      <c r="G220" t="s">
        <v>520</v>
      </c>
    </row>
    <row r="221" spans="1:7" ht="15">
      <c r="A221">
        <v>220</v>
      </c>
      <c r="B221" t="s">
        <v>499</v>
      </c>
      <c r="C221" t="s">
        <v>507</v>
      </c>
      <c r="D221" t="s">
        <v>540</v>
      </c>
      <c r="E221" t="s">
        <v>756</v>
      </c>
      <c r="F221" s="469">
        <v>1535.49</v>
      </c>
      <c r="G221" t="s">
        <v>523</v>
      </c>
    </row>
    <row r="222" spans="1:7" ht="15">
      <c r="A222">
        <v>221</v>
      </c>
      <c r="B222" t="s">
        <v>499</v>
      </c>
      <c r="C222" t="s">
        <v>504</v>
      </c>
      <c r="D222" t="s">
        <v>543</v>
      </c>
      <c r="E222" t="s">
        <v>757</v>
      </c>
      <c r="F222" s="469">
        <v>949</v>
      </c>
      <c r="G222" t="s">
        <v>523</v>
      </c>
    </row>
    <row r="223" spans="1:7" ht="15">
      <c r="A223">
        <v>222</v>
      </c>
      <c r="B223" t="s">
        <v>499</v>
      </c>
      <c r="C223" t="s">
        <v>506</v>
      </c>
      <c r="D223" t="s">
        <v>515</v>
      </c>
      <c r="E223" t="s">
        <v>758</v>
      </c>
      <c r="F223" s="469">
        <v>1899</v>
      </c>
      <c r="G223" t="s">
        <v>523</v>
      </c>
    </row>
    <row r="224" spans="1:7" ht="15">
      <c r="A224">
        <v>223</v>
      </c>
      <c r="B224" t="s">
        <v>499</v>
      </c>
      <c r="C224" t="s">
        <v>508</v>
      </c>
      <c r="D224" t="s">
        <v>518</v>
      </c>
      <c r="E224" t="s">
        <v>759</v>
      </c>
      <c r="F224" s="469">
        <v>1756.94</v>
      </c>
      <c r="G224" t="s">
        <v>523</v>
      </c>
    </row>
    <row r="225" spans="1:7" ht="15">
      <c r="A225">
        <v>224</v>
      </c>
      <c r="B225" t="s">
        <v>499</v>
      </c>
      <c r="C225" t="s">
        <v>508</v>
      </c>
      <c r="D225" t="s">
        <v>521</v>
      </c>
      <c r="E225" t="s">
        <v>760</v>
      </c>
      <c r="F225" s="469">
        <v>2199</v>
      </c>
      <c r="G225" t="s">
        <v>523</v>
      </c>
    </row>
    <row r="226" spans="1:7" ht="15">
      <c r="A226">
        <v>225</v>
      </c>
      <c r="B226" t="s">
        <v>499</v>
      </c>
      <c r="C226" t="s">
        <v>506</v>
      </c>
      <c r="D226" t="s">
        <v>524</v>
      </c>
      <c r="E226" t="s">
        <v>761</v>
      </c>
      <c r="F226" s="469">
        <v>1813.79</v>
      </c>
      <c r="G226" t="s">
        <v>523</v>
      </c>
    </row>
    <row r="227" spans="1:7" ht="15">
      <c r="A227">
        <v>226</v>
      </c>
      <c r="B227" t="s">
        <v>499</v>
      </c>
      <c r="C227" t="s">
        <v>504</v>
      </c>
      <c r="D227" t="s">
        <v>526</v>
      </c>
      <c r="E227" t="s">
        <v>762</v>
      </c>
      <c r="F227" s="469">
        <v>1569.37</v>
      </c>
      <c r="G227" t="s">
        <v>523</v>
      </c>
    </row>
    <row r="228" spans="1:7" ht="15">
      <c r="A228">
        <v>227</v>
      </c>
      <c r="B228" t="s">
        <v>499</v>
      </c>
      <c r="C228" t="s">
        <v>508</v>
      </c>
      <c r="D228" t="s">
        <v>528</v>
      </c>
      <c r="E228" t="s">
        <v>763</v>
      </c>
      <c r="F228" s="469">
        <v>1487.09</v>
      </c>
      <c r="G228" t="s">
        <v>523</v>
      </c>
    </row>
    <row r="229" spans="1:7" ht="15">
      <c r="A229">
        <v>228</v>
      </c>
      <c r="B229" t="s">
        <v>499</v>
      </c>
      <c r="C229" t="s">
        <v>508</v>
      </c>
      <c r="D229" t="s">
        <v>530</v>
      </c>
      <c r="E229" t="s">
        <v>764</v>
      </c>
      <c r="F229" s="469">
        <v>1499</v>
      </c>
      <c r="G229" t="s">
        <v>523</v>
      </c>
    </row>
    <row r="230" spans="1:7" ht="15">
      <c r="A230">
        <v>229</v>
      </c>
      <c r="B230" t="s">
        <v>499</v>
      </c>
      <c r="C230" t="s">
        <v>509</v>
      </c>
      <c r="D230" t="s">
        <v>532</v>
      </c>
      <c r="E230" t="s">
        <v>765</v>
      </c>
      <c r="F230" s="469">
        <v>774.4</v>
      </c>
      <c r="G230" t="s">
        <v>523</v>
      </c>
    </row>
    <row r="231" spans="1:7" ht="15">
      <c r="A231">
        <v>230</v>
      </c>
      <c r="B231" t="s">
        <v>499</v>
      </c>
      <c r="C231" t="s">
        <v>506</v>
      </c>
      <c r="D231" t="s">
        <v>534</v>
      </c>
      <c r="E231" t="s">
        <v>766</v>
      </c>
      <c r="F231" s="469">
        <v>336.38</v>
      </c>
      <c r="G231" t="s">
        <v>523</v>
      </c>
    </row>
    <row r="232" spans="1:7" ht="15">
      <c r="A232">
        <v>231</v>
      </c>
      <c r="B232" t="s">
        <v>499</v>
      </c>
      <c r="C232" t="s">
        <v>509</v>
      </c>
      <c r="D232" t="s">
        <v>536</v>
      </c>
      <c r="E232" t="s">
        <v>767</v>
      </c>
      <c r="F232" s="469">
        <v>1699</v>
      </c>
      <c r="G232" t="s">
        <v>552</v>
      </c>
    </row>
    <row r="233" spans="1:7" ht="15">
      <c r="A233">
        <v>232</v>
      </c>
      <c r="B233" t="s">
        <v>499</v>
      </c>
      <c r="C233" t="s">
        <v>504</v>
      </c>
      <c r="D233" t="s">
        <v>538</v>
      </c>
      <c r="E233" t="s">
        <v>768</v>
      </c>
      <c r="F233" s="469">
        <v>1599</v>
      </c>
      <c r="G233" t="s">
        <v>552</v>
      </c>
    </row>
    <row r="234" spans="1:7" ht="15">
      <c r="A234">
        <v>233</v>
      </c>
      <c r="B234" t="s">
        <v>499</v>
      </c>
      <c r="C234" t="s">
        <v>507</v>
      </c>
      <c r="D234" t="s">
        <v>540</v>
      </c>
      <c r="E234" t="s">
        <v>769</v>
      </c>
      <c r="F234" s="469">
        <v>1099</v>
      </c>
      <c r="G234" t="s">
        <v>552</v>
      </c>
    </row>
    <row r="235" spans="1:7" ht="15">
      <c r="A235">
        <v>234</v>
      </c>
      <c r="B235" t="s">
        <v>499</v>
      </c>
      <c r="C235" t="s">
        <v>509</v>
      </c>
      <c r="D235" t="s">
        <v>543</v>
      </c>
      <c r="E235" t="s">
        <v>770</v>
      </c>
      <c r="F235" s="469">
        <v>749</v>
      </c>
      <c r="G235" t="s">
        <v>542</v>
      </c>
    </row>
    <row r="236" spans="1:7" ht="15">
      <c r="A236">
        <v>235</v>
      </c>
      <c r="B236" t="s">
        <v>499</v>
      </c>
      <c r="C236" t="s">
        <v>509</v>
      </c>
      <c r="D236" t="s">
        <v>515</v>
      </c>
      <c r="E236" t="s">
        <v>771</v>
      </c>
      <c r="F236" s="469">
        <v>699</v>
      </c>
      <c r="G236" t="s">
        <v>547</v>
      </c>
    </row>
    <row r="237" spans="1:7" ht="15">
      <c r="A237">
        <v>236</v>
      </c>
      <c r="B237" t="s">
        <v>499</v>
      </c>
      <c r="C237" t="s">
        <v>498</v>
      </c>
      <c r="D237" t="s">
        <v>518</v>
      </c>
      <c r="E237" t="s">
        <v>772</v>
      </c>
      <c r="F237" s="469">
        <v>3999</v>
      </c>
      <c r="G237" t="s">
        <v>570</v>
      </c>
    </row>
    <row r="238" spans="1:7" ht="15">
      <c r="A238">
        <v>237</v>
      </c>
      <c r="B238" t="s">
        <v>499</v>
      </c>
      <c r="C238" t="s">
        <v>498</v>
      </c>
      <c r="D238" t="s">
        <v>521</v>
      </c>
      <c r="E238" t="s">
        <v>773</v>
      </c>
      <c r="F238" s="469">
        <v>2099</v>
      </c>
      <c r="G238" t="s">
        <v>570</v>
      </c>
    </row>
    <row r="239" spans="1:7" ht="15">
      <c r="A239">
        <v>238</v>
      </c>
      <c r="B239" t="s">
        <v>499</v>
      </c>
      <c r="C239" t="s">
        <v>509</v>
      </c>
      <c r="D239" t="s">
        <v>524</v>
      </c>
      <c r="E239" t="s">
        <v>774</v>
      </c>
      <c r="F239" s="469">
        <v>2249</v>
      </c>
      <c r="G239" t="s">
        <v>570</v>
      </c>
    </row>
    <row r="240" spans="1:7" ht="15">
      <c r="A240">
        <v>239</v>
      </c>
      <c r="B240" t="s">
        <v>499</v>
      </c>
      <c r="C240" t="s">
        <v>509</v>
      </c>
      <c r="D240" t="s">
        <v>526</v>
      </c>
      <c r="E240" t="s">
        <v>775</v>
      </c>
      <c r="F240" s="469">
        <v>2099</v>
      </c>
      <c r="G240" t="s">
        <v>570</v>
      </c>
    </row>
    <row r="241" spans="1:7" ht="15">
      <c r="A241">
        <v>240</v>
      </c>
      <c r="B241" t="s">
        <v>499</v>
      </c>
      <c r="C241" t="s">
        <v>508</v>
      </c>
      <c r="D241" t="s">
        <v>528</v>
      </c>
      <c r="E241" t="s">
        <v>776</v>
      </c>
      <c r="F241" s="469">
        <v>1949</v>
      </c>
      <c r="G241" t="s">
        <v>570</v>
      </c>
    </row>
    <row r="242" spans="1:7" ht="15">
      <c r="A242">
        <v>241</v>
      </c>
      <c r="B242" t="s">
        <v>499</v>
      </c>
      <c r="C242" t="s">
        <v>507</v>
      </c>
      <c r="D242" t="s">
        <v>530</v>
      </c>
      <c r="E242" t="s">
        <v>777</v>
      </c>
      <c r="F242" s="469">
        <v>1599</v>
      </c>
      <c r="G242" t="s">
        <v>570</v>
      </c>
    </row>
    <row r="243" spans="1:7" ht="15">
      <c r="A243">
        <v>242</v>
      </c>
      <c r="B243" t="s">
        <v>499</v>
      </c>
      <c r="C243" t="s">
        <v>506</v>
      </c>
      <c r="D243" t="s">
        <v>532</v>
      </c>
      <c r="E243" t="s">
        <v>778</v>
      </c>
      <c r="F243" s="469">
        <v>1399</v>
      </c>
      <c r="G243" t="s">
        <v>570</v>
      </c>
    </row>
    <row r="244" spans="1:7" ht="15">
      <c r="A244">
        <v>243</v>
      </c>
      <c r="B244" t="s">
        <v>499</v>
      </c>
      <c r="C244" t="s">
        <v>507</v>
      </c>
      <c r="D244" t="s">
        <v>534</v>
      </c>
      <c r="E244" t="s">
        <v>779</v>
      </c>
      <c r="F244" s="469">
        <v>1599</v>
      </c>
      <c r="G244" t="s">
        <v>570</v>
      </c>
    </row>
    <row r="245" spans="1:7" ht="15">
      <c r="A245">
        <v>244</v>
      </c>
      <c r="B245" t="s">
        <v>499</v>
      </c>
      <c r="C245" t="s">
        <v>498</v>
      </c>
      <c r="D245" t="s">
        <v>536</v>
      </c>
      <c r="E245" t="s">
        <v>780</v>
      </c>
      <c r="F245" s="469">
        <v>899</v>
      </c>
      <c r="G245" t="s">
        <v>570</v>
      </c>
    </row>
    <row r="246" spans="1:7" ht="15">
      <c r="A246">
        <v>245</v>
      </c>
      <c r="B246" t="s">
        <v>499</v>
      </c>
      <c r="C246" t="s">
        <v>508</v>
      </c>
      <c r="D246" t="s">
        <v>538</v>
      </c>
      <c r="E246" t="s">
        <v>781</v>
      </c>
      <c r="F246" s="469">
        <v>1099</v>
      </c>
      <c r="G246" t="s">
        <v>619</v>
      </c>
    </row>
    <row r="247" spans="1:7" ht="15">
      <c r="A247">
        <v>246</v>
      </c>
      <c r="B247" t="s">
        <v>499</v>
      </c>
      <c r="C247" t="s">
        <v>507</v>
      </c>
      <c r="D247" t="s">
        <v>540</v>
      </c>
      <c r="E247" t="s">
        <v>782</v>
      </c>
      <c r="F247" s="469">
        <v>229</v>
      </c>
      <c r="G247" t="s">
        <v>619</v>
      </c>
    </row>
    <row r="248" spans="1:7" ht="15">
      <c r="A248">
        <v>247</v>
      </c>
      <c r="B248" t="s">
        <v>499</v>
      </c>
      <c r="C248" t="s">
        <v>506</v>
      </c>
      <c r="D248" t="s">
        <v>543</v>
      </c>
      <c r="E248" t="s">
        <v>783</v>
      </c>
      <c r="F248" s="469">
        <v>1699</v>
      </c>
      <c r="G248" t="s">
        <v>619</v>
      </c>
    </row>
    <row r="249" spans="1:7" ht="15">
      <c r="A249">
        <v>248</v>
      </c>
      <c r="B249" t="s">
        <v>499</v>
      </c>
      <c r="C249" t="s">
        <v>504</v>
      </c>
      <c r="D249" t="s">
        <v>515</v>
      </c>
      <c r="E249" t="s">
        <v>784</v>
      </c>
      <c r="F249" s="469">
        <v>399</v>
      </c>
      <c r="G249" t="s">
        <v>619</v>
      </c>
    </row>
    <row r="250" spans="1:7" ht="15">
      <c r="A250">
        <v>249</v>
      </c>
      <c r="B250" t="s">
        <v>499</v>
      </c>
      <c r="C250" t="s">
        <v>504</v>
      </c>
      <c r="D250" t="s">
        <v>518</v>
      </c>
      <c r="E250" t="s">
        <v>785</v>
      </c>
      <c r="F250" s="469">
        <v>399</v>
      </c>
      <c r="G250" t="s">
        <v>619</v>
      </c>
    </row>
    <row r="251" spans="1:7" ht="15">
      <c r="A251">
        <v>250</v>
      </c>
      <c r="B251" t="s">
        <v>499</v>
      </c>
      <c r="C251" t="s">
        <v>506</v>
      </c>
      <c r="D251" t="s">
        <v>521</v>
      </c>
      <c r="E251" t="s">
        <v>786</v>
      </c>
      <c r="F251" s="469">
        <v>749</v>
      </c>
      <c r="G251" t="s">
        <v>619</v>
      </c>
    </row>
    <row r="252" spans="1:7" ht="15">
      <c r="A252">
        <v>251</v>
      </c>
      <c r="B252" t="s">
        <v>499</v>
      </c>
      <c r="C252" t="s">
        <v>508</v>
      </c>
      <c r="D252" t="s">
        <v>524</v>
      </c>
      <c r="E252" t="s">
        <v>787</v>
      </c>
      <c r="F252" s="469">
        <v>629</v>
      </c>
      <c r="G252" t="s">
        <v>619</v>
      </c>
    </row>
    <row r="253" spans="1:7" ht="15">
      <c r="A253">
        <v>252</v>
      </c>
      <c r="B253" t="s">
        <v>499</v>
      </c>
      <c r="C253" t="s">
        <v>498</v>
      </c>
      <c r="D253" t="s">
        <v>526</v>
      </c>
      <c r="E253" t="s">
        <v>788</v>
      </c>
      <c r="F253" s="469">
        <v>499</v>
      </c>
      <c r="G253" t="s">
        <v>619</v>
      </c>
    </row>
    <row r="254" spans="1:7" ht="15">
      <c r="A254">
        <v>253</v>
      </c>
      <c r="B254" t="s">
        <v>499</v>
      </c>
      <c r="C254" t="s">
        <v>506</v>
      </c>
      <c r="D254" t="s">
        <v>528</v>
      </c>
      <c r="E254" t="s">
        <v>789</v>
      </c>
      <c r="F254" s="469">
        <v>729</v>
      </c>
      <c r="G254" t="s">
        <v>619</v>
      </c>
    </row>
    <row r="255" spans="1:7" ht="15">
      <c r="A255">
        <v>254</v>
      </c>
      <c r="B255" t="s">
        <v>499</v>
      </c>
      <c r="C255" t="s">
        <v>508</v>
      </c>
      <c r="D255" t="s">
        <v>530</v>
      </c>
      <c r="E255" t="s">
        <v>790</v>
      </c>
      <c r="F255" s="469">
        <v>549</v>
      </c>
      <c r="G255" t="s">
        <v>619</v>
      </c>
    </row>
    <row r="256" spans="1:7" ht="15">
      <c r="A256">
        <v>255</v>
      </c>
      <c r="B256" t="s">
        <v>499</v>
      </c>
      <c r="C256" t="s">
        <v>506</v>
      </c>
      <c r="D256" t="s">
        <v>532</v>
      </c>
      <c r="E256" t="s">
        <v>791</v>
      </c>
      <c r="F256" s="469">
        <v>289</v>
      </c>
      <c r="G256" t="s">
        <v>619</v>
      </c>
    </row>
    <row r="257" spans="1:7" ht="15">
      <c r="A257">
        <v>256</v>
      </c>
      <c r="B257" t="s">
        <v>499</v>
      </c>
      <c r="C257" t="s">
        <v>498</v>
      </c>
      <c r="D257" t="s">
        <v>534</v>
      </c>
      <c r="E257" t="s">
        <v>792</v>
      </c>
      <c r="F257" s="469">
        <v>1099</v>
      </c>
      <c r="G257" t="s">
        <v>520</v>
      </c>
    </row>
    <row r="258" spans="1:7" ht="15">
      <c r="A258">
        <v>257</v>
      </c>
      <c r="B258" t="s">
        <v>499</v>
      </c>
      <c r="C258" t="s">
        <v>498</v>
      </c>
      <c r="D258" t="s">
        <v>536</v>
      </c>
      <c r="E258" t="s">
        <v>793</v>
      </c>
      <c r="F258" s="469">
        <v>1513.26</v>
      </c>
      <c r="G258" t="s">
        <v>520</v>
      </c>
    </row>
    <row r="259" spans="1:7" ht="15">
      <c r="A259">
        <v>258</v>
      </c>
      <c r="B259" t="s">
        <v>499</v>
      </c>
      <c r="C259" t="s">
        <v>508</v>
      </c>
      <c r="D259" t="s">
        <v>538</v>
      </c>
      <c r="E259" t="s">
        <v>794</v>
      </c>
      <c r="F259" s="469">
        <v>2999</v>
      </c>
      <c r="G259" t="s">
        <v>520</v>
      </c>
    </row>
    <row r="260" spans="1:7" ht="15">
      <c r="A260">
        <v>259</v>
      </c>
      <c r="B260" t="s">
        <v>499</v>
      </c>
      <c r="C260" t="s">
        <v>506</v>
      </c>
      <c r="D260" t="s">
        <v>540</v>
      </c>
      <c r="E260" t="s">
        <v>795</v>
      </c>
      <c r="F260" s="469">
        <v>2499</v>
      </c>
      <c r="G260" t="s">
        <v>520</v>
      </c>
    </row>
    <row r="261" spans="1:7" ht="15">
      <c r="A261">
        <v>260</v>
      </c>
      <c r="B261" t="s">
        <v>499</v>
      </c>
      <c r="C261" t="s">
        <v>498</v>
      </c>
      <c r="D261" t="s">
        <v>543</v>
      </c>
      <c r="E261" t="s">
        <v>796</v>
      </c>
      <c r="F261" s="469">
        <v>999</v>
      </c>
      <c r="G261" t="s">
        <v>520</v>
      </c>
    </row>
    <row r="262" spans="1:7" ht="15">
      <c r="A262">
        <v>261</v>
      </c>
      <c r="B262" t="s">
        <v>499</v>
      </c>
      <c r="C262" t="s">
        <v>504</v>
      </c>
      <c r="D262" t="s">
        <v>515</v>
      </c>
      <c r="E262" t="s">
        <v>797</v>
      </c>
      <c r="F262" s="469">
        <v>899</v>
      </c>
      <c r="G262" t="s">
        <v>520</v>
      </c>
    </row>
    <row r="263" spans="1:7" ht="15">
      <c r="A263">
        <v>262</v>
      </c>
      <c r="B263" t="s">
        <v>499</v>
      </c>
      <c r="C263" t="s">
        <v>498</v>
      </c>
      <c r="D263" t="s">
        <v>518</v>
      </c>
      <c r="E263" t="s">
        <v>798</v>
      </c>
      <c r="F263" s="469">
        <v>749</v>
      </c>
      <c r="G263" t="s">
        <v>520</v>
      </c>
    </row>
    <row r="264" spans="1:7" ht="15">
      <c r="A264">
        <v>263</v>
      </c>
      <c r="B264" t="s">
        <v>499</v>
      </c>
      <c r="C264" t="s">
        <v>506</v>
      </c>
      <c r="D264" t="s">
        <v>521</v>
      </c>
      <c r="E264" t="s">
        <v>799</v>
      </c>
      <c r="F264" s="469">
        <v>1249</v>
      </c>
      <c r="G264" t="s">
        <v>523</v>
      </c>
    </row>
    <row r="265" spans="1:7" ht="15">
      <c r="A265">
        <v>264</v>
      </c>
      <c r="B265" t="s">
        <v>499</v>
      </c>
      <c r="C265" t="s">
        <v>498</v>
      </c>
      <c r="D265" t="s">
        <v>524</v>
      </c>
      <c r="E265" t="s">
        <v>800</v>
      </c>
      <c r="F265" s="469">
        <v>1136.19</v>
      </c>
      <c r="G265" t="s">
        <v>523</v>
      </c>
    </row>
    <row r="266" spans="1:7" ht="15">
      <c r="A266">
        <v>265</v>
      </c>
      <c r="B266" t="s">
        <v>499</v>
      </c>
      <c r="C266" t="s">
        <v>506</v>
      </c>
      <c r="D266" t="s">
        <v>526</v>
      </c>
      <c r="E266" t="s">
        <v>801</v>
      </c>
      <c r="F266" s="469">
        <v>1303.17</v>
      </c>
      <c r="G266" t="s">
        <v>523</v>
      </c>
    </row>
    <row r="267" spans="1:7" ht="15">
      <c r="A267">
        <v>266</v>
      </c>
      <c r="B267" t="s">
        <v>499</v>
      </c>
      <c r="C267" t="s">
        <v>509</v>
      </c>
      <c r="D267" t="s">
        <v>528</v>
      </c>
      <c r="E267" t="s">
        <v>802</v>
      </c>
      <c r="F267" s="469">
        <v>945.01</v>
      </c>
      <c r="G267" t="s">
        <v>523</v>
      </c>
    </row>
    <row r="268" spans="1:7" ht="15">
      <c r="A268">
        <v>267</v>
      </c>
      <c r="B268" t="s">
        <v>499</v>
      </c>
      <c r="C268" t="s">
        <v>509</v>
      </c>
      <c r="D268" t="s">
        <v>530</v>
      </c>
      <c r="E268" t="s">
        <v>803</v>
      </c>
      <c r="F268" s="469">
        <v>849</v>
      </c>
      <c r="G268" t="s">
        <v>523</v>
      </c>
    </row>
    <row r="269" spans="1:7" ht="15">
      <c r="A269">
        <v>268</v>
      </c>
      <c r="B269" t="s">
        <v>499</v>
      </c>
      <c r="C269" t="s">
        <v>509</v>
      </c>
      <c r="D269" t="s">
        <v>532</v>
      </c>
      <c r="E269" t="s">
        <v>804</v>
      </c>
      <c r="F269" s="469">
        <v>899</v>
      </c>
      <c r="G269" t="s">
        <v>523</v>
      </c>
    </row>
    <row r="270" spans="1:7" ht="15">
      <c r="A270">
        <v>269</v>
      </c>
      <c r="B270" t="s">
        <v>499</v>
      </c>
      <c r="C270" t="s">
        <v>504</v>
      </c>
      <c r="D270" t="s">
        <v>534</v>
      </c>
      <c r="E270" t="s">
        <v>805</v>
      </c>
      <c r="F270" s="469">
        <v>1399</v>
      </c>
      <c r="G270" t="s">
        <v>523</v>
      </c>
    </row>
    <row r="271" spans="1:7" ht="15">
      <c r="A271">
        <v>270</v>
      </c>
      <c r="B271" t="s">
        <v>499</v>
      </c>
      <c r="C271" t="s">
        <v>504</v>
      </c>
      <c r="D271" t="s">
        <v>536</v>
      </c>
      <c r="E271" t="s">
        <v>806</v>
      </c>
      <c r="F271" s="469">
        <v>2299</v>
      </c>
      <c r="G271" t="s">
        <v>523</v>
      </c>
    </row>
    <row r="272" spans="1:7" ht="15">
      <c r="A272">
        <v>271</v>
      </c>
      <c r="B272" t="s">
        <v>499</v>
      </c>
      <c r="C272" t="s">
        <v>509</v>
      </c>
      <c r="D272" t="s">
        <v>538</v>
      </c>
      <c r="E272" t="s">
        <v>807</v>
      </c>
      <c r="F272" s="469">
        <v>1995.29</v>
      </c>
      <c r="G272" t="s">
        <v>523</v>
      </c>
    </row>
    <row r="273" spans="1:7" ht="15">
      <c r="A273">
        <v>272</v>
      </c>
      <c r="B273" t="s">
        <v>499</v>
      </c>
      <c r="C273" t="s">
        <v>498</v>
      </c>
      <c r="D273" t="s">
        <v>540</v>
      </c>
      <c r="E273" t="s">
        <v>808</v>
      </c>
      <c r="F273" s="469">
        <v>1749</v>
      </c>
      <c r="G273" t="s">
        <v>523</v>
      </c>
    </row>
    <row r="274" spans="1:7" ht="15">
      <c r="A274">
        <v>273</v>
      </c>
      <c r="B274" t="s">
        <v>499</v>
      </c>
      <c r="C274" t="s">
        <v>507</v>
      </c>
      <c r="D274" t="s">
        <v>543</v>
      </c>
      <c r="E274" t="s">
        <v>809</v>
      </c>
      <c r="F274" s="469">
        <v>1999</v>
      </c>
      <c r="G274" t="s">
        <v>523</v>
      </c>
    </row>
    <row r="275" spans="1:7" ht="15">
      <c r="A275">
        <v>274</v>
      </c>
      <c r="B275" t="s">
        <v>499</v>
      </c>
      <c r="C275" t="s">
        <v>508</v>
      </c>
      <c r="D275" t="s">
        <v>515</v>
      </c>
      <c r="E275" t="s">
        <v>810</v>
      </c>
      <c r="F275" s="469">
        <v>1399</v>
      </c>
      <c r="G275" t="s">
        <v>523</v>
      </c>
    </row>
    <row r="276" spans="1:7" ht="15">
      <c r="A276">
        <v>275</v>
      </c>
      <c r="B276" t="s">
        <v>499</v>
      </c>
      <c r="C276" t="s">
        <v>504</v>
      </c>
      <c r="D276" t="s">
        <v>518</v>
      </c>
      <c r="E276" t="s">
        <v>811</v>
      </c>
      <c r="F276" s="469">
        <v>1697.63</v>
      </c>
      <c r="G276" t="s">
        <v>523</v>
      </c>
    </row>
    <row r="277" spans="1:7" ht="15">
      <c r="A277">
        <v>276</v>
      </c>
      <c r="B277" t="s">
        <v>499</v>
      </c>
      <c r="C277" t="s">
        <v>507</v>
      </c>
      <c r="D277" t="s">
        <v>521</v>
      </c>
      <c r="E277" t="s">
        <v>812</v>
      </c>
      <c r="F277" s="469">
        <v>1799</v>
      </c>
      <c r="G277" t="s">
        <v>523</v>
      </c>
    </row>
    <row r="278" spans="1:7" ht="15">
      <c r="A278">
        <v>277</v>
      </c>
      <c r="B278" t="s">
        <v>499</v>
      </c>
      <c r="C278" t="s">
        <v>498</v>
      </c>
      <c r="D278" t="s">
        <v>524</v>
      </c>
      <c r="E278" t="s">
        <v>813</v>
      </c>
      <c r="F278" s="469">
        <v>1699</v>
      </c>
      <c r="G278" t="s">
        <v>523</v>
      </c>
    </row>
    <row r="279" spans="1:7" ht="15">
      <c r="A279">
        <v>278</v>
      </c>
      <c r="B279" t="s">
        <v>499</v>
      </c>
      <c r="C279" t="s">
        <v>506</v>
      </c>
      <c r="D279" t="s">
        <v>526</v>
      </c>
      <c r="E279" t="s">
        <v>814</v>
      </c>
      <c r="F279" s="469">
        <v>1833.15</v>
      </c>
      <c r="G279" t="s">
        <v>523</v>
      </c>
    </row>
    <row r="280" spans="1:7" ht="15">
      <c r="A280">
        <v>279</v>
      </c>
      <c r="B280" t="s">
        <v>499</v>
      </c>
      <c r="C280" t="s">
        <v>506</v>
      </c>
      <c r="D280" t="s">
        <v>528</v>
      </c>
      <c r="E280" t="s">
        <v>815</v>
      </c>
      <c r="F280" s="469">
        <v>1960.2</v>
      </c>
      <c r="G280" t="s">
        <v>523</v>
      </c>
    </row>
    <row r="281" spans="1:7" ht="15">
      <c r="A281">
        <v>280</v>
      </c>
      <c r="B281" t="s">
        <v>499</v>
      </c>
      <c r="C281" t="s">
        <v>509</v>
      </c>
      <c r="D281" t="s">
        <v>530</v>
      </c>
      <c r="E281" t="s">
        <v>816</v>
      </c>
      <c r="F281" s="469">
        <v>1934.79</v>
      </c>
      <c r="G281" t="s">
        <v>523</v>
      </c>
    </row>
    <row r="282" spans="1:7" ht="15">
      <c r="A282">
        <v>281</v>
      </c>
      <c r="B282" t="s">
        <v>499</v>
      </c>
      <c r="C282" t="s">
        <v>508</v>
      </c>
      <c r="D282" t="s">
        <v>532</v>
      </c>
      <c r="E282" t="s">
        <v>817</v>
      </c>
      <c r="F282" s="469">
        <v>1599</v>
      </c>
      <c r="G282" t="s">
        <v>523</v>
      </c>
    </row>
    <row r="283" spans="1:7" ht="15">
      <c r="A283">
        <v>282</v>
      </c>
      <c r="B283" t="s">
        <v>499</v>
      </c>
      <c r="C283" t="s">
        <v>508</v>
      </c>
      <c r="D283" t="s">
        <v>534</v>
      </c>
      <c r="E283" t="s">
        <v>818</v>
      </c>
      <c r="F283" s="469">
        <v>1571.79</v>
      </c>
      <c r="G283" t="s">
        <v>523</v>
      </c>
    </row>
    <row r="284" spans="1:7" ht="15">
      <c r="A284">
        <v>283</v>
      </c>
      <c r="B284" t="s">
        <v>499</v>
      </c>
      <c r="C284" t="s">
        <v>506</v>
      </c>
      <c r="D284" t="s">
        <v>536</v>
      </c>
      <c r="E284" t="s">
        <v>819</v>
      </c>
      <c r="F284" s="469">
        <v>1646.81</v>
      </c>
      <c r="G284" t="s">
        <v>523</v>
      </c>
    </row>
    <row r="285" spans="1:7" ht="15">
      <c r="A285">
        <v>284</v>
      </c>
      <c r="B285" t="s">
        <v>499</v>
      </c>
      <c r="C285" t="s">
        <v>504</v>
      </c>
      <c r="D285" t="s">
        <v>538</v>
      </c>
      <c r="E285" t="s">
        <v>820</v>
      </c>
      <c r="F285" s="469">
        <v>1998.92</v>
      </c>
      <c r="G285" t="s">
        <v>523</v>
      </c>
    </row>
    <row r="286" spans="1:7" ht="15">
      <c r="A286">
        <v>285</v>
      </c>
      <c r="B286" t="s">
        <v>499</v>
      </c>
      <c r="C286" t="s">
        <v>508</v>
      </c>
      <c r="D286" t="s">
        <v>540</v>
      </c>
      <c r="E286" t="s">
        <v>821</v>
      </c>
      <c r="F286" s="469">
        <v>999</v>
      </c>
      <c r="G286" t="s">
        <v>523</v>
      </c>
    </row>
    <row r="287" spans="1:7" ht="15">
      <c r="A287">
        <v>286</v>
      </c>
      <c r="B287" t="s">
        <v>499</v>
      </c>
      <c r="C287" t="s">
        <v>506</v>
      </c>
      <c r="D287" t="s">
        <v>543</v>
      </c>
      <c r="E287" t="s">
        <v>822</v>
      </c>
      <c r="F287" s="469">
        <v>680.02</v>
      </c>
      <c r="G287" t="s">
        <v>523</v>
      </c>
    </row>
    <row r="288" spans="1:7" ht="15">
      <c r="A288">
        <v>287</v>
      </c>
      <c r="B288" t="s">
        <v>499</v>
      </c>
      <c r="C288" t="s">
        <v>506</v>
      </c>
      <c r="D288" t="s">
        <v>515</v>
      </c>
      <c r="E288" t="s">
        <v>823</v>
      </c>
      <c r="F288" s="469">
        <v>306.13</v>
      </c>
      <c r="G288" t="s">
        <v>523</v>
      </c>
    </row>
    <row r="289" spans="1:7" ht="15">
      <c r="A289">
        <v>288</v>
      </c>
      <c r="B289" t="s">
        <v>499</v>
      </c>
      <c r="C289" t="s">
        <v>507</v>
      </c>
      <c r="D289" t="s">
        <v>518</v>
      </c>
      <c r="E289" t="s">
        <v>824</v>
      </c>
      <c r="F289" s="469">
        <v>1899</v>
      </c>
      <c r="G289" t="s">
        <v>552</v>
      </c>
    </row>
    <row r="290" spans="1:7" ht="15">
      <c r="A290">
        <v>289</v>
      </c>
      <c r="B290" t="s">
        <v>499</v>
      </c>
      <c r="C290" t="s">
        <v>509</v>
      </c>
      <c r="D290" t="s">
        <v>521</v>
      </c>
      <c r="E290" t="s">
        <v>825</v>
      </c>
      <c r="F290" s="469">
        <v>799</v>
      </c>
      <c r="G290" t="s">
        <v>552</v>
      </c>
    </row>
    <row r="291" spans="1:7" ht="15">
      <c r="A291">
        <v>290</v>
      </c>
      <c r="B291" t="s">
        <v>499</v>
      </c>
      <c r="C291" t="s">
        <v>504</v>
      </c>
      <c r="D291" t="s">
        <v>524</v>
      </c>
      <c r="E291" t="s">
        <v>826</v>
      </c>
      <c r="F291" s="469">
        <v>849</v>
      </c>
      <c r="G291" t="s">
        <v>552</v>
      </c>
    </row>
    <row r="292" spans="1:7" ht="15">
      <c r="A292">
        <v>291</v>
      </c>
      <c r="B292" t="s">
        <v>499</v>
      </c>
      <c r="C292" t="s">
        <v>504</v>
      </c>
      <c r="D292" t="s">
        <v>526</v>
      </c>
      <c r="E292" t="s">
        <v>827</v>
      </c>
      <c r="F292" s="469">
        <v>1099</v>
      </c>
      <c r="G292" t="s">
        <v>552</v>
      </c>
    </row>
    <row r="293" spans="1:7" ht="15">
      <c r="A293">
        <v>292</v>
      </c>
      <c r="B293" t="s">
        <v>499</v>
      </c>
      <c r="C293" t="s">
        <v>504</v>
      </c>
      <c r="D293" t="s">
        <v>528</v>
      </c>
      <c r="E293" t="s">
        <v>828</v>
      </c>
      <c r="F293" s="469">
        <v>2399</v>
      </c>
      <c r="G293" t="s">
        <v>552</v>
      </c>
    </row>
    <row r="294" spans="1:7" ht="15">
      <c r="A294">
        <v>293</v>
      </c>
      <c r="B294" t="s">
        <v>499</v>
      </c>
      <c r="C294" t="s">
        <v>504</v>
      </c>
      <c r="D294" t="s">
        <v>530</v>
      </c>
      <c r="E294" t="s">
        <v>829</v>
      </c>
      <c r="F294" s="469">
        <v>2199</v>
      </c>
      <c r="G294" t="s">
        <v>517</v>
      </c>
    </row>
    <row r="295" spans="1:7" ht="15">
      <c r="A295">
        <v>294</v>
      </c>
      <c r="B295" t="s">
        <v>499</v>
      </c>
      <c r="C295" t="s">
        <v>507</v>
      </c>
      <c r="D295" t="s">
        <v>532</v>
      </c>
      <c r="E295" t="s">
        <v>830</v>
      </c>
      <c r="F295" s="469">
        <v>1399</v>
      </c>
      <c r="G295" t="s">
        <v>542</v>
      </c>
    </row>
    <row r="296" spans="1:7" ht="15">
      <c r="A296">
        <v>295</v>
      </c>
      <c r="B296" t="s">
        <v>499</v>
      </c>
      <c r="C296" t="s">
        <v>508</v>
      </c>
      <c r="D296" t="s">
        <v>534</v>
      </c>
      <c r="E296" t="s">
        <v>831</v>
      </c>
      <c r="F296" s="469">
        <v>649</v>
      </c>
      <c r="G296" t="s">
        <v>542</v>
      </c>
    </row>
    <row r="297" spans="1:7" ht="15">
      <c r="A297">
        <v>296</v>
      </c>
      <c r="B297" t="s">
        <v>499</v>
      </c>
      <c r="C297" t="s">
        <v>506</v>
      </c>
      <c r="D297" t="s">
        <v>536</v>
      </c>
      <c r="E297" t="s">
        <v>832</v>
      </c>
      <c r="F297" s="469">
        <v>3199</v>
      </c>
      <c r="G297" t="s">
        <v>542</v>
      </c>
    </row>
    <row r="298" spans="1:7" ht="15">
      <c r="A298">
        <v>297</v>
      </c>
      <c r="B298" t="s">
        <v>499</v>
      </c>
      <c r="C298" t="s">
        <v>506</v>
      </c>
      <c r="D298" t="s">
        <v>538</v>
      </c>
      <c r="E298" t="s">
        <v>833</v>
      </c>
      <c r="F298" s="469">
        <v>3599</v>
      </c>
      <c r="G298" t="s">
        <v>542</v>
      </c>
    </row>
    <row r="299" spans="1:7" ht="15">
      <c r="A299">
        <v>298</v>
      </c>
      <c r="B299" t="s">
        <v>499</v>
      </c>
      <c r="C299" t="s">
        <v>508</v>
      </c>
      <c r="D299" t="s">
        <v>540</v>
      </c>
      <c r="E299" t="s">
        <v>834</v>
      </c>
      <c r="F299" s="469">
        <v>2099</v>
      </c>
      <c r="G299" t="s">
        <v>542</v>
      </c>
    </row>
    <row r="300" spans="1:7" ht="15">
      <c r="A300">
        <v>299</v>
      </c>
      <c r="B300" t="s">
        <v>499</v>
      </c>
      <c r="C300" t="s">
        <v>509</v>
      </c>
      <c r="D300" t="s">
        <v>543</v>
      </c>
      <c r="E300" t="s">
        <v>835</v>
      </c>
      <c r="F300" s="469">
        <v>1999</v>
      </c>
      <c r="G300" t="s">
        <v>542</v>
      </c>
    </row>
    <row r="301" spans="1:7" ht="15">
      <c r="A301">
        <v>300</v>
      </c>
      <c r="B301" t="s">
        <v>499</v>
      </c>
      <c r="C301" t="s">
        <v>504</v>
      </c>
      <c r="D301" t="s">
        <v>515</v>
      </c>
      <c r="E301" t="s">
        <v>836</v>
      </c>
      <c r="F301" s="469">
        <v>299</v>
      </c>
      <c r="G301" t="s">
        <v>542</v>
      </c>
    </row>
    <row r="302" spans="1:7" ht="15">
      <c r="A302">
        <v>301</v>
      </c>
      <c r="B302" t="s">
        <v>499</v>
      </c>
      <c r="C302" t="s">
        <v>508</v>
      </c>
      <c r="D302" t="s">
        <v>518</v>
      </c>
      <c r="E302" t="s">
        <v>837</v>
      </c>
      <c r="F302" s="469">
        <v>299</v>
      </c>
      <c r="G302" t="s">
        <v>542</v>
      </c>
    </row>
    <row r="303" spans="1:7" ht="15">
      <c r="A303">
        <v>302</v>
      </c>
      <c r="B303" t="s">
        <v>499</v>
      </c>
      <c r="C303" t="s">
        <v>506</v>
      </c>
      <c r="D303" t="s">
        <v>521</v>
      </c>
      <c r="E303" t="s">
        <v>838</v>
      </c>
      <c r="F303" s="469">
        <v>529</v>
      </c>
      <c r="G303" t="s">
        <v>542</v>
      </c>
    </row>
    <row r="304" spans="1:7" ht="15">
      <c r="A304">
        <v>303</v>
      </c>
      <c r="B304" t="s">
        <v>499</v>
      </c>
      <c r="C304" t="s">
        <v>509</v>
      </c>
      <c r="D304" t="s">
        <v>524</v>
      </c>
      <c r="E304" t="s">
        <v>839</v>
      </c>
      <c r="F304" s="469">
        <v>1299</v>
      </c>
      <c r="G304" t="s">
        <v>840</v>
      </c>
    </row>
    <row r="305" spans="1:7" ht="15">
      <c r="A305">
        <v>304</v>
      </c>
      <c r="B305" t="s">
        <v>499</v>
      </c>
      <c r="C305" t="s">
        <v>506</v>
      </c>
      <c r="D305" t="s">
        <v>526</v>
      </c>
      <c r="E305" t="s">
        <v>841</v>
      </c>
      <c r="F305" s="469">
        <v>1199</v>
      </c>
      <c r="G305" t="s">
        <v>552</v>
      </c>
    </row>
    <row r="306" spans="1:7" ht="15">
      <c r="A306">
        <v>305</v>
      </c>
      <c r="B306" t="s">
        <v>502</v>
      </c>
      <c r="C306" t="s">
        <v>504</v>
      </c>
      <c r="D306" t="s">
        <v>528</v>
      </c>
      <c r="E306" t="s">
        <v>842</v>
      </c>
      <c r="F306" s="469">
        <v>237</v>
      </c>
      <c r="G306" t="s">
        <v>843</v>
      </c>
    </row>
    <row r="307" spans="1:7" ht="15">
      <c r="A307">
        <v>306</v>
      </c>
      <c r="B307" t="s">
        <v>502</v>
      </c>
      <c r="C307" t="s">
        <v>506</v>
      </c>
      <c r="D307" t="s">
        <v>530</v>
      </c>
      <c r="E307" t="s">
        <v>844</v>
      </c>
      <c r="F307" s="469">
        <v>439</v>
      </c>
      <c r="G307" t="s">
        <v>517</v>
      </c>
    </row>
    <row r="308" spans="1:7" ht="15">
      <c r="A308">
        <v>307</v>
      </c>
      <c r="B308" t="s">
        <v>502</v>
      </c>
      <c r="C308" t="s">
        <v>506</v>
      </c>
      <c r="D308" t="s">
        <v>532</v>
      </c>
      <c r="E308" t="s">
        <v>845</v>
      </c>
      <c r="F308" s="469">
        <v>439</v>
      </c>
      <c r="G308" t="s">
        <v>517</v>
      </c>
    </row>
    <row r="309" spans="1:7" ht="15">
      <c r="A309">
        <v>308</v>
      </c>
      <c r="B309" t="s">
        <v>502</v>
      </c>
      <c r="C309" t="s">
        <v>504</v>
      </c>
      <c r="D309" t="s">
        <v>534</v>
      </c>
      <c r="E309" t="s">
        <v>846</v>
      </c>
      <c r="F309" s="469">
        <v>237</v>
      </c>
      <c r="G309" t="s">
        <v>843</v>
      </c>
    </row>
    <row r="310" spans="1:7" ht="15">
      <c r="A310">
        <v>309</v>
      </c>
      <c r="B310" t="s">
        <v>502</v>
      </c>
      <c r="C310" t="s">
        <v>498</v>
      </c>
      <c r="D310" t="s">
        <v>536</v>
      </c>
      <c r="E310" t="s">
        <v>847</v>
      </c>
      <c r="F310" s="469">
        <v>199</v>
      </c>
      <c r="G310" t="s">
        <v>848</v>
      </c>
    </row>
    <row r="311" spans="1:7" ht="15">
      <c r="A311">
        <v>310</v>
      </c>
      <c r="B311" t="s">
        <v>502</v>
      </c>
      <c r="C311" t="s">
        <v>498</v>
      </c>
      <c r="D311" t="s">
        <v>538</v>
      </c>
      <c r="E311" t="s">
        <v>849</v>
      </c>
      <c r="F311" s="469">
        <v>439</v>
      </c>
      <c r="G311" t="s">
        <v>843</v>
      </c>
    </row>
    <row r="312" spans="1:7" ht="15">
      <c r="A312">
        <v>311</v>
      </c>
      <c r="B312" t="s">
        <v>502</v>
      </c>
      <c r="C312" t="s">
        <v>506</v>
      </c>
      <c r="D312" t="s">
        <v>540</v>
      </c>
      <c r="E312" t="s">
        <v>850</v>
      </c>
      <c r="F312" s="469">
        <v>319</v>
      </c>
      <c r="G312" t="s">
        <v>843</v>
      </c>
    </row>
    <row r="313" spans="1:7" ht="15">
      <c r="A313">
        <v>312</v>
      </c>
      <c r="B313" t="s">
        <v>502</v>
      </c>
      <c r="C313" t="s">
        <v>507</v>
      </c>
      <c r="D313" t="s">
        <v>543</v>
      </c>
      <c r="E313" t="s">
        <v>851</v>
      </c>
      <c r="F313" s="469">
        <v>439</v>
      </c>
      <c r="G313" t="s">
        <v>517</v>
      </c>
    </row>
    <row r="314" spans="1:7" ht="15">
      <c r="A314">
        <v>313</v>
      </c>
      <c r="B314" t="s">
        <v>502</v>
      </c>
      <c r="C314" t="s">
        <v>506</v>
      </c>
      <c r="D314" t="s">
        <v>515</v>
      </c>
      <c r="E314" t="s">
        <v>852</v>
      </c>
      <c r="F314" s="469">
        <v>164</v>
      </c>
      <c r="G314" t="s">
        <v>843</v>
      </c>
    </row>
    <row r="315" spans="1:7" ht="15">
      <c r="A315">
        <v>314</v>
      </c>
      <c r="B315" t="s">
        <v>502</v>
      </c>
      <c r="C315" t="s">
        <v>507</v>
      </c>
      <c r="D315" t="s">
        <v>518</v>
      </c>
      <c r="E315" t="s">
        <v>853</v>
      </c>
      <c r="F315" s="469">
        <v>529</v>
      </c>
      <c r="G315" t="s">
        <v>517</v>
      </c>
    </row>
    <row r="316" spans="1:7" ht="15">
      <c r="A316">
        <v>315</v>
      </c>
      <c r="B316" t="s">
        <v>502</v>
      </c>
      <c r="C316" t="s">
        <v>507</v>
      </c>
      <c r="D316" t="s">
        <v>521</v>
      </c>
      <c r="E316" t="s">
        <v>854</v>
      </c>
      <c r="F316" s="469">
        <v>144</v>
      </c>
      <c r="G316" t="s">
        <v>843</v>
      </c>
    </row>
    <row r="317" spans="1:7" ht="15">
      <c r="A317">
        <v>316</v>
      </c>
      <c r="B317" t="s">
        <v>502</v>
      </c>
      <c r="C317" t="s">
        <v>506</v>
      </c>
      <c r="D317" t="s">
        <v>524</v>
      </c>
      <c r="E317" t="s">
        <v>855</v>
      </c>
      <c r="F317" s="469">
        <v>539</v>
      </c>
      <c r="G317" t="s">
        <v>517</v>
      </c>
    </row>
    <row r="318" spans="1:7" ht="15">
      <c r="A318">
        <v>317</v>
      </c>
      <c r="B318" t="s">
        <v>502</v>
      </c>
      <c r="C318" t="s">
        <v>508</v>
      </c>
      <c r="D318" t="s">
        <v>526</v>
      </c>
      <c r="E318" t="s">
        <v>856</v>
      </c>
      <c r="F318" s="469">
        <v>159</v>
      </c>
      <c r="G318" t="s">
        <v>520</v>
      </c>
    </row>
    <row r="319" spans="1:7" ht="15">
      <c r="A319">
        <v>318</v>
      </c>
      <c r="B319" t="s">
        <v>502</v>
      </c>
      <c r="C319" t="s">
        <v>504</v>
      </c>
      <c r="D319" t="s">
        <v>528</v>
      </c>
      <c r="E319" t="s">
        <v>857</v>
      </c>
      <c r="F319" s="469">
        <v>1299</v>
      </c>
      <c r="G319" t="s">
        <v>558</v>
      </c>
    </row>
    <row r="320" spans="1:7" ht="15">
      <c r="A320">
        <v>319</v>
      </c>
      <c r="B320" t="s">
        <v>502</v>
      </c>
      <c r="C320" t="s">
        <v>508</v>
      </c>
      <c r="D320" t="s">
        <v>530</v>
      </c>
      <c r="E320" t="s">
        <v>858</v>
      </c>
      <c r="F320" s="469">
        <v>179</v>
      </c>
      <c r="G320" t="s">
        <v>520</v>
      </c>
    </row>
    <row r="321" spans="1:7" ht="15">
      <c r="A321">
        <v>320</v>
      </c>
      <c r="B321" t="s">
        <v>502</v>
      </c>
      <c r="C321" t="s">
        <v>498</v>
      </c>
      <c r="D321" t="s">
        <v>532</v>
      </c>
      <c r="E321" t="s">
        <v>859</v>
      </c>
      <c r="F321" s="469">
        <v>199</v>
      </c>
      <c r="G321" t="s">
        <v>552</v>
      </c>
    </row>
    <row r="322" spans="1:7" ht="15">
      <c r="A322">
        <v>321</v>
      </c>
      <c r="B322" t="s">
        <v>502</v>
      </c>
      <c r="C322" t="s">
        <v>509</v>
      </c>
      <c r="D322" t="s">
        <v>534</v>
      </c>
      <c r="E322" t="s">
        <v>860</v>
      </c>
      <c r="F322" s="469">
        <v>1029</v>
      </c>
      <c r="G322" t="s">
        <v>558</v>
      </c>
    </row>
    <row r="323" spans="1:7" ht="15">
      <c r="A323">
        <v>322</v>
      </c>
      <c r="B323" t="s">
        <v>502</v>
      </c>
      <c r="C323" t="s">
        <v>504</v>
      </c>
      <c r="D323" t="s">
        <v>536</v>
      </c>
      <c r="E323" t="s">
        <v>861</v>
      </c>
      <c r="F323" s="469">
        <v>219</v>
      </c>
      <c r="G323" t="s">
        <v>542</v>
      </c>
    </row>
    <row r="324" spans="1:7" ht="15">
      <c r="A324">
        <v>323</v>
      </c>
      <c r="B324" t="s">
        <v>502</v>
      </c>
      <c r="C324" t="s">
        <v>509</v>
      </c>
      <c r="D324" t="s">
        <v>538</v>
      </c>
      <c r="E324" t="s">
        <v>862</v>
      </c>
      <c r="F324" s="469">
        <v>164</v>
      </c>
      <c r="G324" t="s">
        <v>843</v>
      </c>
    </row>
    <row r="325" spans="1:7" ht="15">
      <c r="A325">
        <v>324</v>
      </c>
      <c r="B325" t="s">
        <v>502</v>
      </c>
      <c r="C325" t="s">
        <v>504</v>
      </c>
      <c r="D325" t="s">
        <v>540</v>
      </c>
      <c r="E325" t="s">
        <v>863</v>
      </c>
      <c r="F325" s="469">
        <v>349</v>
      </c>
      <c r="G325" t="s">
        <v>843</v>
      </c>
    </row>
    <row r="326" spans="1:7" ht="15">
      <c r="A326">
        <v>325</v>
      </c>
      <c r="B326" t="s">
        <v>502</v>
      </c>
      <c r="C326" t="s">
        <v>508</v>
      </c>
      <c r="D326" t="s">
        <v>543</v>
      </c>
      <c r="E326" t="s">
        <v>864</v>
      </c>
      <c r="F326" s="469">
        <v>99</v>
      </c>
      <c r="G326" t="s">
        <v>520</v>
      </c>
    </row>
    <row r="327" spans="1:7" ht="15">
      <c r="A327">
        <v>326</v>
      </c>
      <c r="B327" t="s">
        <v>502</v>
      </c>
      <c r="C327" t="s">
        <v>498</v>
      </c>
      <c r="D327" t="s">
        <v>515</v>
      </c>
      <c r="E327" t="s">
        <v>865</v>
      </c>
      <c r="F327" s="469">
        <v>899</v>
      </c>
      <c r="G327" t="s">
        <v>558</v>
      </c>
    </row>
    <row r="328" spans="1:7" ht="15">
      <c r="A328">
        <v>327</v>
      </c>
      <c r="B328" t="s">
        <v>502</v>
      </c>
      <c r="C328" t="s">
        <v>506</v>
      </c>
      <c r="D328" t="s">
        <v>518</v>
      </c>
      <c r="E328" t="s">
        <v>866</v>
      </c>
      <c r="F328" s="469">
        <v>519</v>
      </c>
      <c r="G328" t="s">
        <v>843</v>
      </c>
    </row>
    <row r="329" spans="1:7" ht="15">
      <c r="A329">
        <v>328</v>
      </c>
      <c r="B329" t="s">
        <v>502</v>
      </c>
      <c r="C329" t="s">
        <v>508</v>
      </c>
      <c r="D329" t="s">
        <v>521</v>
      </c>
      <c r="E329" t="s">
        <v>867</v>
      </c>
      <c r="F329" s="469">
        <v>299</v>
      </c>
      <c r="G329" t="s">
        <v>517</v>
      </c>
    </row>
    <row r="330" spans="1:7" ht="15">
      <c r="A330">
        <v>329</v>
      </c>
      <c r="B330" t="s">
        <v>502</v>
      </c>
      <c r="C330" t="s">
        <v>507</v>
      </c>
      <c r="D330" t="s">
        <v>524</v>
      </c>
      <c r="E330" t="s">
        <v>868</v>
      </c>
      <c r="F330" s="469">
        <v>144</v>
      </c>
      <c r="G330" t="s">
        <v>843</v>
      </c>
    </row>
    <row r="331" spans="1:7" ht="15">
      <c r="A331">
        <v>330</v>
      </c>
      <c r="B331" t="s">
        <v>502</v>
      </c>
      <c r="C331" t="s">
        <v>506</v>
      </c>
      <c r="D331" t="s">
        <v>526</v>
      </c>
      <c r="E331" t="s">
        <v>869</v>
      </c>
      <c r="F331" s="469">
        <v>419</v>
      </c>
      <c r="G331" t="s">
        <v>517</v>
      </c>
    </row>
    <row r="332" spans="1:7" ht="15">
      <c r="A332">
        <v>331</v>
      </c>
      <c r="B332" t="s">
        <v>502</v>
      </c>
      <c r="C332" t="s">
        <v>504</v>
      </c>
      <c r="D332" t="s">
        <v>528</v>
      </c>
      <c r="E332" t="s">
        <v>870</v>
      </c>
      <c r="F332" s="469">
        <v>344.77</v>
      </c>
      <c r="G332" t="s">
        <v>843</v>
      </c>
    </row>
    <row r="333" spans="1:7" ht="15">
      <c r="A333">
        <v>332</v>
      </c>
      <c r="B333" t="s">
        <v>502</v>
      </c>
      <c r="C333" t="s">
        <v>508</v>
      </c>
      <c r="D333" t="s">
        <v>530</v>
      </c>
      <c r="E333" t="s">
        <v>871</v>
      </c>
      <c r="F333" s="469">
        <v>429</v>
      </c>
      <c r="G333" t="s">
        <v>843</v>
      </c>
    </row>
    <row r="334" spans="1:7" ht="15">
      <c r="A334">
        <v>333</v>
      </c>
      <c r="B334" t="s">
        <v>502</v>
      </c>
      <c r="C334" t="s">
        <v>507</v>
      </c>
      <c r="D334" t="s">
        <v>532</v>
      </c>
      <c r="E334" t="s">
        <v>872</v>
      </c>
      <c r="F334" s="469">
        <v>1009</v>
      </c>
      <c r="G334" t="s">
        <v>517</v>
      </c>
    </row>
    <row r="335" spans="1:7" ht="15">
      <c r="A335">
        <v>334</v>
      </c>
      <c r="B335" t="s">
        <v>502</v>
      </c>
      <c r="C335" t="s">
        <v>506</v>
      </c>
      <c r="D335" t="s">
        <v>534</v>
      </c>
      <c r="E335" t="s">
        <v>873</v>
      </c>
      <c r="F335" s="469">
        <v>549</v>
      </c>
      <c r="G335" t="s">
        <v>517</v>
      </c>
    </row>
    <row r="336" spans="1:7" ht="15">
      <c r="A336">
        <v>335</v>
      </c>
      <c r="B336" t="s">
        <v>502</v>
      </c>
      <c r="C336" t="s">
        <v>508</v>
      </c>
      <c r="D336" t="s">
        <v>536</v>
      </c>
      <c r="E336" t="s">
        <v>874</v>
      </c>
      <c r="F336" s="469">
        <v>199</v>
      </c>
      <c r="G336" t="s">
        <v>843</v>
      </c>
    </row>
    <row r="337" spans="1:7" ht="15">
      <c r="A337">
        <v>336</v>
      </c>
      <c r="B337" t="s">
        <v>502</v>
      </c>
      <c r="C337" t="s">
        <v>509</v>
      </c>
      <c r="D337" t="s">
        <v>538</v>
      </c>
      <c r="E337" t="s">
        <v>875</v>
      </c>
      <c r="F337" s="469">
        <v>379</v>
      </c>
      <c r="G337" t="s">
        <v>552</v>
      </c>
    </row>
    <row r="338" spans="1:7" ht="15">
      <c r="A338">
        <v>337</v>
      </c>
      <c r="B338" t="s">
        <v>502</v>
      </c>
      <c r="C338" t="s">
        <v>504</v>
      </c>
      <c r="D338" t="s">
        <v>540</v>
      </c>
      <c r="E338" t="s">
        <v>876</v>
      </c>
      <c r="F338" s="469">
        <v>119</v>
      </c>
      <c r="G338" t="s">
        <v>877</v>
      </c>
    </row>
    <row r="339" spans="1:7" ht="15">
      <c r="A339">
        <v>338</v>
      </c>
      <c r="B339" t="s">
        <v>502</v>
      </c>
      <c r="C339" t="s">
        <v>504</v>
      </c>
      <c r="D339" t="s">
        <v>543</v>
      </c>
      <c r="E339" t="s">
        <v>878</v>
      </c>
      <c r="F339" s="469">
        <v>89</v>
      </c>
      <c r="G339" t="s">
        <v>520</v>
      </c>
    </row>
    <row r="340" spans="1:7" ht="15">
      <c r="A340">
        <v>339</v>
      </c>
      <c r="B340" t="s">
        <v>502</v>
      </c>
      <c r="C340" t="s">
        <v>507</v>
      </c>
      <c r="D340" t="s">
        <v>515</v>
      </c>
      <c r="E340" t="s">
        <v>879</v>
      </c>
      <c r="F340" s="469">
        <v>439</v>
      </c>
      <c r="G340" t="s">
        <v>843</v>
      </c>
    </row>
    <row r="341" spans="1:7" ht="15">
      <c r="A341">
        <v>340</v>
      </c>
      <c r="B341" t="s">
        <v>502</v>
      </c>
      <c r="C341" t="s">
        <v>507</v>
      </c>
      <c r="D341" t="s">
        <v>518</v>
      </c>
      <c r="E341" t="s">
        <v>880</v>
      </c>
      <c r="F341" s="469">
        <v>169</v>
      </c>
      <c r="G341" t="s">
        <v>520</v>
      </c>
    </row>
    <row r="342" spans="1:7" ht="15">
      <c r="A342">
        <v>341</v>
      </c>
      <c r="B342" t="s">
        <v>502</v>
      </c>
      <c r="C342" t="s">
        <v>498</v>
      </c>
      <c r="D342" t="s">
        <v>521</v>
      </c>
      <c r="E342" t="s">
        <v>881</v>
      </c>
      <c r="F342" s="469">
        <v>499</v>
      </c>
      <c r="G342" t="s">
        <v>520</v>
      </c>
    </row>
    <row r="343" spans="1:7" ht="15">
      <c r="A343">
        <v>342</v>
      </c>
      <c r="B343" t="s">
        <v>502</v>
      </c>
      <c r="C343" t="s">
        <v>498</v>
      </c>
      <c r="D343" t="s">
        <v>524</v>
      </c>
      <c r="E343" t="s">
        <v>882</v>
      </c>
      <c r="F343" s="469">
        <v>511.5</v>
      </c>
      <c r="G343" t="s">
        <v>843</v>
      </c>
    </row>
    <row r="344" spans="1:7" ht="15">
      <c r="A344">
        <v>343</v>
      </c>
      <c r="B344" t="s">
        <v>502</v>
      </c>
      <c r="C344" t="s">
        <v>506</v>
      </c>
      <c r="D344" t="s">
        <v>526</v>
      </c>
      <c r="E344" t="s">
        <v>883</v>
      </c>
      <c r="F344" s="469">
        <v>549</v>
      </c>
      <c r="G344" t="s">
        <v>517</v>
      </c>
    </row>
    <row r="345" spans="1:7" ht="15">
      <c r="A345">
        <v>344</v>
      </c>
      <c r="B345" t="s">
        <v>502</v>
      </c>
      <c r="C345" t="s">
        <v>507</v>
      </c>
      <c r="D345" t="s">
        <v>528</v>
      </c>
      <c r="E345" t="s">
        <v>884</v>
      </c>
      <c r="F345" s="469">
        <v>219</v>
      </c>
      <c r="G345" t="s">
        <v>520</v>
      </c>
    </row>
    <row r="346" spans="1:7" ht="15">
      <c r="A346">
        <v>345</v>
      </c>
      <c r="B346" t="s">
        <v>502</v>
      </c>
      <c r="C346" t="s">
        <v>507</v>
      </c>
      <c r="D346" t="s">
        <v>530</v>
      </c>
      <c r="E346" t="s">
        <v>885</v>
      </c>
      <c r="F346" s="469">
        <v>799</v>
      </c>
      <c r="G346" t="s">
        <v>517</v>
      </c>
    </row>
    <row r="347" spans="1:7" ht="15">
      <c r="A347">
        <v>346</v>
      </c>
      <c r="B347" t="s">
        <v>502</v>
      </c>
      <c r="C347" t="s">
        <v>506</v>
      </c>
      <c r="D347" t="s">
        <v>532</v>
      </c>
      <c r="E347" t="s">
        <v>886</v>
      </c>
      <c r="F347" s="469">
        <v>159</v>
      </c>
      <c r="G347" t="s">
        <v>887</v>
      </c>
    </row>
    <row r="348" spans="1:7" ht="15">
      <c r="A348">
        <v>347</v>
      </c>
      <c r="B348" t="s">
        <v>503</v>
      </c>
      <c r="C348" t="s">
        <v>509</v>
      </c>
      <c r="D348" t="s">
        <v>534</v>
      </c>
      <c r="E348" t="s">
        <v>888</v>
      </c>
      <c r="F348" s="469">
        <v>129</v>
      </c>
      <c r="G348" t="s">
        <v>542</v>
      </c>
    </row>
    <row r="349" spans="1:7" ht="15">
      <c r="A349">
        <v>348</v>
      </c>
      <c r="B349" t="s">
        <v>502</v>
      </c>
      <c r="C349" t="s">
        <v>504</v>
      </c>
      <c r="D349" t="s">
        <v>536</v>
      </c>
      <c r="E349" t="s">
        <v>889</v>
      </c>
      <c r="F349" s="469">
        <v>1499</v>
      </c>
      <c r="G349" t="s">
        <v>558</v>
      </c>
    </row>
    <row r="350" spans="1:7" ht="15">
      <c r="A350">
        <v>349</v>
      </c>
      <c r="B350" t="s">
        <v>502</v>
      </c>
      <c r="C350" t="s">
        <v>509</v>
      </c>
      <c r="D350" t="s">
        <v>538</v>
      </c>
      <c r="E350" t="s">
        <v>890</v>
      </c>
      <c r="F350" s="469">
        <v>299</v>
      </c>
      <c r="G350" t="s">
        <v>520</v>
      </c>
    </row>
    <row r="351" spans="1:7" ht="15">
      <c r="A351">
        <v>350</v>
      </c>
      <c r="B351" t="s">
        <v>502</v>
      </c>
      <c r="C351" t="s">
        <v>509</v>
      </c>
      <c r="D351" t="s">
        <v>540</v>
      </c>
      <c r="E351" t="s">
        <v>891</v>
      </c>
      <c r="F351" s="469">
        <v>189</v>
      </c>
      <c r="G351" t="s">
        <v>520</v>
      </c>
    </row>
    <row r="352" spans="1:7" ht="15">
      <c r="A352">
        <v>351</v>
      </c>
      <c r="B352" t="s">
        <v>502</v>
      </c>
      <c r="C352" t="s">
        <v>504</v>
      </c>
      <c r="D352" t="s">
        <v>543</v>
      </c>
      <c r="E352" t="s">
        <v>892</v>
      </c>
      <c r="F352" s="469">
        <v>117</v>
      </c>
      <c r="G352" t="s">
        <v>887</v>
      </c>
    </row>
    <row r="353" spans="1:7" ht="15">
      <c r="A353">
        <v>352</v>
      </c>
      <c r="B353" t="s">
        <v>502</v>
      </c>
      <c r="C353" t="s">
        <v>506</v>
      </c>
      <c r="D353" t="s">
        <v>515</v>
      </c>
      <c r="E353" t="s">
        <v>893</v>
      </c>
      <c r="F353" s="469">
        <v>419</v>
      </c>
      <c r="G353" t="s">
        <v>517</v>
      </c>
    </row>
    <row r="354" spans="1:7" ht="15">
      <c r="A354">
        <v>353</v>
      </c>
      <c r="B354" t="s">
        <v>502</v>
      </c>
      <c r="C354" t="s">
        <v>507</v>
      </c>
      <c r="D354" t="s">
        <v>518</v>
      </c>
      <c r="E354" t="s">
        <v>894</v>
      </c>
      <c r="F354" s="469">
        <v>659</v>
      </c>
      <c r="G354" t="s">
        <v>517</v>
      </c>
    </row>
    <row r="355" spans="1:7" ht="15">
      <c r="A355">
        <v>354</v>
      </c>
      <c r="B355" t="s">
        <v>502</v>
      </c>
      <c r="C355" t="s">
        <v>509</v>
      </c>
      <c r="D355" t="s">
        <v>521</v>
      </c>
      <c r="E355" t="s">
        <v>895</v>
      </c>
      <c r="F355" s="469">
        <v>659</v>
      </c>
      <c r="G355" t="s">
        <v>517</v>
      </c>
    </row>
    <row r="356" spans="1:7" ht="15">
      <c r="A356">
        <v>355</v>
      </c>
      <c r="B356" t="s">
        <v>502</v>
      </c>
      <c r="C356" t="s">
        <v>508</v>
      </c>
      <c r="D356" t="s">
        <v>524</v>
      </c>
      <c r="E356" t="s">
        <v>896</v>
      </c>
      <c r="F356" s="469">
        <v>199</v>
      </c>
      <c r="G356" t="s">
        <v>542</v>
      </c>
    </row>
    <row r="357" spans="1:7" ht="15">
      <c r="A357">
        <v>356</v>
      </c>
      <c r="B357" t="s">
        <v>502</v>
      </c>
      <c r="C357" t="s">
        <v>504</v>
      </c>
      <c r="D357" t="s">
        <v>526</v>
      </c>
      <c r="E357" t="s">
        <v>897</v>
      </c>
      <c r="F357" s="469">
        <v>119</v>
      </c>
      <c r="G357" t="s">
        <v>877</v>
      </c>
    </row>
    <row r="358" spans="1:7" ht="15">
      <c r="A358">
        <v>357</v>
      </c>
      <c r="B358" t="s">
        <v>502</v>
      </c>
      <c r="C358" t="s">
        <v>509</v>
      </c>
      <c r="D358" t="s">
        <v>528</v>
      </c>
      <c r="E358" t="s">
        <v>898</v>
      </c>
      <c r="F358" s="469">
        <v>219</v>
      </c>
      <c r="G358" t="s">
        <v>520</v>
      </c>
    </row>
    <row r="359" spans="1:7" ht="15">
      <c r="A359">
        <v>358</v>
      </c>
      <c r="B359" t="s">
        <v>502</v>
      </c>
      <c r="C359" t="s">
        <v>508</v>
      </c>
      <c r="D359" t="s">
        <v>530</v>
      </c>
      <c r="E359" t="s">
        <v>899</v>
      </c>
      <c r="F359" s="469">
        <v>99</v>
      </c>
      <c r="G359" t="s">
        <v>900</v>
      </c>
    </row>
    <row r="360" spans="1:7" ht="15">
      <c r="A360">
        <v>359</v>
      </c>
      <c r="B360" t="s">
        <v>502</v>
      </c>
      <c r="C360" t="s">
        <v>507</v>
      </c>
      <c r="D360" t="s">
        <v>532</v>
      </c>
      <c r="E360" t="s">
        <v>901</v>
      </c>
      <c r="F360" s="469">
        <v>439</v>
      </c>
      <c r="G360" t="s">
        <v>517</v>
      </c>
    </row>
    <row r="361" spans="1:7" ht="15">
      <c r="A361">
        <v>360</v>
      </c>
      <c r="B361" t="s">
        <v>505</v>
      </c>
      <c r="C361" t="s">
        <v>508</v>
      </c>
      <c r="D361" t="s">
        <v>534</v>
      </c>
      <c r="E361" t="s">
        <v>902</v>
      </c>
      <c r="F361" s="469">
        <v>149</v>
      </c>
      <c r="G361" t="s">
        <v>542</v>
      </c>
    </row>
    <row r="362" spans="1:7" ht="15">
      <c r="A362">
        <v>361</v>
      </c>
      <c r="B362" t="s">
        <v>502</v>
      </c>
      <c r="C362" t="s">
        <v>508</v>
      </c>
      <c r="D362" t="s">
        <v>536</v>
      </c>
      <c r="E362" t="s">
        <v>903</v>
      </c>
      <c r="F362" s="469">
        <v>649</v>
      </c>
      <c r="G362" t="s">
        <v>517</v>
      </c>
    </row>
    <row r="363" spans="1:7" ht="15">
      <c r="A363">
        <v>362</v>
      </c>
      <c r="B363" t="s">
        <v>502</v>
      </c>
      <c r="C363" t="s">
        <v>506</v>
      </c>
      <c r="D363" t="s">
        <v>538</v>
      </c>
      <c r="E363" t="s">
        <v>904</v>
      </c>
      <c r="F363" s="469">
        <v>349</v>
      </c>
      <c r="G363" t="s">
        <v>520</v>
      </c>
    </row>
    <row r="364" spans="1:7" ht="15">
      <c r="A364">
        <v>363</v>
      </c>
      <c r="B364" t="s">
        <v>502</v>
      </c>
      <c r="C364" t="s">
        <v>508</v>
      </c>
      <c r="D364" t="s">
        <v>540</v>
      </c>
      <c r="E364" t="s">
        <v>905</v>
      </c>
      <c r="F364" s="469">
        <v>799</v>
      </c>
      <c r="G364" t="s">
        <v>517</v>
      </c>
    </row>
    <row r="365" spans="1:7" ht="15">
      <c r="A365">
        <v>364</v>
      </c>
      <c r="B365" t="s">
        <v>502</v>
      </c>
      <c r="C365" t="s">
        <v>504</v>
      </c>
      <c r="D365" t="s">
        <v>543</v>
      </c>
      <c r="E365" t="s">
        <v>906</v>
      </c>
      <c r="F365" s="469">
        <v>229</v>
      </c>
      <c r="G365" t="s">
        <v>520</v>
      </c>
    </row>
    <row r="366" spans="1:7" ht="15">
      <c r="A366">
        <v>365</v>
      </c>
      <c r="B366" t="s">
        <v>502</v>
      </c>
      <c r="C366" t="s">
        <v>507</v>
      </c>
      <c r="D366" t="s">
        <v>515</v>
      </c>
      <c r="E366" t="s">
        <v>907</v>
      </c>
      <c r="F366" s="469">
        <v>549</v>
      </c>
      <c r="G366" t="s">
        <v>517</v>
      </c>
    </row>
    <row r="367" spans="1:7" ht="15">
      <c r="A367">
        <v>366</v>
      </c>
      <c r="B367" t="s">
        <v>502</v>
      </c>
      <c r="C367" t="s">
        <v>498</v>
      </c>
      <c r="D367" t="s">
        <v>518</v>
      </c>
      <c r="E367" t="s">
        <v>908</v>
      </c>
      <c r="F367" s="469">
        <v>649</v>
      </c>
      <c r="G367" t="s">
        <v>517</v>
      </c>
    </row>
    <row r="368" spans="1:7" ht="15">
      <c r="A368">
        <v>367</v>
      </c>
      <c r="B368" t="s">
        <v>502</v>
      </c>
      <c r="C368" t="s">
        <v>509</v>
      </c>
      <c r="D368" t="s">
        <v>521</v>
      </c>
      <c r="E368" t="s">
        <v>909</v>
      </c>
      <c r="F368" s="469">
        <v>379</v>
      </c>
      <c r="G368" t="s">
        <v>552</v>
      </c>
    </row>
    <row r="369" spans="1:7" ht="15">
      <c r="A369">
        <v>368</v>
      </c>
      <c r="B369" t="s">
        <v>502</v>
      </c>
      <c r="C369" t="s">
        <v>507</v>
      </c>
      <c r="D369" t="s">
        <v>524</v>
      </c>
      <c r="E369" t="s">
        <v>910</v>
      </c>
      <c r="F369" s="469">
        <v>549</v>
      </c>
      <c r="G369" t="s">
        <v>517</v>
      </c>
    </row>
    <row r="370" spans="1:7" ht="15">
      <c r="A370">
        <v>369</v>
      </c>
      <c r="B370" t="s">
        <v>502</v>
      </c>
      <c r="C370" t="s">
        <v>506</v>
      </c>
      <c r="D370" t="s">
        <v>526</v>
      </c>
      <c r="E370" t="s">
        <v>911</v>
      </c>
      <c r="F370" s="469">
        <v>199</v>
      </c>
      <c r="G370" t="s">
        <v>520</v>
      </c>
    </row>
    <row r="371" spans="1:7" ht="15">
      <c r="A371">
        <v>370</v>
      </c>
      <c r="B371" t="s">
        <v>502</v>
      </c>
      <c r="C371" t="s">
        <v>504</v>
      </c>
      <c r="D371" t="s">
        <v>528</v>
      </c>
      <c r="E371" t="s">
        <v>912</v>
      </c>
      <c r="F371" s="469">
        <v>649</v>
      </c>
      <c r="G371" t="s">
        <v>517</v>
      </c>
    </row>
    <row r="372" spans="1:7" ht="15">
      <c r="A372">
        <v>371</v>
      </c>
      <c r="B372" t="s">
        <v>502</v>
      </c>
      <c r="C372" t="s">
        <v>506</v>
      </c>
      <c r="D372" t="s">
        <v>530</v>
      </c>
      <c r="E372" t="s">
        <v>913</v>
      </c>
      <c r="F372" s="469">
        <v>117</v>
      </c>
      <c r="G372" t="s">
        <v>887</v>
      </c>
    </row>
    <row r="373" spans="1:7" ht="15">
      <c r="A373">
        <v>372</v>
      </c>
      <c r="B373" t="s">
        <v>502</v>
      </c>
      <c r="C373" t="s">
        <v>498</v>
      </c>
      <c r="D373" t="s">
        <v>532</v>
      </c>
      <c r="E373" t="s">
        <v>914</v>
      </c>
      <c r="F373" s="469">
        <v>1129</v>
      </c>
      <c r="G373" t="s">
        <v>517</v>
      </c>
    </row>
    <row r="374" spans="1:7" ht="15">
      <c r="A374">
        <v>373</v>
      </c>
      <c r="B374" t="s">
        <v>502</v>
      </c>
      <c r="C374" t="s">
        <v>507</v>
      </c>
      <c r="D374" t="s">
        <v>534</v>
      </c>
      <c r="E374" t="s">
        <v>915</v>
      </c>
      <c r="F374" s="469">
        <v>1249</v>
      </c>
      <c r="G374" t="s">
        <v>517</v>
      </c>
    </row>
    <row r="375" spans="1:7" ht="15">
      <c r="A375">
        <v>374</v>
      </c>
      <c r="B375" t="s">
        <v>502</v>
      </c>
      <c r="C375" t="s">
        <v>498</v>
      </c>
      <c r="D375" t="s">
        <v>536</v>
      </c>
      <c r="E375" t="s">
        <v>916</v>
      </c>
      <c r="F375" s="469">
        <v>999</v>
      </c>
      <c r="G375" t="s">
        <v>517</v>
      </c>
    </row>
    <row r="376" spans="1:7" ht="15">
      <c r="A376">
        <v>375</v>
      </c>
      <c r="B376" t="s">
        <v>502</v>
      </c>
      <c r="C376" t="s">
        <v>507</v>
      </c>
      <c r="D376" t="s">
        <v>538</v>
      </c>
      <c r="E376" t="s">
        <v>557</v>
      </c>
      <c r="F376" s="469">
        <v>1829</v>
      </c>
      <c r="G376" t="s">
        <v>558</v>
      </c>
    </row>
    <row r="377" spans="1:7" ht="15">
      <c r="A377">
        <v>376</v>
      </c>
      <c r="B377" t="s">
        <v>502</v>
      </c>
      <c r="C377" t="s">
        <v>498</v>
      </c>
      <c r="D377" t="s">
        <v>540</v>
      </c>
      <c r="E377" t="s">
        <v>917</v>
      </c>
      <c r="F377" s="469">
        <v>199</v>
      </c>
      <c r="G377" t="s">
        <v>552</v>
      </c>
    </row>
    <row r="378" spans="1:7" ht="15">
      <c r="A378">
        <v>377</v>
      </c>
      <c r="B378" t="s">
        <v>502</v>
      </c>
      <c r="C378" t="s">
        <v>509</v>
      </c>
      <c r="D378" t="s">
        <v>543</v>
      </c>
      <c r="E378" t="s">
        <v>918</v>
      </c>
      <c r="F378" s="469">
        <v>649</v>
      </c>
      <c r="G378" t="s">
        <v>517</v>
      </c>
    </row>
    <row r="379" spans="1:7" ht="15">
      <c r="A379">
        <v>378</v>
      </c>
      <c r="B379" t="s">
        <v>501</v>
      </c>
      <c r="C379" t="s">
        <v>507</v>
      </c>
      <c r="D379" t="s">
        <v>515</v>
      </c>
      <c r="E379" t="s">
        <v>919</v>
      </c>
      <c r="F379" s="469">
        <v>169</v>
      </c>
      <c r="G379" t="s">
        <v>542</v>
      </c>
    </row>
    <row r="380" spans="1:7" ht="15">
      <c r="A380">
        <v>379</v>
      </c>
      <c r="B380" t="s">
        <v>502</v>
      </c>
      <c r="C380" t="s">
        <v>508</v>
      </c>
      <c r="D380" t="s">
        <v>518</v>
      </c>
      <c r="E380" t="s">
        <v>920</v>
      </c>
      <c r="F380" s="469">
        <v>129</v>
      </c>
      <c r="G380" t="s">
        <v>542</v>
      </c>
    </row>
    <row r="381" spans="1:7" ht="15">
      <c r="A381">
        <v>380</v>
      </c>
      <c r="B381" t="s">
        <v>502</v>
      </c>
      <c r="C381" t="s">
        <v>504</v>
      </c>
      <c r="D381" t="s">
        <v>521</v>
      </c>
      <c r="E381" t="s">
        <v>921</v>
      </c>
      <c r="F381" s="469">
        <v>179</v>
      </c>
      <c r="G381" t="s">
        <v>520</v>
      </c>
    </row>
    <row r="382" spans="1:7" ht="15">
      <c r="A382">
        <v>381</v>
      </c>
      <c r="B382" t="s">
        <v>502</v>
      </c>
      <c r="C382" t="s">
        <v>507</v>
      </c>
      <c r="D382" t="s">
        <v>524</v>
      </c>
      <c r="E382" t="s">
        <v>574</v>
      </c>
      <c r="F382" s="469">
        <v>499</v>
      </c>
      <c r="G382" t="s">
        <v>520</v>
      </c>
    </row>
    <row r="383" spans="1:7" ht="15">
      <c r="A383">
        <v>382</v>
      </c>
      <c r="B383" t="s">
        <v>502</v>
      </c>
      <c r="C383" t="s">
        <v>507</v>
      </c>
      <c r="D383" t="s">
        <v>526</v>
      </c>
      <c r="E383" t="s">
        <v>922</v>
      </c>
      <c r="F383" s="469">
        <v>199</v>
      </c>
      <c r="G383" t="s">
        <v>520</v>
      </c>
    </row>
    <row r="384" spans="1:7" ht="15">
      <c r="A384">
        <v>383</v>
      </c>
      <c r="B384" t="s">
        <v>502</v>
      </c>
      <c r="C384" t="s">
        <v>507</v>
      </c>
      <c r="D384" t="s">
        <v>528</v>
      </c>
      <c r="E384" t="s">
        <v>923</v>
      </c>
      <c r="F384" s="469">
        <v>599</v>
      </c>
      <c r="G384" t="s">
        <v>520</v>
      </c>
    </row>
    <row r="385" spans="1:7" ht="15">
      <c r="A385">
        <v>384</v>
      </c>
      <c r="B385" t="s">
        <v>502</v>
      </c>
      <c r="C385" t="s">
        <v>508</v>
      </c>
      <c r="D385" t="s">
        <v>530</v>
      </c>
      <c r="E385" t="s">
        <v>924</v>
      </c>
      <c r="F385" s="469">
        <v>899</v>
      </c>
      <c r="G385" t="s">
        <v>517</v>
      </c>
    </row>
    <row r="386" spans="1:7" ht="15">
      <c r="A386">
        <v>385</v>
      </c>
      <c r="B386" t="s">
        <v>502</v>
      </c>
      <c r="C386" t="s">
        <v>507</v>
      </c>
      <c r="D386" t="s">
        <v>532</v>
      </c>
      <c r="E386" t="s">
        <v>925</v>
      </c>
      <c r="F386" s="469">
        <v>649</v>
      </c>
      <c r="G386" t="s">
        <v>843</v>
      </c>
    </row>
    <row r="387" spans="1:7" ht="15">
      <c r="A387">
        <v>386</v>
      </c>
      <c r="B387" t="s">
        <v>502</v>
      </c>
      <c r="C387" t="s">
        <v>508</v>
      </c>
      <c r="D387" t="s">
        <v>534</v>
      </c>
      <c r="E387" t="s">
        <v>926</v>
      </c>
      <c r="F387" s="469">
        <v>199</v>
      </c>
      <c r="G387" t="s">
        <v>552</v>
      </c>
    </row>
    <row r="388" spans="1:7" ht="15">
      <c r="A388">
        <v>387</v>
      </c>
      <c r="B388" t="s">
        <v>502</v>
      </c>
      <c r="C388" t="s">
        <v>506</v>
      </c>
      <c r="D388" t="s">
        <v>536</v>
      </c>
      <c r="E388" t="s">
        <v>927</v>
      </c>
      <c r="F388" s="469">
        <v>549</v>
      </c>
      <c r="G388" t="s">
        <v>517</v>
      </c>
    </row>
    <row r="389" spans="1:7" ht="15">
      <c r="A389">
        <v>388</v>
      </c>
      <c r="B389" t="s">
        <v>502</v>
      </c>
      <c r="C389" t="s">
        <v>508</v>
      </c>
      <c r="D389" t="s">
        <v>538</v>
      </c>
      <c r="E389" t="s">
        <v>928</v>
      </c>
      <c r="F389" s="469">
        <v>149</v>
      </c>
      <c r="G389" t="s">
        <v>520</v>
      </c>
    </row>
    <row r="390" spans="1:7" ht="15">
      <c r="A390">
        <v>389</v>
      </c>
      <c r="B390" t="s">
        <v>502</v>
      </c>
      <c r="C390" t="s">
        <v>508</v>
      </c>
      <c r="D390" t="s">
        <v>540</v>
      </c>
      <c r="E390" t="s">
        <v>929</v>
      </c>
      <c r="F390" s="469">
        <v>449</v>
      </c>
      <c r="G390" t="s">
        <v>930</v>
      </c>
    </row>
    <row r="391" spans="1:7" ht="15">
      <c r="A391">
        <v>390</v>
      </c>
      <c r="B391" t="s">
        <v>502</v>
      </c>
      <c r="C391" t="s">
        <v>506</v>
      </c>
      <c r="D391" t="s">
        <v>543</v>
      </c>
      <c r="E391" t="s">
        <v>931</v>
      </c>
      <c r="F391" s="469">
        <v>209</v>
      </c>
      <c r="G391" t="s">
        <v>552</v>
      </c>
    </row>
    <row r="392" spans="1:7" ht="15">
      <c r="A392">
        <v>391</v>
      </c>
      <c r="B392" t="s">
        <v>502</v>
      </c>
      <c r="C392" t="s">
        <v>508</v>
      </c>
      <c r="D392" t="s">
        <v>515</v>
      </c>
      <c r="E392" t="s">
        <v>932</v>
      </c>
      <c r="F392" s="469">
        <v>499</v>
      </c>
      <c r="G392" t="s">
        <v>843</v>
      </c>
    </row>
    <row r="393" spans="1:7" ht="15">
      <c r="A393">
        <v>392</v>
      </c>
      <c r="B393" t="s">
        <v>502</v>
      </c>
      <c r="C393" t="s">
        <v>508</v>
      </c>
      <c r="D393" t="s">
        <v>518</v>
      </c>
      <c r="E393" t="s">
        <v>933</v>
      </c>
      <c r="F393" s="469">
        <v>1119</v>
      </c>
      <c r="G393" t="s">
        <v>517</v>
      </c>
    </row>
    <row r="394" spans="1:7" ht="15">
      <c r="A394">
        <v>393</v>
      </c>
      <c r="B394" t="s">
        <v>502</v>
      </c>
      <c r="C394" t="s">
        <v>506</v>
      </c>
      <c r="D394" t="s">
        <v>521</v>
      </c>
      <c r="E394" t="s">
        <v>934</v>
      </c>
      <c r="F394" s="469">
        <v>649</v>
      </c>
      <c r="G394" t="s">
        <v>517</v>
      </c>
    </row>
    <row r="395" spans="1:7" ht="15">
      <c r="A395">
        <v>394</v>
      </c>
      <c r="B395" t="s">
        <v>502</v>
      </c>
      <c r="C395" t="s">
        <v>509</v>
      </c>
      <c r="D395" t="s">
        <v>524</v>
      </c>
      <c r="E395" t="s">
        <v>935</v>
      </c>
      <c r="F395" s="469">
        <v>499</v>
      </c>
      <c r="G395" t="s">
        <v>520</v>
      </c>
    </row>
    <row r="396" spans="1:7" ht="15">
      <c r="A396">
        <v>395</v>
      </c>
      <c r="B396" t="s">
        <v>502</v>
      </c>
      <c r="C396" t="s">
        <v>509</v>
      </c>
      <c r="D396" t="s">
        <v>526</v>
      </c>
      <c r="E396" t="s">
        <v>936</v>
      </c>
      <c r="F396" s="469">
        <v>669</v>
      </c>
      <c r="G396" t="s">
        <v>517</v>
      </c>
    </row>
    <row r="397" spans="1:7" ht="15">
      <c r="A397">
        <v>396</v>
      </c>
      <c r="B397" t="s">
        <v>502</v>
      </c>
      <c r="C397" t="s">
        <v>509</v>
      </c>
      <c r="D397" t="s">
        <v>528</v>
      </c>
      <c r="E397" t="s">
        <v>643</v>
      </c>
      <c r="F397" s="469">
        <v>2249</v>
      </c>
      <c r="G397" t="s">
        <v>558</v>
      </c>
    </row>
    <row r="398" spans="1:7" ht="15">
      <c r="A398">
        <v>397</v>
      </c>
      <c r="B398" t="s">
        <v>502</v>
      </c>
      <c r="C398" t="s">
        <v>504</v>
      </c>
      <c r="D398" t="s">
        <v>530</v>
      </c>
      <c r="E398" t="s">
        <v>937</v>
      </c>
      <c r="F398" s="469">
        <v>159</v>
      </c>
      <c r="G398" t="s">
        <v>887</v>
      </c>
    </row>
    <row r="399" spans="1:7" ht="15">
      <c r="A399">
        <v>398</v>
      </c>
      <c r="B399" t="s">
        <v>502</v>
      </c>
      <c r="C399" t="s">
        <v>504</v>
      </c>
      <c r="D399" t="s">
        <v>532</v>
      </c>
      <c r="E399" t="s">
        <v>938</v>
      </c>
      <c r="F399" s="469">
        <v>189</v>
      </c>
      <c r="G399" t="s">
        <v>552</v>
      </c>
    </row>
    <row r="400" spans="1:7" ht="15">
      <c r="A400">
        <v>399</v>
      </c>
      <c r="B400" t="s">
        <v>502</v>
      </c>
      <c r="C400" t="s">
        <v>507</v>
      </c>
      <c r="D400" t="s">
        <v>534</v>
      </c>
      <c r="E400" t="s">
        <v>939</v>
      </c>
      <c r="F400" s="469">
        <v>119</v>
      </c>
      <c r="G400" t="s">
        <v>520</v>
      </c>
    </row>
    <row r="401" spans="1:7" ht="15">
      <c r="A401">
        <v>400</v>
      </c>
      <c r="B401" t="s">
        <v>502</v>
      </c>
      <c r="C401" t="s">
        <v>508</v>
      </c>
      <c r="D401" t="s">
        <v>536</v>
      </c>
      <c r="E401" t="s">
        <v>940</v>
      </c>
      <c r="F401" s="469">
        <v>119</v>
      </c>
      <c r="G401" t="s">
        <v>900</v>
      </c>
    </row>
    <row r="402" spans="1:7" ht="15">
      <c r="A402">
        <v>401</v>
      </c>
      <c r="B402" t="s">
        <v>502</v>
      </c>
      <c r="C402" t="s">
        <v>508</v>
      </c>
      <c r="D402" t="s">
        <v>538</v>
      </c>
      <c r="E402" t="s">
        <v>941</v>
      </c>
      <c r="F402" s="469">
        <v>439</v>
      </c>
      <c r="G402" t="s">
        <v>517</v>
      </c>
    </row>
    <row r="403" spans="1:7" ht="15">
      <c r="A403">
        <v>402</v>
      </c>
      <c r="B403" t="s">
        <v>502</v>
      </c>
      <c r="C403" t="s">
        <v>504</v>
      </c>
      <c r="D403" t="s">
        <v>540</v>
      </c>
      <c r="E403" t="s">
        <v>674</v>
      </c>
      <c r="F403" s="469">
        <v>949</v>
      </c>
      <c r="G403" t="s">
        <v>542</v>
      </c>
    </row>
    <row r="404" spans="1:7" ht="15">
      <c r="A404">
        <v>403</v>
      </c>
      <c r="B404" t="s">
        <v>502</v>
      </c>
      <c r="C404" t="s">
        <v>498</v>
      </c>
      <c r="D404" t="s">
        <v>543</v>
      </c>
      <c r="E404" t="s">
        <v>942</v>
      </c>
      <c r="F404" s="469">
        <v>89.99</v>
      </c>
      <c r="G404" t="s">
        <v>900</v>
      </c>
    </row>
    <row r="405" spans="1:7" ht="15">
      <c r="A405">
        <v>404</v>
      </c>
      <c r="B405" t="s">
        <v>502</v>
      </c>
      <c r="C405" t="s">
        <v>504</v>
      </c>
      <c r="D405" t="s">
        <v>515</v>
      </c>
      <c r="E405" t="s">
        <v>943</v>
      </c>
      <c r="F405" s="469">
        <v>999</v>
      </c>
      <c r="G405" t="s">
        <v>517</v>
      </c>
    </row>
    <row r="406" spans="1:7" ht="15">
      <c r="A406">
        <v>405</v>
      </c>
      <c r="B406" t="s">
        <v>502</v>
      </c>
      <c r="C406" t="s">
        <v>509</v>
      </c>
      <c r="D406" t="s">
        <v>518</v>
      </c>
      <c r="E406" t="s">
        <v>944</v>
      </c>
      <c r="F406" s="469">
        <v>999</v>
      </c>
      <c r="G406" t="s">
        <v>517</v>
      </c>
    </row>
    <row r="407" spans="1:7" ht="15">
      <c r="A407">
        <v>406</v>
      </c>
      <c r="B407" t="s">
        <v>502</v>
      </c>
      <c r="C407" t="s">
        <v>498</v>
      </c>
      <c r="D407" t="s">
        <v>521</v>
      </c>
      <c r="E407" t="s">
        <v>693</v>
      </c>
      <c r="F407" s="469">
        <v>1099</v>
      </c>
      <c r="G407" t="s">
        <v>542</v>
      </c>
    </row>
    <row r="408" spans="1:7" ht="15">
      <c r="A408">
        <v>407</v>
      </c>
      <c r="B408" t="s">
        <v>502</v>
      </c>
      <c r="C408" t="s">
        <v>504</v>
      </c>
      <c r="D408" t="s">
        <v>524</v>
      </c>
      <c r="E408" t="s">
        <v>694</v>
      </c>
      <c r="F408" s="469">
        <v>699</v>
      </c>
      <c r="G408" t="s">
        <v>542</v>
      </c>
    </row>
    <row r="409" spans="1:7" ht="15">
      <c r="A409">
        <v>408</v>
      </c>
      <c r="B409" t="s">
        <v>502</v>
      </c>
      <c r="C409" t="s">
        <v>504</v>
      </c>
      <c r="D409" t="s">
        <v>526</v>
      </c>
      <c r="E409" t="s">
        <v>945</v>
      </c>
      <c r="F409" s="469">
        <v>349</v>
      </c>
      <c r="G409" t="s">
        <v>930</v>
      </c>
    </row>
    <row r="410" spans="1:7" ht="15">
      <c r="A410">
        <v>409</v>
      </c>
      <c r="B410" t="s">
        <v>502</v>
      </c>
      <c r="C410" t="s">
        <v>498</v>
      </c>
      <c r="D410" t="s">
        <v>528</v>
      </c>
      <c r="E410" t="s">
        <v>946</v>
      </c>
      <c r="F410" s="469">
        <v>259</v>
      </c>
      <c r="G410" t="s">
        <v>930</v>
      </c>
    </row>
    <row r="411" spans="1:7" ht="15">
      <c r="A411">
        <v>410</v>
      </c>
      <c r="B411" t="s">
        <v>502</v>
      </c>
      <c r="C411" t="s">
        <v>504</v>
      </c>
      <c r="D411" t="s">
        <v>530</v>
      </c>
      <c r="E411" t="s">
        <v>947</v>
      </c>
      <c r="F411" s="469">
        <v>1199</v>
      </c>
      <c r="G411" t="s">
        <v>552</v>
      </c>
    </row>
    <row r="412" spans="1:7" ht="15">
      <c r="A412">
        <v>411</v>
      </c>
      <c r="B412" t="s">
        <v>502</v>
      </c>
      <c r="C412" t="s">
        <v>508</v>
      </c>
      <c r="D412" t="s">
        <v>532</v>
      </c>
      <c r="E412" t="s">
        <v>948</v>
      </c>
      <c r="F412" s="469">
        <v>1129</v>
      </c>
      <c r="G412" t="s">
        <v>517</v>
      </c>
    </row>
    <row r="413" spans="1:7" ht="15">
      <c r="A413">
        <v>412</v>
      </c>
      <c r="B413" t="s">
        <v>502</v>
      </c>
      <c r="C413" t="s">
        <v>509</v>
      </c>
      <c r="D413" t="s">
        <v>534</v>
      </c>
      <c r="E413" t="s">
        <v>949</v>
      </c>
      <c r="F413" s="469">
        <v>899</v>
      </c>
      <c r="G413" t="s">
        <v>517</v>
      </c>
    </row>
    <row r="414" spans="1:7" ht="15">
      <c r="A414">
        <v>413</v>
      </c>
      <c r="B414" t="s">
        <v>502</v>
      </c>
      <c r="C414" t="s">
        <v>506</v>
      </c>
      <c r="D414" t="s">
        <v>536</v>
      </c>
      <c r="E414" t="s">
        <v>950</v>
      </c>
      <c r="F414" s="469">
        <v>649</v>
      </c>
      <c r="G414" t="s">
        <v>517</v>
      </c>
    </row>
    <row r="415" spans="1:7" ht="15">
      <c r="A415">
        <v>414</v>
      </c>
      <c r="B415" t="s">
        <v>502</v>
      </c>
      <c r="C415" t="s">
        <v>498</v>
      </c>
      <c r="D415" t="s">
        <v>538</v>
      </c>
      <c r="E415" t="s">
        <v>951</v>
      </c>
      <c r="F415" s="469">
        <v>1049</v>
      </c>
      <c r="G415" t="s">
        <v>542</v>
      </c>
    </row>
    <row r="416" spans="1:7" ht="15">
      <c r="A416">
        <v>415</v>
      </c>
      <c r="B416" t="s">
        <v>502</v>
      </c>
      <c r="C416" t="s">
        <v>507</v>
      </c>
      <c r="D416" t="s">
        <v>540</v>
      </c>
      <c r="E416" t="s">
        <v>725</v>
      </c>
      <c r="F416" s="469">
        <v>2749</v>
      </c>
      <c r="G416" t="s">
        <v>558</v>
      </c>
    </row>
    <row r="417" spans="1:7" ht="15">
      <c r="A417">
        <v>416</v>
      </c>
      <c r="B417" t="s">
        <v>502</v>
      </c>
      <c r="C417" t="s">
        <v>498</v>
      </c>
      <c r="D417" t="s">
        <v>543</v>
      </c>
      <c r="E417" t="s">
        <v>952</v>
      </c>
      <c r="F417" s="469">
        <v>799</v>
      </c>
      <c r="G417" t="s">
        <v>517</v>
      </c>
    </row>
    <row r="418" spans="1:7" ht="15">
      <c r="A418">
        <v>417</v>
      </c>
      <c r="B418" t="s">
        <v>502</v>
      </c>
      <c r="C418" t="s">
        <v>506</v>
      </c>
      <c r="D418" t="s">
        <v>515</v>
      </c>
      <c r="E418" t="s">
        <v>953</v>
      </c>
      <c r="F418" s="469">
        <v>117</v>
      </c>
      <c r="G418" t="s">
        <v>887</v>
      </c>
    </row>
    <row r="419" spans="1:7" ht="15">
      <c r="A419">
        <v>418</v>
      </c>
      <c r="B419" t="s">
        <v>502</v>
      </c>
      <c r="C419" t="s">
        <v>506</v>
      </c>
      <c r="D419" t="s">
        <v>518</v>
      </c>
      <c r="E419" t="s">
        <v>954</v>
      </c>
      <c r="F419" s="469">
        <v>199</v>
      </c>
      <c r="G419" t="s">
        <v>877</v>
      </c>
    </row>
    <row r="420" spans="1:7" ht="15">
      <c r="A420">
        <v>419</v>
      </c>
      <c r="B420" t="s">
        <v>502</v>
      </c>
      <c r="C420" t="s">
        <v>508</v>
      </c>
      <c r="D420" t="s">
        <v>521</v>
      </c>
      <c r="E420" t="s">
        <v>955</v>
      </c>
      <c r="F420" s="469">
        <v>199</v>
      </c>
      <c r="G420" t="s">
        <v>877</v>
      </c>
    </row>
    <row r="421" spans="1:7" ht="15">
      <c r="A421">
        <v>420</v>
      </c>
      <c r="B421" t="s">
        <v>502</v>
      </c>
      <c r="C421" t="s">
        <v>507</v>
      </c>
      <c r="D421" t="s">
        <v>524</v>
      </c>
      <c r="E421" t="s">
        <v>956</v>
      </c>
      <c r="F421" s="469">
        <v>899</v>
      </c>
      <c r="G421" t="s">
        <v>517</v>
      </c>
    </row>
    <row r="422" spans="1:7" ht="15">
      <c r="A422">
        <v>421</v>
      </c>
      <c r="B422" t="s">
        <v>502</v>
      </c>
      <c r="C422" t="s">
        <v>508</v>
      </c>
      <c r="D422" t="s">
        <v>526</v>
      </c>
      <c r="E422" t="s">
        <v>747</v>
      </c>
      <c r="F422" s="469">
        <v>999</v>
      </c>
      <c r="G422" t="s">
        <v>542</v>
      </c>
    </row>
    <row r="423" spans="1:7" ht="15">
      <c r="A423">
        <v>422</v>
      </c>
      <c r="B423" t="s">
        <v>502</v>
      </c>
      <c r="C423" t="s">
        <v>504</v>
      </c>
      <c r="D423" t="s">
        <v>528</v>
      </c>
      <c r="E423" t="s">
        <v>957</v>
      </c>
      <c r="F423" s="469">
        <v>399</v>
      </c>
      <c r="G423" t="s">
        <v>930</v>
      </c>
    </row>
    <row r="424" spans="1:7" ht="15">
      <c r="A424">
        <v>423</v>
      </c>
      <c r="B424" t="s">
        <v>502</v>
      </c>
      <c r="C424" t="s">
        <v>508</v>
      </c>
      <c r="D424" t="s">
        <v>530</v>
      </c>
      <c r="E424" t="s">
        <v>958</v>
      </c>
      <c r="F424" s="469">
        <v>999</v>
      </c>
      <c r="G424" t="s">
        <v>517</v>
      </c>
    </row>
    <row r="425" spans="1:7" ht="15">
      <c r="A425">
        <v>424</v>
      </c>
      <c r="B425" t="s">
        <v>502</v>
      </c>
      <c r="C425" t="s">
        <v>506</v>
      </c>
      <c r="D425" t="s">
        <v>532</v>
      </c>
      <c r="E425" t="s">
        <v>959</v>
      </c>
      <c r="F425" s="469">
        <v>219</v>
      </c>
      <c r="G425" t="s">
        <v>552</v>
      </c>
    </row>
    <row r="426" spans="1:7" ht="15">
      <c r="A426">
        <v>425</v>
      </c>
      <c r="B426" t="s">
        <v>502</v>
      </c>
      <c r="C426" t="s">
        <v>498</v>
      </c>
      <c r="D426" t="s">
        <v>534</v>
      </c>
      <c r="E426" t="s">
        <v>826</v>
      </c>
      <c r="F426" s="469">
        <v>849</v>
      </c>
      <c r="G426" t="s">
        <v>552</v>
      </c>
    </row>
    <row r="427" spans="1:7" ht="15">
      <c r="A427">
        <v>426</v>
      </c>
      <c r="B427" t="s">
        <v>502</v>
      </c>
      <c r="C427" t="s">
        <v>507</v>
      </c>
      <c r="D427" t="s">
        <v>536</v>
      </c>
      <c r="E427" t="s">
        <v>960</v>
      </c>
      <c r="F427" s="469">
        <v>549</v>
      </c>
      <c r="G427" t="s">
        <v>517</v>
      </c>
    </row>
    <row r="428" spans="1:7" ht="15">
      <c r="A428">
        <v>427</v>
      </c>
      <c r="B428" t="s">
        <v>502</v>
      </c>
      <c r="C428" t="s">
        <v>506</v>
      </c>
      <c r="D428" t="s">
        <v>538</v>
      </c>
      <c r="E428" t="s">
        <v>961</v>
      </c>
      <c r="F428" s="469">
        <v>159</v>
      </c>
      <c r="G428" t="s">
        <v>887</v>
      </c>
    </row>
    <row r="429" spans="1:7" ht="15">
      <c r="A429">
        <v>428</v>
      </c>
      <c r="B429" t="s">
        <v>501</v>
      </c>
      <c r="C429" t="s">
        <v>506</v>
      </c>
      <c r="D429" t="s">
        <v>540</v>
      </c>
      <c r="E429" t="s">
        <v>962</v>
      </c>
      <c r="F429" s="469">
        <v>449</v>
      </c>
      <c r="G429" t="s">
        <v>542</v>
      </c>
    </row>
    <row r="430" spans="1:7" ht="15">
      <c r="A430">
        <v>429</v>
      </c>
      <c r="B430" t="s">
        <v>501</v>
      </c>
      <c r="C430" t="s">
        <v>504</v>
      </c>
      <c r="D430" t="s">
        <v>543</v>
      </c>
      <c r="E430" t="s">
        <v>963</v>
      </c>
      <c r="F430" s="469">
        <v>649</v>
      </c>
      <c r="G430" t="s">
        <v>542</v>
      </c>
    </row>
    <row r="431" spans="1:7" ht="15">
      <c r="A431">
        <v>430</v>
      </c>
      <c r="B431" t="s">
        <v>501</v>
      </c>
      <c r="C431" t="s">
        <v>508</v>
      </c>
      <c r="D431" t="s">
        <v>515</v>
      </c>
      <c r="E431" t="s">
        <v>964</v>
      </c>
      <c r="F431" s="469">
        <v>151.99</v>
      </c>
      <c r="G431" t="s">
        <v>965</v>
      </c>
    </row>
    <row r="432" spans="1:7" ht="15">
      <c r="A432">
        <v>431</v>
      </c>
      <c r="B432" t="s">
        <v>501</v>
      </c>
      <c r="C432" t="s">
        <v>504</v>
      </c>
      <c r="D432" t="s">
        <v>518</v>
      </c>
      <c r="E432" t="s">
        <v>966</v>
      </c>
      <c r="F432" s="469">
        <v>499</v>
      </c>
      <c r="G432" t="s">
        <v>542</v>
      </c>
    </row>
    <row r="433" spans="1:7" ht="15">
      <c r="A433">
        <v>432</v>
      </c>
      <c r="B433" t="s">
        <v>501</v>
      </c>
      <c r="C433" t="s">
        <v>504</v>
      </c>
      <c r="D433" t="s">
        <v>521</v>
      </c>
      <c r="E433" t="s">
        <v>967</v>
      </c>
      <c r="F433" s="469">
        <v>599</v>
      </c>
      <c r="G433" t="s">
        <v>520</v>
      </c>
    </row>
    <row r="434" spans="1:7" ht="15">
      <c r="A434">
        <v>433</v>
      </c>
      <c r="B434" t="s">
        <v>501</v>
      </c>
      <c r="C434" t="s">
        <v>498</v>
      </c>
      <c r="D434" t="s">
        <v>524</v>
      </c>
      <c r="E434" t="s">
        <v>968</v>
      </c>
      <c r="F434" s="469">
        <v>699</v>
      </c>
      <c r="G434" t="s">
        <v>523</v>
      </c>
    </row>
    <row r="435" spans="1:7" ht="15">
      <c r="A435">
        <v>434</v>
      </c>
      <c r="B435" t="s">
        <v>501</v>
      </c>
      <c r="C435" t="s">
        <v>508</v>
      </c>
      <c r="D435" t="s">
        <v>526</v>
      </c>
      <c r="E435" t="s">
        <v>969</v>
      </c>
      <c r="F435" s="469">
        <v>699</v>
      </c>
      <c r="G435" t="s">
        <v>520</v>
      </c>
    </row>
    <row r="436" spans="1:7" ht="15">
      <c r="A436">
        <v>435</v>
      </c>
      <c r="B436" t="s">
        <v>501</v>
      </c>
      <c r="C436" t="s">
        <v>498</v>
      </c>
      <c r="D436" t="s">
        <v>528</v>
      </c>
      <c r="E436" t="s">
        <v>970</v>
      </c>
      <c r="F436" s="469">
        <v>649</v>
      </c>
      <c r="G436" t="s">
        <v>523</v>
      </c>
    </row>
    <row r="437" spans="1:7" ht="15">
      <c r="A437">
        <v>436</v>
      </c>
      <c r="B437" t="s">
        <v>501</v>
      </c>
      <c r="C437" t="s">
        <v>506</v>
      </c>
      <c r="D437" t="s">
        <v>530</v>
      </c>
      <c r="E437" t="s">
        <v>971</v>
      </c>
      <c r="F437" s="469">
        <v>549</v>
      </c>
      <c r="G437" t="s">
        <v>523</v>
      </c>
    </row>
    <row r="438" spans="1:7" ht="15">
      <c r="A438">
        <v>437</v>
      </c>
      <c r="B438" t="s">
        <v>501</v>
      </c>
      <c r="C438" t="s">
        <v>498</v>
      </c>
      <c r="D438" t="s">
        <v>532</v>
      </c>
      <c r="E438" t="s">
        <v>972</v>
      </c>
      <c r="F438" s="469">
        <v>129</v>
      </c>
      <c r="G438" t="s">
        <v>552</v>
      </c>
    </row>
    <row r="439" spans="1:7" ht="15">
      <c r="A439">
        <v>438</v>
      </c>
      <c r="B439" t="s">
        <v>501</v>
      </c>
      <c r="C439" t="s">
        <v>506</v>
      </c>
      <c r="D439" t="s">
        <v>534</v>
      </c>
      <c r="E439" t="s">
        <v>973</v>
      </c>
      <c r="F439" s="469">
        <v>699</v>
      </c>
      <c r="G439" t="s">
        <v>523</v>
      </c>
    </row>
    <row r="440" spans="1:7" ht="15">
      <c r="A440">
        <v>439</v>
      </c>
      <c r="B440" t="s">
        <v>501</v>
      </c>
      <c r="C440" t="s">
        <v>498</v>
      </c>
      <c r="D440" t="s">
        <v>536</v>
      </c>
      <c r="E440" t="s">
        <v>974</v>
      </c>
      <c r="F440" s="469">
        <v>499</v>
      </c>
      <c r="G440" t="s">
        <v>520</v>
      </c>
    </row>
    <row r="441" spans="1:7" ht="15">
      <c r="A441">
        <v>440</v>
      </c>
      <c r="B441" t="s">
        <v>501</v>
      </c>
      <c r="C441" t="s">
        <v>507</v>
      </c>
      <c r="D441" t="s">
        <v>538</v>
      </c>
      <c r="E441" t="s">
        <v>975</v>
      </c>
      <c r="F441" s="469">
        <v>369</v>
      </c>
      <c r="G441" t="s">
        <v>523</v>
      </c>
    </row>
    <row r="442" spans="1:7" ht="15">
      <c r="A442">
        <v>441</v>
      </c>
      <c r="B442" t="s">
        <v>501</v>
      </c>
      <c r="C442" t="s">
        <v>508</v>
      </c>
      <c r="D442" t="s">
        <v>540</v>
      </c>
      <c r="E442" t="s">
        <v>976</v>
      </c>
      <c r="F442" s="469">
        <v>1229</v>
      </c>
      <c r="G442" t="s">
        <v>517</v>
      </c>
    </row>
    <row r="443" spans="1:7" ht="15">
      <c r="A443">
        <v>442</v>
      </c>
      <c r="B443" t="s">
        <v>501</v>
      </c>
      <c r="C443" t="s">
        <v>509</v>
      </c>
      <c r="D443" t="s">
        <v>543</v>
      </c>
      <c r="E443" t="s">
        <v>977</v>
      </c>
      <c r="F443" s="469">
        <v>899</v>
      </c>
      <c r="G443" t="s">
        <v>523</v>
      </c>
    </row>
    <row r="444" spans="1:7" ht="15">
      <c r="A444">
        <v>443</v>
      </c>
      <c r="B444" t="s">
        <v>501</v>
      </c>
      <c r="C444" t="s">
        <v>504</v>
      </c>
      <c r="D444" t="s">
        <v>515</v>
      </c>
      <c r="E444" t="s">
        <v>978</v>
      </c>
      <c r="F444" s="469">
        <v>448.99</v>
      </c>
      <c r="G444" t="s">
        <v>523</v>
      </c>
    </row>
    <row r="445" spans="1:7" ht="15">
      <c r="A445">
        <v>444</v>
      </c>
      <c r="B445" t="s">
        <v>501</v>
      </c>
      <c r="C445" t="s">
        <v>507</v>
      </c>
      <c r="D445" t="s">
        <v>518</v>
      </c>
      <c r="E445" t="s">
        <v>979</v>
      </c>
      <c r="F445" s="469">
        <v>599</v>
      </c>
      <c r="G445" t="s">
        <v>520</v>
      </c>
    </row>
    <row r="446" spans="1:7" ht="15">
      <c r="A446">
        <v>445</v>
      </c>
      <c r="B446" t="s">
        <v>501</v>
      </c>
      <c r="C446" t="s">
        <v>504</v>
      </c>
      <c r="D446" t="s">
        <v>521</v>
      </c>
      <c r="E446" t="s">
        <v>980</v>
      </c>
      <c r="F446" s="469">
        <v>399</v>
      </c>
      <c r="G446" t="s">
        <v>523</v>
      </c>
    </row>
    <row r="447" spans="1:7" ht="15">
      <c r="A447">
        <v>446</v>
      </c>
      <c r="B447" t="s">
        <v>501</v>
      </c>
      <c r="C447" t="s">
        <v>507</v>
      </c>
      <c r="D447" t="s">
        <v>524</v>
      </c>
      <c r="E447" t="s">
        <v>981</v>
      </c>
      <c r="F447" s="469">
        <v>2168.75</v>
      </c>
      <c r="G447" t="s">
        <v>517</v>
      </c>
    </row>
    <row r="448" spans="1:7" ht="15">
      <c r="A448">
        <v>447</v>
      </c>
      <c r="B448" t="s">
        <v>501</v>
      </c>
      <c r="C448" t="s">
        <v>498</v>
      </c>
      <c r="D448" t="s">
        <v>526</v>
      </c>
      <c r="E448" t="s">
        <v>982</v>
      </c>
      <c r="F448" s="469">
        <v>1299</v>
      </c>
      <c r="G448" t="s">
        <v>523</v>
      </c>
    </row>
    <row r="449" spans="1:7" ht="15">
      <c r="A449">
        <v>448</v>
      </c>
      <c r="B449" t="s">
        <v>501</v>
      </c>
      <c r="C449" t="s">
        <v>498</v>
      </c>
      <c r="D449" t="s">
        <v>528</v>
      </c>
      <c r="E449" t="s">
        <v>983</v>
      </c>
      <c r="F449" s="469">
        <v>779</v>
      </c>
      <c r="G449" t="s">
        <v>517</v>
      </c>
    </row>
    <row r="450" spans="1:7" ht="15">
      <c r="A450">
        <v>449</v>
      </c>
      <c r="B450" t="s">
        <v>501</v>
      </c>
      <c r="C450" t="s">
        <v>509</v>
      </c>
      <c r="D450" t="s">
        <v>530</v>
      </c>
      <c r="E450" t="s">
        <v>984</v>
      </c>
      <c r="F450" s="469">
        <v>1649</v>
      </c>
      <c r="G450" t="s">
        <v>517</v>
      </c>
    </row>
    <row r="451" spans="1:7" ht="15">
      <c r="A451">
        <v>450</v>
      </c>
      <c r="B451" t="s">
        <v>501</v>
      </c>
      <c r="C451" t="s">
        <v>508</v>
      </c>
      <c r="D451" t="s">
        <v>532</v>
      </c>
      <c r="E451" t="s">
        <v>985</v>
      </c>
      <c r="F451" s="469">
        <v>999</v>
      </c>
      <c r="G451" t="s">
        <v>520</v>
      </c>
    </row>
    <row r="452" spans="1:7" ht="15">
      <c r="A452">
        <v>451</v>
      </c>
      <c r="B452" t="s">
        <v>501</v>
      </c>
      <c r="C452" t="s">
        <v>504</v>
      </c>
      <c r="D452" t="s">
        <v>534</v>
      </c>
      <c r="E452" t="s">
        <v>986</v>
      </c>
      <c r="F452" s="469">
        <v>1098.99</v>
      </c>
      <c r="G452" t="s">
        <v>523</v>
      </c>
    </row>
    <row r="453" spans="1:7" ht="15">
      <c r="A453">
        <v>452</v>
      </c>
      <c r="B453" t="s">
        <v>501</v>
      </c>
      <c r="C453" t="s">
        <v>509</v>
      </c>
      <c r="D453" t="s">
        <v>536</v>
      </c>
      <c r="E453" t="s">
        <v>987</v>
      </c>
      <c r="F453" s="469">
        <v>669</v>
      </c>
      <c r="G453" t="s">
        <v>523</v>
      </c>
    </row>
    <row r="454" spans="1:7" ht="15">
      <c r="A454">
        <v>453</v>
      </c>
      <c r="B454" t="s">
        <v>501</v>
      </c>
      <c r="C454" t="s">
        <v>509</v>
      </c>
      <c r="D454" t="s">
        <v>538</v>
      </c>
      <c r="E454" t="s">
        <v>988</v>
      </c>
      <c r="F454" s="469">
        <v>1199</v>
      </c>
      <c r="G454" t="s">
        <v>523</v>
      </c>
    </row>
    <row r="455" spans="1:7" ht="15">
      <c r="A455">
        <v>454</v>
      </c>
      <c r="B455" t="s">
        <v>501</v>
      </c>
      <c r="C455" t="s">
        <v>504</v>
      </c>
      <c r="D455" t="s">
        <v>540</v>
      </c>
      <c r="E455" t="s">
        <v>989</v>
      </c>
      <c r="F455" s="469">
        <v>1199</v>
      </c>
      <c r="G455" t="s">
        <v>523</v>
      </c>
    </row>
    <row r="456" spans="1:7" ht="15">
      <c r="A456">
        <v>455</v>
      </c>
      <c r="B456" t="s">
        <v>501</v>
      </c>
      <c r="C456" t="s">
        <v>509</v>
      </c>
      <c r="D456" t="s">
        <v>543</v>
      </c>
      <c r="E456" t="s">
        <v>990</v>
      </c>
      <c r="F456" s="469">
        <v>499</v>
      </c>
      <c r="G456" t="s">
        <v>523</v>
      </c>
    </row>
    <row r="457" spans="1:7" ht="15">
      <c r="A457">
        <v>456</v>
      </c>
      <c r="B457" t="s">
        <v>501</v>
      </c>
      <c r="C457" t="s">
        <v>498</v>
      </c>
      <c r="D457" t="s">
        <v>515</v>
      </c>
      <c r="E457" t="s">
        <v>991</v>
      </c>
      <c r="F457" s="469">
        <v>999</v>
      </c>
      <c r="G457" t="s">
        <v>523</v>
      </c>
    </row>
    <row r="458" spans="1:7" ht="15">
      <c r="A458">
        <v>457</v>
      </c>
      <c r="B458" t="s">
        <v>501</v>
      </c>
      <c r="C458" t="s">
        <v>509</v>
      </c>
      <c r="D458" t="s">
        <v>518</v>
      </c>
      <c r="E458" t="s">
        <v>992</v>
      </c>
      <c r="F458" s="469">
        <v>2459</v>
      </c>
      <c r="G458" t="s">
        <v>517</v>
      </c>
    </row>
    <row r="459" spans="1:7" ht="15">
      <c r="A459">
        <v>458</v>
      </c>
      <c r="B459" t="s">
        <v>501</v>
      </c>
      <c r="C459" t="s">
        <v>504</v>
      </c>
      <c r="D459" t="s">
        <v>521</v>
      </c>
      <c r="E459" t="s">
        <v>993</v>
      </c>
      <c r="F459" s="469">
        <v>1419</v>
      </c>
      <c r="G459" t="s">
        <v>517</v>
      </c>
    </row>
    <row r="460" spans="1:7" ht="15">
      <c r="A460">
        <v>459</v>
      </c>
      <c r="B460" t="s">
        <v>501</v>
      </c>
      <c r="C460" t="s">
        <v>508</v>
      </c>
      <c r="D460" t="s">
        <v>524</v>
      </c>
      <c r="E460" t="s">
        <v>994</v>
      </c>
      <c r="F460" s="469">
        <v>699</v>
      </c>
      <c r="G460" t="s">
        <v>523</v>
      </c>
    </row>
    <row r="461" spans="1:7" ht="15">
      <c r="A461">
        <v>460</v>
      </c>
      <c r="B461" t="s">
        <v>501</v>
      </c>
      <c r="C461" t="s">
        <v>506</v>
      </c>
      <c r="D461" t="s">
        <v>526</v>
      </c>
      <c r="E461" t="s">
        <v>995</v>
      </c>
      <c r="F461" s="469">
        <v>999</v>
      </c>
      <c r="G461" t="s">
        <v>523</v>
      </c>
    </row>
    <row r="462" spans="1:7" ht="15">
      <c r="A462">
        <v>461</v>
      </c>
      <c r="B462" t="s">
        <v>501</v>
      </c>
      <c r="C462" t="s">
        <v>498</v>
      </c>
      <c r="D462" t="s">
        <v>528</v>
      </c>
      <c r="E462" t="s">
        <v>996</v>
      </c>
      <c r="F462" s="469">
        <v>1299</v>
      </c>
      <c r="G462" t="s">
        <v>523</v>
      </c>
    </row>
    <row r="463" spans="1:7" ht="15">
      <c r="A463">
        <v>462</v>
      </c>
      <c r="B463" t="s">
        <v>501</v>
      </c>
      <c r="C463" t="s">
        <v>507</v>
      </c>
      <c r="D463" t="s">
        <v>530</v>
      </c>
      <c r="E463" t="s">
        <v>997</v>
      </c>
      <c r="F463" s="469">
        <v>549</v>
      </c>
      <c r="G463" t="s">
        <v>517</v>
      </c>
    </row>
    <row r="464" spans="1:7" ht="15">
      <c r="A464">
        <v>463</v>
      </c>
      <c r="B464" t="s">
        <v>501</v>
      </c>
      <c r="C464" t="s">
        <v>504</v>
      </c>
      <c r="D464" t="s">
        <v>532</v>
      </c>
      <c r="E464" t="s">
        <v>998</v>
      </c>
      <c r="F464" s="469">
        <v>1499</v>
      </c>
      <c r="G464" t="s">
        <v>523</v>
      </c>
    </row>
    <row r="465" spans="1:7" ht="15">
      <c r="A465">
        <v>464</v>
      </c>
      <c r="B465" t="s">
        <v>501</v>
      </c>
      <c r="C465" t="s">
        <v>507</v>
      </c>
      <c r="D465" t="s">
        <v>534</v>
      </c>
      <c r="E465" t="s">
        <v>999</v>
      </c>
      <c r="F465" s="469">
        <v>999</v>
      </c>
      <c r="G465" t="s">
        <v>523</v>
      </c>
    </row>
    <row r="466" spans="1:7" ht="15">
      <c r="A466">
        <v>465</v>
      </c>
      <c r="B466" t="s">
        <v>501</v>
      </c>
      <c r="C466" t="s">
        <v>507</v>
      </c>
      <c r="D466" t="s">
        <v>536</v>
      </c>
      <c r="E466" t="s">
        <v>1000</v>
      </c>
      <c r="F466" s="469">
        <v>945</v>
      </c>
      <c r="G466" t="s">
        <v>523</v>
      </c>
    </row>
    <row r="467" spans="1:7" ht="15">
      <c r="A467">
        <v>466</v>
      </c>
      <c r="B467" t="s">
        <v>501</v>
      </c>
      <c r="C467" t="s">
        <v>498</v>
      </c>
      <c r="D467" t="s">
        <v>538</v>
      </c>
      <c r="E467" t="s">
        <v>1001</v>
      </c>
      <c r="F467" s="469">
        <v>1999</v>
      </c>
      <c r="G467" t="s">
        <v>523</v>
      </c>
    </row>
    <row r="468" spans="1:7" ht="15">
      <c r="A468">
        <v>467</v>
      </c>
      <c r="B468" t="s">
        <v>501</v>
      </c>
      <c r="C468" t="s">
        <v>506</v>
      </c>
      <c r="D468" t="s">
        <v>540</v>
      </c>
      <c r="E468" t="s">
        <v>1002</v>
      </c>
      <c r="F468" s="469">
        <v>999</v>
      </c>
      <c r="G468" t="s">
        <v>570</v>
      </c>
    </row>
    <row r="469" spans="1:7" ht="15">
      <c r="A469">
        <v>468</v>
      </c>
      <c r="B469" t="s">
        <v>501</v>
      </c>
      <c r="C469" t="s">
        <v>504</v>
      </c>
      <c r="D469" t="s">
        <v>543</v>
      </c>
      <c r="E469" t="s">
        <v>1003</v>
      </c>
      <c r="F469" s="469">
        <v>1199</v>
      </c>
      <c r="G469" t="s">
        <v>619</v>
      </c>
    </row>
    <row r="470" spans="1:7" ht="15">
      <c r="A470">
        <v>469</v>
      </c>
      <c r="B470" t="s">
        <v>501</v>
      </c>
      <c r="C470" t="s">
        <v>508</v>
      </c>
      <c r="D470" t="s">
        <v>515</v>
      </c>
      <c r="E470" t="s">
        <v>1004</v>
      </c>
      <c r="F470" s="469">
        <v>899</v>
      </c>
      <c r="G470" t="s">
        <v>542</v>
      </c>
    </row>
    <row r="471" spans="1:7" ht="15">
      <c r="A471">
        <v>470</v>
      </c>
      <c r="B471" t="s">
        <v>501</v>
      </c>
      <c r="C471" t="s">
        <v>506</v>
      </c>
      <c r="D471" t="s">
        <v>518</v>
      </c>
      <c r="E471" t="s">
        <v>1005</v>
      </c>
      <c r="F471" s="469">
        <v>759</v>
      </c>
      <c r="G471" t="s">
        <v>523</v>
      </c>
    </row>
    <row r="472" spans="1:7" ht="15">
      <c r="A472">
        <v>471</v>
      </c>
      <c r="B472" t="s">
        <v>501</v>
      </c>
      <c r="C472" t="s">
        <v>504</v>
      </c>
      <c r="D472" t="s">
        <v>521</v>
      </c>
      <c r="E472" t="s">
        <v>981</v>
      </c>
      <c r="F472" s="469">
        <v>2053</v>
      </c>
      <c r="G472" t="s">
        <v>517</v>
      </c>
    </row>
    <row r="473" spans="1:7" ht="15">
      <c r="A473">
        <v>472</v>
      </c>
      <c r="B473" t="s">
        <v>501</v>
      </c>
      <c r="C473" t="s">
        <v>506</v>
      </c>
      <c r="D473" t="s">
        <v>524</v>
      </c>
      <c r="E473" t="s">
        <v>1006</v>
      </c>
      <c r="F473" s="469">
        <v>699</v>
      </c>
      <c r="G473" t="s">
        <v>542</v>
      </c>
    </row>
    <row r="474" spans="1:7" ht="15">
      <c r="A474">
        <v>473</v>
      </c>
      <c r="B474" t="s">
        <v>501</v>
      </c>
      <c r="C474" t="s">
        <v>507</v>
      </c>
      <c r="D474" t="s">
        <v>526</v>
      </c>
      <c r="E474" t="s">
        <v>1007</v>
      </c>
      <c r="F474" s="469">
        <v>1449</v>
      </c>
      <c r="G474" t="s">
        <v>520</v>
      </c>
    </row>
    <row r="475" spans="1:7" ht="15">
      <c r="A475">
        <v>474</v>
      </c>
      <c r="B475" t="s">
        <v>501</v>
      </c>
      <c r="C475" t="s">
        <v>508</v>
      </c>
      <c r="D475" t="s">
        <v>528</v>
      </c>
      <c r="E475" t="s">
        <v>1008</v>
      </c>
      <c r="F475" s="469">
        <v>999</v>
      </c>
      <c r="G475" t="s">
        <v>523</v>
      </c>
    </row>
    <row r="476" spans="1:7" ht="15">
      <c r="A476">
        <v>475</v>
      </c>
      <c r="B476" t="s">
        <v>501</v>
      </c>
      <c r="C476" t="s">
        <v>504</v>
      </c>
      <c r="D476" t="s">
        <v>530</v>
      </c>
      <c r="E476" t="s">
        <v>1009</v>
      </c>
      <c r="F476" s="469">
        <v>349</v>
      </c>
      <c r="G476" t="s">
        <v>520</v>
      </c>
    </row>
    <row r="477" spans="1:7" ht="15">
      <c r="A477">
        <v>476</v>
      </c>
      <c r="B477" t="s">
        <v>501</v>
      </c>
      <c r="C477" t="s">
        <v>498</v>
      </c>
      <c r="D477" t="s">
        <v>532</v>
      </c>
      <c r="E477" t="s">
        <v>1010</v>
      </c>
      <c r="F477" s="469">
        <v>549</v>
      </c>
      <c r="G477" t="s">
        <v>542</v>
      </c>
    </row>
    <row r="478" spans="1:7" ht="15">
      <c r="A478">
        <v>477</v>
      </c>
      <c r="B478" t="s">
        <v>501</v>
      </c>
      <c r="C478" t="s">
        <v>508</v>
      </c>
      <c r="D478" t="s">
        <v>534</v>
      </c>
      <c r="E478" t="s">
        <v>1011</v>
      </c>
      <c r="F478" s="469">
        <v>469</v>
      </c>
      <c r="G478" t="s">
        <v>619</v>
      </c>
    </row>
    <row r="479" spans="1:7" ht="15">
      <c r="A479">
        <v>478</v>
      </c>
      <c r="B479" t="s">
        <v>501</v>
      </c>
      <c r="C479" t="s">
        <v>508</v>
      </c>
      <c r="D479" t="s">
        <v>536</v>
      </c>
      <c r="E479" t="s">
        <v>1012</v>
      </c>
      <c r="F479" s="469">
        <v>899</v>
      </c>
      <c r="G479" t="s">
        <v>523</v>
      </c>
    </row>
    <row r="480" spans="1:7" ht="15">
      <c r="A480">
        <v>479</v>
      </c>
      <c r="B480" t="s">
        <v>501</v>
      </c>
      <c r="C480" t="s">
        <v>504</v>
      </c>
      <c r="D480" t="s">
        <v>538</v>
      </c>
      <c r="E480" t="s">
        <v>1013</v>
      </c>
      <c r="F480" s="469">
        <v>1029</v>
      </c>
      <c r="G480" t="s">
        <v>517</v>
      </c>
    </row>
    <row r="481" spans="1:7" ht="15">
      <c r="A481">
        <v>480</v>
      </c>
      <c r="B481" t="s">
        <v>501</v>
      </c>
      <c r="C481" t="s">
        <v>509</v>
      </c>
      <c r="D481" t="s">
        <v>540</v>
      </c>
      <c r="E481" t="s">
        <v>1014</v>
      </c>
      <c r="F481" s="469">
        <v>549</v>
      </c>
      <c r="G481" t="s">
        <v>619</v>
      </c>
    </row>
    <row r="482" spans="1:7" ht="15">
      <c r="A482">
        <v>481</v>
      </c>
      <c r="B482" t="s">
        <v>501</v>
      </c>
      <c r="C482" t="s">
        <v>498</v>
      </c>
      <c r="D482" t="s">
        <v>543</v>
      </c>
      <c r="E482" t="s">
        <v>1015</v>
      </c>
      <c r="F482" s="469">
        <v>649</v>
      </c>
      <c r="G482" t="s">
        <v>523</v>
      </c>
    </row>
    <row r="483" spans="1:7" ht="15">
      <c r="A483">
        <v>482</v>
      </c>
      <c r="B483" t="s">
        <v>501</v>
      </c>
      <c r="C483" t="s">
        <v>508</v>
      </c>
      <c r="D483" t="s">
        <v>515</v>
      </c>
      <c r="E483" t="s">
        <v>1016</v>
      </c>
      <c r="F483" s="469">
        <v>649</v>
      </c>
      <c r="G483" t="s">
        <v>552</v>
      </c>
    </row>
    <row r="484" spans="1:7" ht="15">
      <c r="A484">
        <v>483</v>
      </c>
      <c r="B484" t="s">
        <v>501</v>
      </c>
      <c r="C484" t="s">
        <v>498</v>
      </c>
      <c r="D484" t="s">
        <v>518</v>
      </c>
      <c r="E484" t="s">
        <v>1017</v>
      </c>
      <c r="F484" s="469">
        <v>499</v>
      </c>
      <c r="G484" t="s">
        <v>523</v>
      </c>
    </row>
    <row r="485" spans="1:7" ht="15">
      <c r="A485">
        <v>484</v>
      </c>
      <c r="B485" t="s">
        <v>501</v>
      </c>
      <c r="C485" t="s">
        <v>504</v>
      </c>
      <c r="D485" t="s">
        <v>521</v>
      </c>
      <c r="E485" t="s">
        <v>1018</v>
      </c>
      <c r="F485" s="469">
        <v>698</v>
      </c>
      <c r="G485" t="s">
        <v>542</v>
      </c>
    </row>
    <row r="486" spans="1:7" ht="15">
      <c r="A486">
        <v>485</v>
      </c>
      <c r="B486" t="s">
        <v>501</v>
      </c>
      <c r="C486" t="s">
        <v>508</v>
      </c>
      <c r="D486" t="s">
        <v>524</v>
      </c>
      <c r="E486" t="s">
        <v>1019</v>
      </c>
      <c r="F486" s="469">
        <v>1149</v>
      </c>
      <c r="G486" t="s">
        <v>570</v>
      </c>
    </row>
    <row r="487" spans="1:7" ht="15">
      <c r="A487">
        <v>486</v>
      </c>
      <c r="B487" t="s">
        <v>501</v>
      </c>
      <c r="C487" t="s">
        <v>504</v>
      </c>
      <c r="D487" t="s">
        <v>526</v>
      </c>
      <c r="E487" t="s">
        <v>1020</v>
      </c>
      <c r="F487" s="469">
        <v>491</v>
      </c>
      <c r="G487" t="s">
        <v>542</v>
      </c>
    </row>
    <row r="488" spans="1:7" ht="15">
      <c r="A488">
        <v>487</v>
      </c>
      <c r="B488" t="s">
        <v>501</v>
      </c>
      <c r="C488" t="s">
        <v>507</v>
      </c>
      <c r="D488" t="s">
        <v>528</v>
      </c>
      <c r="E488" t="s">
        <v>1021</v>
      </c>
      <c r="F488" s="469">
        <v>1999</v>
      </c>
      <c r="G488" t="s">
        <v>570</v>
      </c>
    </row>
    <row r="489" spans="1:7" ht="15">
      <c r="A489">
        <v>488</v>
      </c>
      <c r="B489" t="s">
        <v>501</v>
      </c>
      <c r="C489" t="s">
        <v>508</v>
      </c>
      <c r="D489" t="s">
        <v>530</v>
      </c>
      <c r="E489" t="s">
        <v>1022</v>
      </c>
      <c r="F489" s="469">
        <v>599</v>
      </c>
      <c r="G489" t="s">
        <v>619</v>
      </c>
    </row>
    <row r="490" spans="1:7" ht="15">
      <c r="A490">
        <v>489</v>
      </c>
      <c r="B490" t="s">
        <v>501</v>
      </c>
      <c r="C490" t="s">
        <v>504</v>
      </c>
      <c r="D490" t="s">
        <v>532</v>
      </c>
      <c r="E490" t="s">
        <v>1023</v>
      </c>
      <c r="F490" s="469">
        <v>1899</v>
      </c>
      <c r="G490" t="s">
        <v>570</v>
      </c>
    </row>
    <row r="491" spans="1:7" ht="15">
      <c r="A491">
        <v>490</v>
      </c>
      <c r="B491" t="s">
        <v>501</v>
      </c>
      <c r="C491" t="s">
        <v>507</v>
      </c>
      <c r="D491" t="s">
        <v>534</v>
      </c>
      <c r="E491" t="s">
        <v>1024</v>
      </c>
      <c r="F491" s="469">
        <v>379</v>
      </c>
      <c r="G491" t="s">
        <v>619</v>
      </c>
    </row>
    <row r="492" spans="1:7" ht="15">
      <c r="A492">
        <v>491</v>
      </c>
      <c r="B492" t="s">
        <v>501</v>
      </c>
      <c r="C492" t="s">
        <v>508</v>
      </c>
      <c r="D492" t="s">
        <v>536</v>
      </c>
      <c r="E492" t="s">
        <v>1025</v>
      </c>
      <c r="F492" s="469">
        <v>999</v>
      </c>
      <c r="G492" t="s">
        <v>520</v>
      </c>
    </row>
    <row r="493" spans="1:7" ht="15">
      <c r="A493">
        <v>492</v>
      </c>
      <c r="B493" t="s">
        <v>501</v>
      </c>
      <c r="C493" t="s">
        <v>508</v>
      </c>
      <c r="D493" t="s">
        <v>538</v>
      </c>
      <c r="E493" t="s">
        <v>1026</v>
      </c>
      <c r="F493" s="469">
        <v>2199</v>
      </c>
      <c r="G493" t="s">
        <v>570</v>
      </c>
    </row>
    <row r="494" spans="1:7" ht="15">
      <c r="A494">
        <v>493</v>
      </c>
      <c r="B494" t="s">
        <v>501</v>
      </c>
      <c r="C494" t="s">
        <v>506</v>
      </c>
      <c r="D494" t="s">
        <v>540</v>
      </c>
      <c r="E494" t="s">
        <v>1027</v>
      </c>
      <c r="F494" s="469">
        <v>849</v>
      </c>
      <c r="G494" t="s">
        <v>619</v>
      </c>
    </row>
    <row r="495" spans="1:7" ht="15">
      <c r="A495">
        <v>494</v>
      </c>
      <c r="B495" t="s">
        <v>501</v>
      </c>
      <c r="C495" t="s">
        <v>504</v>
      </c>
      <c r="D495" t="s">
        <v>543</v>
      </c>
      <c r="E495" t="s">
        <v>1028</v>
      </c>
      <c r="F495" s="469">
        <v>1999</v>
      </c>
      <c r="G495" t="s">
        <v>520</v>
      </c>
    </row>
    <row r="496" spans="1:7" ht="15">
      <c r="A496">
        <v>495</v>
      </c>
      <c r="B496" t="s">
        <v>501</v>
      </c>
      <c r="C496" t="s">
        <v>506</v>
      </c>
      <c r="D496" t="s">
        <v>515</v>
      </c>
      <c r="E496" t="s">
        <v>1029</v>
      </c>
      <c r="F496" s="469">
        <v>919</v>
      </c>
      <c r="G496" t="s">
        <v>523</v>
      </c>
    </row>
    <row r="497" spans="1:7" ht="15">
      <c r="A497">
        <v>496</v>
      </c>
      <c r="B497" t="s">
        <v>501</v>
      </c>
      <c r="C497" t="s">
        <v>507</v>
      </c>
      <c r="D497" t="s">
        <v>518</v>
      </c>
      <c r="E497" t="s">
        <v>1030</v>
      </c>
      <c r="F497" s="469">
        <v>1249</v>
      </c>
      <c r="G497" t="s">
        <v>552</v>
      </c>
    </row>
    <row r="498" spans="1:7" ht="15">
      <c r="A498">
        <v>497</v>
      </c>
      <c r="B498" t="s">
        <v>501</v>
      </c>
      <c r="C498" t="s">
        <v>498</v>
      </c>
      <c r="D498" t="s">
        <v>521</v>
      </c>
      <c r="E498" t="s">
        <v>1031</v>
      </c>
      <c r="F498" s="469">
        <v>3409</v>
      </c>
      <c r="G498" t="s">
        <v>517</v>
      </c>
    </row>
    <row r="499" spans="1:7" ht="15">
      <c r="A499">
        <v>498</v>
      </c>
      <c r="B499" t="s">
        <v>501</v>
      </c>
      <c r="C499" t="s">
        <v>508</v>
      </c>
      <c r="D499" t="s">
        <v>524</v>
      </c>
      <c r="E499" t="s">
        <v>1032</v>
      </c>
      <c r="F499" s="469">
        <v>889</v>
      </c>
      <c r="G499" t="s">
        <v>523</v>
      </c>
    </row>
    <row r="500" spans="1:7" ht="15">
      <c r="A500">
        <v>499</v>
      </c>
      <c r="B500" t="s">
        <v>501</v>
      </c>
      <c r="C500" t="s">
        <v>508</v>
      </c>
      <c r="D500" t="s">
        <v>526</v>
      </c>
      <c r="E500" t="s">
        <v>1033</v>
      </c>
      <c r="F500" s="469">
        <v>1299</v>
      </c>
      <c r="G500" t="s">
        <v>523</v>
      </c>
    </row>
    <row r="501" spans="1:7" ht="15">
      <c r="A501">
        <v>500</v>
      </c>
      <c r="B501" t="s">
        <v>501</v>
      </c>
      <c r="C501" t="s">
        <v>504</v>
      </c>
      <c r="D501" t="s">
        <v>528</v>
      </c>
      <c r="E501" t="s">
        <v>1034</v>
      </c>
      <c r="F501" s="469">
        <v>1699</v>
      </c>
      <c r="G501" t="s">
        <v>619</v>
      </c>
    </row>
    <row r="502" spans="1:7" ht="15">
      <c r="A502">
        <v>501</v>
      </c>
      <c r="B502" t="s">
        <v>501</v>
      </c>
      <c r="C502" t="s">
        <v>508</v>
      </c>
      <c r="D502" t="s">
        <v>530</v>
      </c>
      <c r="E502" t="s">
        <v>1035</v>
      </c>
      <c r="F502" s="469">
        <v>1699</v>
      </c>
      <c r="G502" t="s">
        <v>520</v>
      </c>
    </row>
    <row r="503" spans="1:7" ht="15">
      <c r="A503">
        <v>502</v>
      </c>
      <c r="B503" t="s">
        <v>501</v>
      </c>
      <c r="C503" t="s">
        <v>498</v>
      </c>
      <c r="D503" t="s">
        <v>532</v>
      </c>
      <c r="E503" t="s">
        <v>1036</v>
      </c>
      <c r="F503" s="469">
        <v>679</v>
      </c>
      <c r="G503" t="s">
        <v>523</v>
      </c>
    </row>
    <row r="504" spans="1:7" ht="15">
      <c r="A504">
        <v>503</v>
      </c>
      <c r="B504" t="s">
        <v>501</v>
      </c>
      <c r="C504" t="s">
        <v>507</v>
      </c>
      <c r="D504" t="s">
        <v>534</v>
      </c>
      <c r="E504" t="s">
        <v>1037</v>
      </c>
      <c r="F504" s="469">
        <v>3999</v>
      </c>
      <c r="G504" t="s">
        <v>570</v>
      </c>
    </row>
    <row r="505" spans="1:7" ht="15">
      <c r="A505">
        <v>504</v>
      </c>
      <c r="B505" t="s">
        <v>501</v>
      </c>
      <c r="C505" t="s">
        <v>507</v>
      </c>
      <c r="D505" t="s">
        <v>536</v>
      </c>
      <c r="E505" t="s">
        <v>1038</v>
      </c>
      <c r="F505" s="469">
        <v>1399</v>
      </c>
      <c r="G505" t="s">
        <v>570</v>
      </c>
    </row>
    <row r="506" spans="1:7" ht="15">
      <c r="A506">
        <v>505</v>
      </c>
      <c r="B506" t="s">
        <v>501</v>
      </c>
      <c r="C506" t="s">
        <v>508</v>
      </c>
      <c r="D506" t="s">
        <v>538</v>
      </c>
      <c r="E506" t="s">
        <v>1039</v>
      </c>
      <c r="F506" s="469">
        <v>729</v>
      </c>
      <c r="G506" t="s">
        <v>523</v>
      </c>
    </row>
    <row r="507" spans="1:7" ht="15">
      <c r="A507">
        <v>506</v>
      </c>
      <c r="B507" t="s">
        <v>501</v>
      </c>
      <c r="C507" t="s">
        <v>509</v>
      </c>
      <c r="D507" t="s">
        <v>540</v>
      </c>
      <c r="E507" t="s">
        <v>1040</v>
      </c>
      <c r="F507" s="469">
        <v>2929</v>
      </c>
      <c r="G507" t="s">
        <v>517</v>
      </c>
    </row>
    <row r="508" spans="1:7" ht="15">
      <c r="A508">
        <v>507</v>
      </c>
      <c r="B508" t="s">
        <v>501</v>
      </c>
      <c r="C508" t="s">
        <v>498</v>
      </c>
      <c r="D508" t="s">
        <v>543</v>
      </c>
      <c r="E508" t="s">
        <v>1041</v>
      </c>
      <c r="F508" s="469">
        <v>1599</v>
      </c>
      <c r="G508" t="s">
        <v>570</v>
      </c>
    </row>
    <row r="509" spans="1:7" ht="15">
      <c r="A509">
        <v>508</v>
      </c>
      <c r="B509" t="s">
        <v>501</v>
      </c>
      <c r="C509" t="s">
        <v>506</v>
      </c>
      <c r="D509" t="s">
        <v>515</v>
      </c>
      <c r="E509" t="s">
        <v>1042</v>
      </c>
      <c r="F509" s="469">
        <v>1399</v>
      </c>
      <c r="G509" t="s">
        <v>570</v>
      </c>
    </row>
    <row r="510" spans="1:7" ht="15">
      <c r="A510">
        <v>509</v>
      </c>
      <c r="B510" t="s">
        <v>501</v>
      </c>
      <c r="C510" t="s">
        <v>508</v>
      </c>
      <c r="D510" t="s">
        <v>518</v>
      </c>
      <c r="E510" t="s">
        <v>1043</v>
      </c>
      <c r="F510" s="469">
        <v>1399</v>
      </c>
      <c r="G510" t="s">
        <v>570</v>
      </c>
    </row>
    <row r="511" spans="1:7" ht="15">
      <c r="A511">
        <v>510</v>
      </c>
      <c r="B511" t="s">
        <v>501</v>
      </c>
      <c r="C511" t="s">
        <v>509</v>
      </c>
      <c r="D511" t="s">
        <v>521</v>
      </c>
      <c r="E511" t="s">
        <v>1044</v>
      </c>
      <c r="F511" s="469">
        <v>1849</v>
      </c>
      <c r="G511" t="s">
        <v>570</v>
      </c>
    </row>
    <row r="512" spans="1:7" ht="15">
      <c r="A512">
        <v>511</v>
      </c>
      <c r="B512" t="s">
        <v>501</v>
      </c>
      <c r="C512" t="s">
        <v>504</v>
      </c>
      <c r="D512" t="s">
        <v>524</v>
      </c>
      <c r="E512" t="s">
        <v>1045</v>
      </c>
      <c r="F512" s="469">
        <v>1099</v>
      </c>
      <c r="G512" t="s">
        <v>570</v>
      </c>
    </row>
    <row r="513" spans="1:7" ht="15">
      <c r="A513">
        <v>512</v>
      </c>
      <c r="B513" t="s">
        <v>501</v>
      </c>
      <c r="C513" t="s">
        <v>507</v>
      </c>
      <c r="D513" t="s">
        <v>526</v>
      </c>
      <c r="E513" t="s">
        <v>1046</v>
      </c>
      <c r="F513" s="469">
        <v>999</v>
      </c>
      <c r="G513" t="s">
        <v>570</v>
      </c>
    </row>
    <row r="514" spans="1:7" ht="15">
      <c r="A514">
        <v>513</v>
      </c>
      <c r="B514" t="s">
        <v>501</v>
      </c>
      <c r="C514" t="s">
        <v>506</v>
      </c>
      <c r="D514" t="s">
        <v>528</v>
      </c>
      <c r="E514" t="s">
        <v>1047</v>
      </c>
      <c r="F514" s="469">
        <v>999</v>
      </c>
      <c r="G514" t="s">
        <v>570</v>
      </c>
    </row>
    <row r="515" spans="1:7" ht="15">
      <c r="A515">
        <v>514</v>
      </c>
      <c r="B515" t="s">
        <v>501</v>
      </c>
      <c r="C515" t="s">
        <v>498</v>
      </c>
      <c r="D515" t="s">
        <v>530</v>
      </c>
      <c r="E515" t="s">
        <v>1048</v>
      </c>
      <c r="F515" s="469">
        <v>1449</v>
      </c>
      <c r="G515" t="s">
        <v>570</v>
      </c>
    </row>
    <row r="516" spans="1:7" ht="15">
      <c r="A516">
        <v>515</v>
      </c>
      <c r="B516" t="s">
        <v>501</v>
      </c>
      <c r="C516" t="s">
        <v>509</v>
      </c>
      <c r="D516" t="s">
        <v>532</v>
      </c>
      <c r="E516" t="s">
        <v>1049</v>
      </c>
      <c r="F516" s="469">
        <v>1699</v>
      </c>
      <c r="G516" t="s">
        <v>570</v>
      </c>
    </row>
    <row r="517" spans="1:7" ht="15">
      <c r="A517">
        <v>516</v>
      </c>
      <c r="B517" t="s">
        <v>501</v>
      </c>
      <c r="C517" t="s">
        <v>504</v>
      </c>
      <c r="D517" t="s">
        <v>534</v>
      </c>
      <c r="E517" t="s">
        <v>1050</v>
      </c>
      <c r="F517" s="469">
        <v>1699</v>
      </c>
      <c r="G517" t="s">
        <v>570</v>
      </c>
    </row>
    <row r="518" spans="1:7" ht="15">
      <c r="A518">
        <v>517</v>
      </c>
      <c r="B518" t="s">
        <v>501</v>
      </c>
      <c r="C518" t="s">
        <v>508</v>
      </c>
      <c r="D518" t="s">
        <v>536</v>
      </c>
      <c r="E518" t="s">
        <v>1051</v>
      </c>
      <c r="F518" s="469">
        <v>1899</v>
      </c>
      <c r="G518" t="s">
        <v>619</v>
      </c>
    </row>
    <row r="519" spans="1:7" ht="15">
      <c r="A519">
        <v>518</v>
      </c>
      <c r="B519" t="s">
        <v>501</v>
      </c>
      <c r="C519" t="s">
        <v>504</v>
      </c>
      <c r="D519" t="s">
        <v>538</v>
      </c>
      <c r="E519" t="s">
        <v>1052</v>
      </c>
      <c r="F519" s="469">
        <v>1799</v>
      </c>
      <c r="G519" t="s">
        <v>619</v>
      </c>
    </row>
    <row r="520" spans="1:7" ht="15">
      <c r="A520">
        <v>519</v>
      </c>
      <c r="B520" t="s">
        <v>501</v>
      </c>
      <c r="C520" t="s">
        <v>508</v>
      </c>
      <c r="D520" t="s">
        <v>540</v>
      </c>
      <c r="E520" t="s">
        <v>1053</v>
      </c>
      <c r="F520" s="469">
        <v>1799</v>
      </c>
      <c r="G520" t="s">
        <v>619</v>
      </c>
    </row>
    <row r="521" spans="1:7" ht="15">
      <c r="A521">
        <v>520</v>
      </c>
      <c r="B521" t="s">
        <v>501</v>
      </c>
      <c r="C521" t="s">
        <v>498</v>
      </c>
      <c r="D521" t="s">
        <v>543</v>
      </c>
      <c r="E521" t="s">
        <v>1054</v>
      </c>
      <c r="F521" s="469">
        <v>2199</v>
      </c>
      <c r="G521" t="s">
        <v>619</v>
      </c>
    </row>
    <row r="522" spans="1:7" ht="15">
      <c r="A522">
        <v>521</v>
      </c>
      <c r="B522" t="s">
        <v>501</v>
      </c>
      <c r="C522" t="s">
        <v>507</v>
      </c>
      <c r="D522" t="s">
        <v>515</v>
      </c>
      <c r="E522" t="s">
        <v>1055</v>
      </c>
      <c r="F522" s="469">
        <v>1499</v>
      </c>
      <c r="G522" t="s">
        <v>619</v>
      </c>
    </row>
    <row r="523" spans="1:7" ht="15">
      <c r="A523">
        <v>522</v>
      </c>
      <c r="B523" t="s">
        <v>501</v>
      </c>
      <c r="C523" t="s">
        <v>504</v>
      </c>
      <c r="D523" t="s">
        <v>518</v>
      </c>
      <c r="E523" t="s">
        <v>1056</v>
      </c>
      <c r="F523" s="469">
        <v>1299</v>
      </c>
      <c r="G523" t="s">
        <v>619</v>
      </c>
    </row>
    <row r="524" spans="1:7" ht="15">
      <c r="A524">
        <v>523</v>
      </c>
      <c r="B524" t="s">
        <v>501</v>
      </c>
      <c r="C524" t="s">
        <v>506</v>
      </c>
      <c r="D524" t="s">
        <v>521</v>
      </c>
      <c r="E524" t="s">
        <v>1057</v>
      </c>
      <c r="F524" s="469">
        <v>1699</v>
      </c>
      <c r="G524" t="s">
        <v>619</v>
      </c>
    </row>
    <row r="525" spans="1:7" ht="15">
      <c r="A525">
        <v>524</v>
      </c>
      <c r="B525" t="s">
        <v>501</v>
      </c>
      <c r="C525" t="s">
        <v>507</v>
      </c>
      <c r="D525" t="s">
        <v>524</v>
      </c>
      <c r="E525" t="s">
        <v>1058</v>
      </c>
      <c r="F525" s="469">
        <v>1049</v>
      </c>
      <c r="G525" t="s">
        <v>619</v>
      </c>
    </row>
    <row r="526" spans="1:7" ht="15">
      <c r="A526">
        <v>525</v>
      </c>
      <c r="B526" t="s">
        <v>501</v>
      </c>
      <c r="C526" t="s">
        <v>507</v>
      </c>
      <c r="D526" t="s">
        <v>526</v>
      </c>
      <c r="E526" t="s">
        <v>1059</v>
      </c>
      <c r="F526" s="469">
        <v>949</v>
      </c>
      <c r="G526" t="s">
        <v>619</v>
      </c>
    </row>
    <row r="527" spans="1:7" ht="15">
      <c r="A527">
        <v>526</v>
      </c>
      <c r="B527" t="s">
        <v>501</v>
      </c>
      <c r="C527" t="s">
        <v>498</v>
      </c>
      <c r="D527" t="s">
        <v>528</v>
      </c>
      <c r="E527" t="s">
        <v>1060</v>
      </c>
      <c r="F527" s="469">
        <v>1099</v>
      </c>
      <c r="G527" t="s">
        <v>619</v>
      </c>
    </row>
    <row r="528" spans="1:7" ht="15">
      <c r="A528">
        <v>527</v>
      </c>
      <c r="B528" t="s">
        <v>501</v>
      </c>
      <c r="C528" t="s">
        <v>498</v>
      </c>
      <c r="D528" t="s">
        <v>530</v>
      </c>
      <c r="E528" t="s">
        <v>1061</v>
      </c>
      <c r="F528" s="469">
        <v>749</v>
      </c>
      <c r="G528" t="s">
        <v>619</v>
      </c>
    </row>
    <row r="529" spans="1:7" ht="15">
      <c r="A529">
        <v>528</v>
      </c>
      <c r="B529" t="s">
        <v>501</v>
      </c>
      <c r="C529" t="s">
        <v>506</v>
      </c>
      <c r="D529" t="s">
        <v>532</v>
      </c>
      <c r="E529" t="s">
        <v>1062</v>
      </c>
      <c r="F529" s="469">
        <v>749</v>
      </c>
      <c r="G529" t="s">
        <v>619</v>
      </c>
    </row>
    <row r="530" spans="1:7" ht="15">
      <c r="A530">
        <v>529</v>
      </c>
      <c r="B530" t="s">
        <v>501</v>
      </c>
      <c r="C530" t="s">
        <v>498</v>
      </c>
      <c r="D530" t="s">
        <v>534</v>
      </c>
      <c r="E530" t="s">
        <v>1063</v>
      </c>
      <c r="F530" s="469">
        <v>599</v>
      </c>
      <c r="G530" t="s">
        <v>619</v>
      </c>
    </row>
    <row r="531" spans="1:7" ht="15">
      <c r="A531">
        <v>530</v>
      </c>
      <c r="B531" t="s">
        <v>501</v>
      </c>
      <c r="C531" t="s">
        <v>504</v>
      </c>
      <c r="D531" t="s">
        <v>536</v>
      </c>
      <c r="E531" t="s">
        <v>1064</v>
      </c>
      <c r="F531" s="469">
        <v>599</v>
      </c>
      <c r="G531" t="s">
        <v>619</v>
      </c>
    </row>
    <row r="532" spans="1:7" ht="15">
      <c r="A532">
        <v>531</v>
      </c>
      <c r="B532" t="s">
        <v>501</v>
      </c>
      <c r="C532" t="s">
        <v>498</v>
      </c>
      <c r="D532" t="s">
        <v>538</v>
      </c>
      <c r="E532" t="s">
        <v>1065</v>
      </c>
      <c r="F532" s="469">
        <v>1599</v>
      </c>
      <c r="G532" t="s">
        <v>520</v>
      </c>
    </row>
    <row r="533" spans="1:7" ht="15">
      <c r="A533">
        <v>532</v>
      </c>
      <c r="B533" t="s">
        <v>501</v>
      </c>
      <c r="C533" t="s">
        <v>504</v>
      </c>
      <c r="D533" t="s">
        <v>540</v>
      </c>
      <c r="E533" t="s">
        <v>1066</v>
      </c>
      <c r="F533" s="469">
        <v>1999</v>
      </c>
      <c r="G533" t="s">
        <v>523</v>
      </c>
    </row>
    <row r="534" spans="1:7" ht="15">
      <c r="A534">
        <v>533</v>
      </c>
      <c r="B534" t="s">
        <v>501</v>
      </c>
      <c r="C534" t="s">
        <v>508</v>
      </c>
      <c r="D534" t="s">
        <v>543</v>
      </c>
      <c r="E534" t="s">
        <v>1067</v>
      </c>
      <c r="F534" s="469">
        <v>999</v>
      </c>
      <c r="G534" t="s">
        <v>523</v>
      </c>
    </row>
    <row r="535" spans="1:7" ht="15">
      <c r="A535">
        <v>534</v>
      </c>
      <c r="B535" t="s">
        <v>501</v>
      </c>
      <c r="C535" t="s">
        <v>508</v>
      </c>
      <c r="D535" t="s">
        <v>515</v>
      </c>
      <c r="E535" t="s">
        <v>1068</v>
      </c>
      <c r="F535" s="469">
        <v>1799</v>
      </c>
      <c r="G535" t="s">
        <v>552</v>
      </c>
    </row>
    <row r="536" spans="1:7" ht="15">
      <c r="A536">
        <v>535</v>
      </c>
      <c r="B536" t="s">
        <v>501</v>
      </c>
      <c r="C536" t="s">
        <v>506</v>
      </c>
      <c r="D536" t="s">
        <v>518</v>
      </c>
      <c r="E536" t="s">
        <v>1069</v>
      </c>
      <c r="F536" s="469">
        <v>1149</v>
      </c>
      <c r="G536" t="s">
        <v>552</v>
      </c>
    </row>
    <row r="537" spans="1:7" ht="15">
      <c r="A537">
        <v>536</v>
      </c>
      <c r="B537" t="s">
        <v>501</v>
      </c>
      <c r="C537" t="s">
        <v>509</v>
      </c>
      <c r="D537" t="s">
        <v>521</v>
      </c>
      <c r="E537" t="s">
        <v>1070</v>
      </c>
      <c r="F537" s="469">
        <v>1399</v>
      </c>
      <c r="G537" t="s">
        <v>552</v>
      </c>
    </row>
    <row r="538" spans="1:7" ht="15">
      <c r="A538">
        <v>537</v>
      </c>
      <c r="B538" t="s">
        <v>501</v>
      </c>
      <c r="C538" t="s">
        <v>509</v>
      </c>
      <c r="D538" t="s">
        <v>524</v>
      </c>
      <c r="E538" t="s">
        <v>1071</v>
      </c>
      <c r="F538" s="469">
        <v>1499</v>
      </c>
      <c r="G538" t="s">
        <v>552</v>
      </c>
    </row>
    <row r="539" spans="1:7" ht="15">
      <c r="A539">
        <v>538</v>
      </c>
      <c r="B539" t="s">
        <v>501</v>
      </c>
      <c r="C539" t="s">
        <v>498</v>
      </c>
      <c r="D539" t="s">
        <v>526</v>
      </c>
      <c r="E539" t="s">
        <v>1072</v>
      </c>
      <c r="F539" s="469">
        <v>1789</v>
      </c>
      <c r="G539" t="s">
        <v>552</v>
      </c>
    </row>
    <row r="540" spans="1:7" ht="15">
      <c r="A540">
        <v>539</v>
      </c>
      <c r="B540" t="s">
        <v>501</v>
      </c>
      <c r="C540" t="s">
        <v>506</v>
      </c>
      <c r="D540" t="s">
        <v>528</v>
      </c>
      <c r="E540" t="s">
        <v>1073</v>
      </c>
      <c r="F540" s="469">
        <v>1499</v>
      </c>
      <c r="G540" t="s">
        <v>552</v>
      </c>
    </row>
    <row r="541" spans="1:7" ht="15">
      <c r="A541">
        <v>540</v>
      </c>
      <c r="B541" t="s">
        <v>501</v>
      </c>
      <c r="C541" t="s">
        <v>507</v>
      </c>
      <c r="D541" t="s">
        <v>530</v>
      </c>
      <c r="E541" t="s">
        <v>1074</v>
      </c>
      <c r="F541" s="469">
        <v>2869</v>
      </c>
      <c r="G541" t="s">
        <v>517</v>
      </c>
    </row>
    <row r="542" spans="1:7" ht="15">
      <c r="A542">
        <v>541</v>
      </c>
      <c r="B542" t="s">
        <v>501</v>
      </c>
      <c r="C542" t="s">
        <v>504</v>
      </c>
      <c r="D542" t="s">
        <v>532</v>
      </c>
      <c r="E542" t="s">
        <v>1075</v>
      </c>
      <c r="F542" s="469">
        <v>2749</v>
      </c>
      <c r="G542" t="s">
        <v>517</v>
      </c>
    </row>
    <row r="543" spans="1:7" ht="15">
      <c r="A543">
        <v>542</v>
      </c>
      <c r="B543" t="s">
        <v>500</v>
      </c>
      <c r="C543" t="s">
        <v>509</v>
      </c>
      <c r="D543" t="s">
        <v>534</v>
      </c>
      <c r="E543" t="s">
        <v>1076</v>
      </c>
      <c r="F543" s="469">
        <v>299</v>
      </c>
      <c r="G543" t="s">
        <v>843</v>
      </c>
    </row>
    <row r="544" spans="1:7" ht="15">
      <c r="A544">
        <v>543</v>
      </c>
      <c r="B544" t="s">
        <v>500</v>
      </c>
      <c r="C544" t="s">
        <v>509</v>
      </c>
      <c r="D544" t="s">
        <v>536</v>
      </c>
      <c r="E544" t="s">
        <v>1077</v>
      </c>
      <c r="F544" s="469">
        <v>429</v>
      </c>
      <c r="G544" t="s">
        <v>843</v>
      </c>
    </row>
    <row r="545" spans="1:7" ht="15">
      <c r="A545">
        <v>544</v>
      </c>
      <c r="B545" t="s">
        <v>500</v>
      </c>
      <c r="C545" t="s">
        <v>508</v>
      </c>
      <c r="D545" t="s">
        <v>538</v>
      </c>
      <c r="E545" t="s">
        <v>1078</v>
      </c>
      <c r="F545" s="469">
        <v>339</v>
      </c>
      <c r="G545" t="s">
        <v>1079</v>
      </c>
    </row>
    <row r="546" spans="1:7" ht="15">
      <c r="A546">
        <v>545</v>
      </c>
      <c r="B546" t="s">
        <v>500</v>
      </c>
      <c r="C546" t="s">
        <v>507</v>
      </c>
      <c r="D546" t="s">
        <v>540</v>
      </c>
      <c r="E546" t="s">
        <v>1080</v>
      </c>
      <c r="F546" s="469">
        <v>544</v>
      </c>
      <c r="G546" t="s">
        <v>843</v>
      </c>
    </row>
    <row r="547" spans="1:7" ht="15">
      <c r="A547">
        <v>546</v>
      </c>
      <c r="B547" t="s">
        <v>500</v>
      </c>
      <c r="C547" t="s">
        <v>509</v>
      </c>
      <c r="D547" t="s">
        <v>543</v>
      </c>
      <c r="E547" t="s">
        <v>1081</v>
      </c>
      <c r="F547" s="469">
        <v>219</v>
      </c>
      <c r="G547" t="s">
        <v>1079</v>
      </c>
    </row>
    <row r="548" spans="1:7" ht="15">
      <c r="A548">
        <v>547</v>
      </c>
      <c r="B548" t="s">
        <v>500</v>
      </c>
      <c r="C548" t="s">
        <v>498</v>
      </c>
      <c r="D548" t="s">
        <v>515</v>
      </c>
      <c r="E548" t="s">
        <v>1082</v>
      </c>
      <c r="F548" s="469">
        <v>449</v>
      </c>
      <c r="G548" t="s">
        <v>1079</v>
      </c>
    </row>
    <row r="549" spans="1:7" ht="15">
      <c r="A549">
        <v>548</v>
      </c>
      <c r="B549" t="s">
        <v>500</v>
      </c>
      <c r="C549" t="s">
        <v>506</v>
      </c>
      <c r="D549" t="s">
        <v>518</v>
      </c>
      <c r="E549" t="s">
        <v>1083</v>
      </c>
      <c r="F549" s="469">
        <v>319</v>
      </c>
      <c r="G549" t="s">
        <v>1079</v>
      </c>
    </row>
    <row r="550" spans="1:7" ht="15">
      <c r="A550">
        <v>549</v>
      </c>
      <c r="B550" t="s">
        <v>500</v>
      </c>
      <c r="C550" t="s">
        <v>498</v>
      </c>
      <c r="D550" t="s">
        <v>521</v>
      </c>
      <c r="E550" t="s">
        <v>1084</v>
      </c>
      <c r="F550" s="469">
        <v>369</v>
      </c>
      <c r="G550" t="s">
        <v>1085</v>
      </c>
    </row>
    <row r="551" spans="1:7" ht="15">
      <c r="A551">
        <v>550</v>
      </c>
      <c r="B551" t="s">
        <v>500</v>
      </c>
      <c r="C551" t="s">
        <v>509</v>
      </c>
      <c r="D551" t="s">
        <v>524</v>
      </c>
      <c r="E551" t="s">
        <v>1086</v>
      </c>
      <c r="F551" s="469">
        <v>549</v>
      </c>
      <c r="G551" t="s">
        <v>843</v>
      </c>
    </row>
    <row r="552" spans="1:7" ht="15">
      <c r="A552">
        <v>551</v>
      </c>
      <c r="B552" t="s">
        <v>500</v>
      </c>
      <c r="C552" t="s">
        <v>506</v>
      </c>
      <c r="D552" t="s">
        <v>526</v>
      </c>
      <c r="E552" t="s">
        <v>1087</v>
      </c>
      <c r="F552" s="469">
        <v>649</v>
      </c>
      <c r="G552" t="s">
        <v>843</v>
      </c>
    </row>
    <row r="553" spans="1:7" ht="15">
      <c r="A553">
        <v>552</v>
      </c>
      <c r="B553" t="s">
        <v>500</v>
      </c>
      <c r="C553" t="s">
        <v>507</v>
      </c>
      <c r="D553" t="s">
        <v>528</v>
      </c>
      <c r="E553" t="s">
        <v>1088</v>
      </c>
      <c r="F553" s="469">
        <v>499</v>
      </c>
      <c r="G553" t="s">
        <v>1079</v>
      </c>
    </row>
    <row r="554" spans="1:7" ht="15">
      <c r="A554">
        <v>553</v>
      </c>
      <c r="B554" t="s">
        <v>500</v>
      </c>
      <c r="C554" t="s">
        <v>498</v>
      </c>
      <c r="D554" t="s">
        <v>530</v>
      </c>
      <c r="E554" t="s">
        <v>1089</v>
      </c>
      <c r="F554" s="469">
        <v>239</v>
      </c>
      <c r="G554" t="s">
        <v>843</v>
      </c>
    </row>
    <row r="555" spans="1:7" ht="15">
      <c r="A555">
        <v>554</v>
      </c>
      <c r="B555" t="s">
        <v>500</v>
      </c>
      <c r="C555" t="s">
        <v>508</v>
      </c>
      <c r="D555" t="s">
        <v>532</v>
      </c>
      <c r="E555" t="s">
        <v>1090</v>
      </c>
      <c r="F555" s="469">
        <v>722</v>
      </c>
      <c r="G555" t="s">
        <v>843</v>
      </c>
    </row>
    <row r="556" spans="1:7" ht="15">
      <c r="A556">
        <v>555</v>
      </c>
      <c r="B556" t="s">
        <v>500</v>
      </c>
      <c r="C556" t="s">
        <v>507</v>
      </c>
      <c r="D556" t="s">
        <v>534</v>
      </c>
      <c r="E556" t="s">
        <v>1091</v>
      </c>
      <c r="F556" s="469">
        <v>219</v>
      </c>
      <c r="G556" t="s">
        <v>843</v>
      </c>
    </row>
    <row r="557" spans="1:7" ht="15">
      <c r="A557">
        <v>556</v>
      </c>
      <c r="B557" t="s">
        <v>500</v>
      </c>
      <c r="C557" t="s">
        <v>507</v>
      </c>
      <c r="D557" t="s">
        <v>536</v>
      </c>
      <c r="E557" t="s">
        <v>1092</v>
      </c>
      <c r="F557" s="469">
        <v>169</v>
      </c>
      <c r="G557" t="s">
        <v>1093</v>
      </c>
    </row>
    <row r="558" spans="1:7" ht="15">
      <c r="A558">
        <v>557</v>
      </c>
      <c r="B558" t="s">
        <v>500</v>
      </c>
      <c r="C558" t="s">
        <v>506</v>
      </c>
      <c r="D558" t="s">
        <v>538</v>
      </c>
      <c r="E558" t="s">
        <v>1094</v>
      </c>
      <c r="F558" s="469">
        <v>545</v>
      </c>
      <c r="G558" t="s">
        <v>1093</v>
      </c>
    </row>
    <row r="559" spans="1:7" ht="15">
      <c r="A559">
        <v>558</v>
      </c>
      <c r="B559" t="s">
        <v>500</v>
      </c>
      <c r="C559" t="s">
        <v>508</v>
      </c>
      <c r="D559" t="s">
        <v>540</v>
      </c>
      <c r="E559" t="s">
        <v>1095</v>
      </c>
      <c r="F559" s="469">
        <v>299</v>
      </c>
      <c r="G559" t="s">
        <v>547</v>
      </c>
    </row>
    <row r="560" spans="1:7" ht="15">
      <c r="A560">
        <v>559</v>
      </c>
      <c r="B560" t="s">
        <v>500</v>
      </c>
      <c r="C560" t="s">
        <v>508</v>
      </c>
      <c r="D560" t="s">
        <v>543</v>
      </c>
      <c r="E560" t="s">
        <v>1096</v>
      </c>
      <c r="F560" s="469">
        <v>649</v>
      </c>
      <c r="G560" t="s">
        <v>843</v>
      </c>
    </row>
    <row r="561" spans="1:7" ht="15">
      <c r="A561">
        <v>560</v>
      </c>
      <c r="B561" t="s">
        <v>500</v>
      </c>
      <c r="C561" t="s">
        <v>498</v>
      </c>
      <c r="D561" t="s">
        <v>515</v>
      </c>
      <c r="E561" t="s">
        <v>1097</v>
      </c>
      <c r="F561" s="469">
        <v>1777</v>
      </c>
      <c r="G561" t="s">
        <v>843</v>
      </c>
    </row>
    <row r="562" spans="1:7" ht="15">
      <c r="A562">
        <v>561</v>
      </c>
      <c r="B562" t="s">
        <v>500</v>
      </c>
      <c r="C562" t="s">
        <v>509</v>
      </c>
      <c r="D562" t="s">
        <v>518</v>
      </c>
      <c r="E562" t="s">
        <v>1098</v>
      </c>
      <c r="F562" s="469">
        <v>219</v>
      </c>
      <c r="G562" t="s">
        <v>843</v>
      </c>
    </row>
    <row r="563" spans="1:7" ht="15">
      <c r="A563">
        <v>562</v>
      </c>
      <c r="B563" t="s">
        <v>500</v>
      </c>
      <c r="C563" t="s">
        <v>508</v>
      </c>
      <c r="D563" t="s">
        <v>521</v>
      </c>
      <c r="E563" t="s">
        <v>1099</v>
      </c>
      <c r="F563" s="469">
        <v>499</v>
      </c>
      <c r="G563" t="s">
        <v>1093</v>
      </c>
    </row>
    <row r="564" spans="1:7" ht="15">
      <c r="A564">
        <v>563</v>
      </c>
      <c r="B564" t="s">
        <v>500</v>
      </c>
      <c r="C564" t="s">
        <v>498</v>
      </c>
      <c r="D564" t="s">
        <v>524</v>
      </c>
      <c r="E564" t="s">
        <v>1100</v>
      </c>
      <c r="F564" s="469">
        <v>379</v>
      </c>
      <c r="G564" t="s">
        <v>843</v>
      </c>
    </row>
    <row r="565" spans="1:7" ht="15">
      <c r="A565">
        <v>564</v>
      </c>
      <c r="B565" t="s">
        <v>500</v>
      </c>
      <c r="C565" t="s">
        <v>508</v>
      </c>
      <c r="D565" t="s">
        <v>526</v>
      </c>
      <c r="E565" t="s">
        <v>1101</v>
      </c>
      <c r="F565" s="469">
        <v>240</v>
      </c>
      <c r="G565" t="s">
        <v>1093</v>
      </c>
    </row>
    <row r="566" spans="1:7" ht="15">
      <c r="A566">
        <v>565</v>
      </c>
      <c r="B566" t="s">
        <v>500</v>
      </c>
      <c r="C566" t="s">
        <v>506</v>
      </c>
      <c r="D566" t="s">
        <v>528</v>
      </c>
      <c r="E566" t="s">
        <v>1102</v>
      </c>
      <c r="F566" s="469">
        <v>379</v>
      </c>
      <c r="G566" t="s">
        <v>843</v>
      </c>
    </row>
    <row r="567" spans="1:7" ht="15">
      <c r="A567">
        <v>566</v>
      </c>
      <c r="B567" t="s">
        <v>500</v>
      </c>
      <c r="C567" t="s">
        <v>509</v>
      </c>
      <c r="D567" t="s">
        <v>530</v>
      </c>
      <c r="E567" t="s">
        <v>1103</v>
      </c>
      <c r="F567" s="469">
        <v>229</v>
      </c>
      <c r="G567" t="s">
        <v>1079</v>
      </c>
    </row>
    <row r="568" spans="1:7" ht="15">
      <c r="A568">
        <v>567</v>
      </c>
      <c r="B568" t="s">
        <v>500</v>
      </c>
      <c r="C568" t="s">
        <v>509</v>
      </c>
      <c r="D568" t="s">
        <v>532</v>
      </c>
      <c r="E568" t="s">
        <v>1104</v>
      </c>
      <c r="F568" s="469">
        <v>469</v>
      </c>
      <c r="G568" t="s">
        <v>1079</v>
      </c>
    </row>
    <row r="569" spans="1:7" ht="15">
      <c r="A569">
        <v>568</v>
      </c>
      <c r="B569" t="s">
        <v>500</v>
      </c>
      <c r="C569" t="s">
        <v>509</v>
      </c>
      <c r="D569" t="s">
        <v>534</v>
      </c>
      <c r="E569" t="s">
        <v>1105</v>
      </c>
      <c r="F569" s="469">
        <v>589</v>
      </c>
      <c r="G569" t="s">
        <v>843</v>
      </c>
    </row>
    <row r="570" spans="1:7" ht="15">
      <c r="A570">
        <v>569</v>
      </c>
      <c r="B570" t="s">
        <v>500</v>
      </c>
      <c r="C570" t="s">
        <v>504</v>
      </c>
      <c r="D570" t="s">
        <v>536</v>
      </c>
      <c r="E570" t="s">
        <v>1106</v>
      </c>
      <c r="F570" s="469">
        <v>449</v>
      </c>
      <c r="G570" t="s">
        <v>843</v>
      </c>
    </row>
    <row r="571" spans="1:7" ht="15">
      <c r="A571">
        <v>570</v>
      </c>
      <c r="B571" t="s">
        <v>500</v>
      </c>
      <c r="C571" t="s">
        <v>507</v>
      </c>
      <c r="D571" t="s">
        <v>538</v>
      </c>
      <c r="E571" t="s">
        <v>1107</v>
      </c>
      <c r="F571" s="469">
        <v>279</v>
      </c>
      <c r="G571" t="s">
        <v>1093</v>
      </c>
    </row>
    <row r="572" spans="1:7" ht="15">
      <c r="A572">
        <v>571</v>
      </c>
      <c r="B572" t="s">
        <v>500</v>
      </c>
      <c r="C572" t="s">
        <v>509</v>
      </c>
      <c r="D572" t="s">
        <v>540</v>
      </c>
      <c r="E572" t="s">
        <v>1108</v>
      </c>
      <c r="F572" s="469">
        <v>409</v>
      </c>
      <c r="G572" t="s">
        <v>1079</v>
      </c>
    </row>
    <row r="573" spans="1:7" ht="15">
      <c r="A573">
        <v>572</v>
      </c>
      <c r="B573" t="s">
        <v>500</v>
      </c>
      <c r="C573" t="s">
        <v>504</v>
      </c>
      <c r="D573" t="s">
        <v>543</v>
      </c>
      <c r="E573" t="s">
        <v>1109</v>
      </c>
      <c r="F573" s="469">
        <v>499</v>
      </c>
      <c r="G573" t="s">
        <v>843</v>
      </c>
    </row>
    <row r="574" spans="1:7" ht="15">
      <c r="A574">
        <v>573</v>
      </c>
      <c r="B574" t="s">
        <v>500</v>
      </c>
      <c r="C574" t="s">
        <v>498</v>
      </c>
      <c r="D574" t="s">
        <v>515</v>
      </c>
      <c r="E574" t="s">
        <v>1110</v>
      </c>
      <c r="F574" s="469">
        <v>299</v>
      </c>
      <c r="G574" t="s">
        <v>843</v>
      </c>
    </row>
    <row r="575" spans="1:7" ht="15">
      <c r="A575">
        <v>574</v>
      </c>
      <c r="B575" t="s">
        <v>500</v>
      </c>
      <c r="C575" t="s">
        <v>509</v>
      </c>
      <c r="D575" t="s">
        <v>518</v>
      </c>
      <c r="E575" t="s">
        <v>1111</v>
      </c>
      <c r="F575" s="469">
        <v>179</v>
      </c>
      <c r="G575" t="s">
        <v>843</v>
      </c>
    </row>
    <row r="576" spans="1:7" ht="15">
      <c r="A576">
        <v>575</v>
      </c>
      <c r="B576" t="s">
        <v>500</v>
      </c>
      <c r="C576" t="s">
        <v>507</v>
      </c>
      <c r="D576" t="s">
        <v>521</v>
      </c>
      <c r="E576" t="s">
        <v>1112</v>
      </c>
      <c r="F576" s="469">
        <v>649</v>
      </c>
      <c r="G576" t="s">
        <v>1079</v>
      </c>
    </row>
    <row r="577" spans="1:7" ht="15">
      <c r="A577">
        <v>576</v>
      </c>
      <c r="B577" t="s">
        <v>500</v>
      </c>
      <c r="C577" t="s">
        <v>506</v>
      </c>
      <c r="D577" t="s">
        <v>524</v>
      </c>
      <c r="E577" t="s">
        <v>1113</v>
      </c>
      <c r="F577" s="469">
        <v>199</v>
      </c>
      <c r="G577" t="s">
        <v>1114</v>
      </c>
    </row>
    <row r="578" spans="1:7" ht="15">
      <c r="A578">
        <v>577</v>
      </c>
      <c r="B578" t="s">
        <v>500</v>
      </c>
      <c r="C578" t="s">
        <v>498</v>
      </c>
      <c r="D578" t="s">
        <v>526</v>
      </c>
      <c r="E578" t="s">
        <v>1115</v>
      </c>
      <c r="F578" s="469">
        <v>629</v>
      </c>
      <c r="G578" t="s">
        <v>843</v>
      </c>
    </row>
    <row r="579" spans="1:7" ht="15">
      <c r="A579">
        <v>578</v>
      </c>
      <c r="B579" t="s">
        <v>500</v>
      </c>
      <c r="C579" t="s">
        <v>509</v>
      </c>
      <c r="D579" t="s">
        <v>528</v>
      </c>
      <c r="E579" t="s">
        <v>1116</v>
      </c>
      <c r="F579" s="469">
        <v>1079</v>
      </c>
      <c r="G579" t="s">
        <v>1079</v>
      </c>
    </row>
    <row r="580" spans="1:7" ht="15">
      <c r="A580">
        <v>579</v>
      </c>
      <c r="B580" t="s">
        <v>500</v>
      </c>
      <c r="C580" t="s">
        <v>509</v>
      </c>
      <c r="D580" t="s">
        <v>530</v>
      </c>
      <c r="E580" t="s">
        <v>1117</v>
      </c>
      <c r="F580" s="469">
        <v>449</v>
      </c>
      <c r="G580" t="s">
        <v>843</v>
      </c>
    </row>
    <row r="581" spans="1:7" ht="15">
      <c r="A581">
        <v>580</v>
      </c>
      <c r="B581" t="s">
        <v>500</v>
      </c>
      <c r="C581" t="s">
        <v>498</v>
      </c>
      <c r="D581" t="s">
        <v>532</v>
      </c>
      <c r="E581" t="s">
        <v>1118</v>
      </c>
      <c r="F581" s="469">
        <v>419</v>
      </c>
      <c r="G581" t="s">
        <v>1093</v>
      </c>
    </row>
    <row r="582" spans="1:7" ht="15">
      <c r="A582">
        <v>581</v>
      </c>
      <c r="B582" t="s">
        <v>500</v>
      </c>
      <c r="C582" t="s">
        <v>504</v>
      </c>
      <c r="D582" t="s">
        <v>534</v>
      </c>
      <c r="E582" t="s">
        <v>1119</v>
      </c>
      <c r="F582" s="469">
        <v>419</v>
      </c>
      <c r="G582" t="s">
        <v>1120</v>
      </c>
    </row>
    <row r="583" spans="1:7" ht="15">
      <c r="A583">
        <v>582</v>
      </c>
      <c r="B583" t="s">
        <v>500</v>
      </c>
      <c r="C583" t="s">
        <v>504</v>
      </c>
      <c r="D583" t="s">
        <v>536</v>
      </c>
      <c r="E583" t="s">
        <v>1121</v>
      </c>
      <c r="F583" s="469">
        <v>279</v>
      </c>
      <c r="G583" t="s">
        <v>843</v>
      </c>
    </row>
    <row r="584" spans="1:7" ht="15">
      <c r="A584">
        <v>583</v>
      </c>
      <c r="B584" t="s">
        <v>500</v>
      </c>
      <c r="C584" t="s">
        <v>504</v>
      </c>
      <c r="D584" t="s">
        <v>538</v>
      </c>
      <c r="E584" t="s">
        <v>1122</v>
      </c>
      <c r="F584" s="469">
        <v>249</v>
      </c>
      <c r="G584" t="s">
        <v>1079</v>
      </c>
    </row>
    <row r="585" spans="1:7" ht="15">
      <c r="A585">
        <v>584</v>
      </c>
      <c r="B585" t="s">
        <v>500</v>
      </c>
      <c r="C585" t="s">
        <v>509</v>
      </c>
      <c r="D585" t="s">
        <v>540</v>
      </c>
      <c r="E585" t="s">
        <v>1123</v>
      </c>
      <c r="F585" s="469">
        <v>229</v>
      </c>
      <c r="G585" t="s">
        <v>843</v>
      </c>
    </row>
    <row r="586" spans="1:7" ht="15">
      <c r="A586">
        <v>585</v>
      </c>
      <c r="B586" t="s">
        <v>500</v>
      </c>
      <c r="C586" t="s">
        <v>504</v>
      </c>
      <c r="D586" t="s">
        <v>543</v>
      </c>
      <c r="E586" t="s">
        <v>1124</v>
      </c>
      <c r="F586" s="469">
        <v>329</v>
      </c>
      <c r="G586" t="s">
        <v>1114</v>
      </c>
    </row>
    <row r="587" spans="1:7" ht="15">
      <c r="A587">
        <v>586</v>
      </c>
      <c r="B587" t="s">
        <v>500</v>
      </c>
      <c r="C587" t="s">
        <v>498</v>
      </c>
      <c r="D587" t="s">
        <v>515</v>
      </c>
      <c r="E587" t="s">
        <v>1125</v>
      </c>
      <c r="F587" s="469">
        <v>399</v>
      </c>
      <c r="G587" t="s">
        <v>1093</v>
      </c>
    </row>
    <row r="588" spans="1:7" ht="15">
      <c r="A588">
        <v>587</v>
      </c>
      <c r="B588" t="s">
        <v>500</v>
      </c>
      <c r="C588" t="s">
        <v>506</v>
      </c>
      <c r="D588" t="s">
        <v>518</v>
      </c>
      <c r="E588" t="s">
        <v>1126</v>
      </c>
      <c r="F588" s="469">
        <v>1499</v>
      </c>
      <c r="G588" t="s">
        <v>843</v>
      </c>
    </row>
    <row r="589" spans="1:7" ht="15">
      <c r="A589">
        <v>588</v>
      </c>
      <c r="B589" t="s">
        <v>500</v>
      </c>
      <c r="C589" t="s">
        <v>509</v>
      </c>
      <c r="D589" t="s">
        <v>521</v>
      </c>
      <c r="E589" t="s">
        <v>1127</v>
      </c>
      <c r="F589" s="469">
        <v>149</v>
      </c>
      <c r="G589" t="s">
        <v>1114</v>
      </c>
    </row>
    <row r="590" spans="1:7" ht="15">
      <c r="A590">
        <v>589</v>
      </c>
      <c r="B590" t="s">
        <v>500</v>
      </c>
      <c r="C590" t="s">
        <v>504</v>
      </c>
      <c r="D590" t="s">
        <v>524</v>
      </c>
      <c r="E590" t="s">
        <v>1128</v>
      </c>
      <c r="F590" s="469">
        <v>959</v>
      </c>
      <c r="G590" t="s">
        <v>1093</v>
      </c>
    </row>
    <row r="591" spans="1:7" ht="15">
      <c r="A591">
        <v>590</v>
      </c>
      <c r="B591" t="s">
        <v>500</v>
      </c>
      <c r="C591" t="s">
        <v>504</v>
      </c>
      <c r="D591" t="s">
        <v>526</v>
      </c>
      <c r="E591" t="s">
        <v>1129</v>
      </c>
      <c r="F591" s="469">
        <v>215</v>
      </c>
      <c r="G591" t="s">
        <v>1093</v>
      </c>
    </row>
    <row r="592" spans="1:7" ht="15">
      <c r="A592">
        <v>591</v>
      </c>
      <c r="B592" t="s">
        <v>500</v>
      </c>
      <c r="C592" t="s">
        <v>508</v>
      </c>
      <c r="D592" t="s">
        <v>528</v>
      </c>
      <c r="E592" t="s">
        <v>1130</v>
      </c>
      <c r="F592" s="469">
        <v>179</v>
      </c>
      <c r="G592" t="s">
        <v>843</v>
      </c>
    </row>
    <row r="593" spans="1:7" ht="15">
      <c r="A593">
        <v>592</v>
      </c>
      <c r="B593" t="s">
        <v>500</v>
      </c>
      <c r="C593" t="s">
        <v>506</v>
      </c>
      <c r="D593" t="s">
        <v>530</v>
      </c>
      <c r="E593" t="s">
        <v>1131</v>
      </c>
      <c r="F593" s="469">
        <v>179</v>
      </c>
      <c r="G593" t="s">
        <v>1114</v>
      </c>
    </row>
    <row r="594" spans="1:7" ht="15">
      <c r="A594">
        <v>593</v>
      </c>
      <c r="B594" t="s">
        <v>500</v>
      </c>
      <c r="C594" t="s">
        <v>509</v>
      </c>
      <c r="D594" t="s">
        <v>532</v>
      </c>
      <c r="E594" t="s">
        <v>1132</v>
      </c>
      <c r="F594" s="469">
        <v>1299</v>
      </c>
      <c r="G594" t="s">
        <v>843</v>
      </c>
    </row>
    <row r="595" spans="1:7" ht="15">
      <c r="A595">
        <v>594</v>
      </c>
      <c r="B595" t="s">
        <v>500</v>
      </c>
      <c r="C595" t="s">
        <v>507</v>
      </c>
      <c r="D595" t="s">
        <v>534</v>
      </c>
      <c r="E595" t="s">
        <v>1133</v>
      </c>
      <c r="F595" s="469">
        <v>179</v>
      </c>
      <c r="G595" t="s">
        <v>1114</v>
      </c>
    </row>
    <row r="596" spans="1:7" ht="15">
      <c r="A596">
        <v>595</v>
      </c>
      <c r="B596" t="s">
        <v>500</v>
      </c>
      <c r="C596" t="s">
        <v>507</v>
      </c>
      <c r="D596" t="s">
        <v>536</v>
      </c>
      <c r="E596" t="s">
        <v>1134</v>
      </c>
      <c r="F596" s="469">
        <v>249</v>
      </c>
      <c r="G596" t="s">
        <v>843</v>
      </c>
    </row>
    <row r="597" spans="1:7" ht="15">
      <c r="A597">
        <v>596</v>
      </c>
      <c r="B597" t="s">
        <v>500</v>
      </c>
      <c r="C597" t="s">
        <v>509</v>
      </c>
      <c r="D597" t="s">
        <v>538</v>
      </c>
      <c r="E597" t="s">
        <v>1135</v>
      </c>
      <c r="F597" s="469">
        <v>649</v>
      </c>
      <c r="G597" t="s">
        <v>1079</v>
      </c>
    </row>
    <row r="598" spans="1:7" ht="15">
      <c r="A598">
        <v>597</v>
      </c>
      <c r="B598" t="s">
        <v>500</v>
      </c>
      <c r="C598" t="s">
        <v>506</v>
      </c>
      <c r="D598" t="s">
        <v>540</v>
      </c>
      <c r="E598" t="s">
        <v>1136</v>
      </c>
      <c r="F598" s="469">
        <v>529</v>
      </c>
      <c r="G598" t="s">
        <v>1093</v>
      </c>
    </row>
    <row r="599" spans="1:7" ht="15">
      <c r="A599">
        <v>598</v>
      </c>
      <c r="B599" t="s">
        <v>500</v>
      </c>
      <c r="C599" t="s">
        <v>506</v>
      </c>
      <c r="D599" t="s">
        <v>543</v>
      </c>
      <c r="E599" t="s">
        <v>1137</v>
      </c>
      <c r="F599" s="469">
        <v>611</v>
      </c>
      <c r="G599" t="s">
        <v>843</v>
      </c>
    </row>
    <row r="600" spans="1:7" ht="15">
      <c r="A600">
        <v>599</v>
      </c>
      <c r="B600" t="s">
        <v>500</v>
      </c>
      <c r="C600" t="s">
        <v>504</v>
      </c>
      <c r="D600" t="s">
        <v>515</v>
      </c>
      <c r="E600" t="s">
        <v>1138</v>
      </c>
      <c r="F600" s="469">
        <v>699</v>
      </c>
      <c r="G600" t="s">
        <v>1079</v>
      </c>
    </row>
    <row r="601" spans="1:7" ht="15">
      <c r="A601">
        <v>600</v>
      </c>
      <c r="B601" t="s">
        <v>500</v>
      </c>
      <c r="C601" t="s">
        <v>504</v>
      </c>
      <c r="D601" t="s">
        <v>518</v>
      </c>
      <c r="E601" t="s">
        <v>1139</v>
      </c>
      <c r="F601" s="469">
        <v>179</v>
      </c>
      <c r="G601" t="s">
        <v>1140</v>
      </c>
    </row>
    <row r="602" spans="1:7" ht="15">
      <c r="A602">
        <v>601</v>
      </c>
      <c r="B602" t="s">
        <v>500</v>
      </c>
      <c r="C602" t="s">
        <v>506</v>
      </c>
      <c r="D602" t="s">
        <v>521</v>
      </c>
      <c r="E602" t="s">
        <v>1141</v>
      </c>
      <c r="F602" s="469">
        <v>477</v>
      </c>
      <c r="G602" t="s">
        <v>1120</v>
      </c>
    </row>
    <row r="603" spans="1:7" ht="15">
      <c r="A603">
        <v>602</v>
      </c>
      <c r="B603" t="s">
        <v>500</v>
      </c>
      <c r="C603" t="s">
        <v>504</v>
      </c>
      <c r="D603" t="s">
        <v>524</v>
      </c>
      <c r="E603" t="s">
        <v>1142</v>
      </c>
      <c r="F603" s="469">
        <v>499</v>
      </c>
      <c r="G603" t="s">
        <v>843</v>
      </c>
    </row>
    <row r="604" spans="1:7" ht="15">
      <c r="A604">
        <v>603</v>
      </c>
      <c r="B604" t="s">
        <v>500</v>
      </c>
      <c r="C604" t="s">
        <v>507</v>
      </c>
      <c r="D604" t="s">
        <v>526</v>
      </c>
      <c r="E604" t="s">
        <v>1143</v>
      </c>
      <c r="F604" s="469">
        <v>649</v>
      </c>
      <c r="G604" t="s">
        <v>843</v>
      </c>
    </row>
    <row r="605" spans="1:7" ht="15">
      <c r="A605">
        <v>604</v>
      </c>
      <c r="B605" t="s">
        <v>500</v>
      </c>
      <c r="C605" t="s">
        <v>508</v>
      </c>
      <c r="D605" t="s">
        <v>528</v>
      </c>
      <c r="E605" t="s">
        <v>1144</v>
      </c>
      <c r="F605" s="469">
        <v>299</v>
      </c>
      <c r="G605" t="s">
        <v>1114</v>
      </c>
    </row>
    <row r="606" spans="1:7" ht="15">
      <c r="A606">
        <v>605</v>
      </c>
      <c r="B606" t="s">
        <v>500</v>
      </c>
      <c r="C606" t="s">
        <v>498</v>
      </c>
      <c r="D606" t="s">
        <v>530</v>
      </c>
      <c r="E606" t="s">
        <v>1145</v>
      </c>
      <c r="F606" s="469">
        <v>399</v>
      </c>
      <c r="G606" t="s">
        <v>1120</v>
      </c>
    </row>
    <row r="607" spans="1:7" ht="15">
      <c r="A607">
        <v>606</v>
      </c>
      <c r="B607" t="s">
        <v>500</v>
      </c>
      <c r="C607" t="s">
        <v>504</v>
      </c>
      <c r="D607" t="s">
        <v>532</v>
      </c>
      <c r="E607" t="s">
        <v>1146</v>
      </c>
      <c r="F607" s="469">
        <v>899</v>
      </c>
      <c r="G607" t="s">
        <v>843</v>
      </c>
    </row>
    <row r="608" spans="1:7" ht="15">
      <c r="A608">
        <v>607</v>
      </c>
      <c r="B608" t="s">
        <v>500</v>
      </c>
      <c r="C608" t="s">
        <v>504</v>
      </c>
      <c r="D608" t="s">
        <v>534</v>
      </c>
      <c r="E608" t="s">
        <v>1147</v>
      </c>
      <c r="F608" s="469">
        <v>829</v>
      </c>
      <c r="G608" t="s">
        <v>1120</v>
      </c>
    </row>
    <row r="609" spans="1:7" ht="15">
      <c r="A609">
        <v>608</v>
      </c>
      <c r="B609" t="s">
        <v>500</v>
      </c>
      <c r="C609" t="s">
        <v>504</v>
      </c>
      <c r="D609" t="s">
        <v>536</v>
      </c>
      <c r="E609" t="s">
        <v>1148</v>
      </c>
      <c r="F609" s="469">
        <v>1299</v>
      </c>
      <c r="G609" t="s">
        <v>843</v>
      </c>
    </row>
    <row r="610" spans="1:7" ht="15">
      <c r="A610">
        <v>609</v>
      </c>
      <c r="B610" t="s">
        <v>500</v>
      </c>
      <c r="C610" t="s">
        <v>504</v>
      </c>
      <c r="D610" t="s">
        <v>538</v>
      </c>
      <c r="E610" t="s">
        <v>1149</v>
      </c>
      <c r="F610" s="469">
        <v>399</v>
      </c>
      <c r="G610" t="s">
        <v>1114</v>
      </c>
    </row>
    <row r="611" spans="1:7" ht="15">
      <c r="A611">
        <v>610</v>
      </c>
      <c r="B611" t="s">
        <v>500</v>
      </c>
      <c r="C611" t="s">
        <v>498</v>
      </c>
      <c r="D611" t="s">
        <v>540</v>
      </c>
      <c r="E611" t="s">
        <v>1150</v>
      </c>
      <c r="F611" s="469">
        <v>499</v>
      </c>
      <c r="G611" t="s">
        <v>1079</v>
      </c>
    </row>
    <row r="612" spans="1:7" ht="15">
      <c r="A612">
        <v>611</v>
      </c>
      <c r="B612" t="s">
        <v>500</v>
      </c>
      <c r="C612" t="s">
        <v>504</v>
      </c>
      <c r="D612" t="s">
        <v>543</v>
      </c>
      <c r="E612" t="s">
        <v>1151</v>
      </c>
      <c r="F612" s="469">
        <v>489</v>
      </c>
      <c r="G612" t="s">
        <v>1085</v>
      </c>
    </row>
    <row r="613" spans="1:7" ht="15">
      <c r="A613">
        <v>612</v>
      </c>
      <c r="B613" t="s">
        <v>500</v>
      </c>
      <c r="C613" t="s">
        <v>509</v>
      </c>
      <c r="D613" t="s">
        <v>515</v>
      </c>
      <c r="E613" t="s">
        <v>1152</v>
      </c>
      <c r="F613" s="469">
        <v>179</v>
      </c>
      <c r="G613" t="s">
        <v>843</v>
      </c>
    </row>
    <row r="614" spans="1:7" ht="15">
      <c r="A614">
        <v>613</v>
      </c>
      <c r="B614" t="s">
        <v>500</v>
      </c>
      <c r="C614" t="s">
        <v>506</v>
      </c>
      <c r="D614" t="s">
        <v>518</v>
      </c>
      <c r="E614" t="s">
        <v>1153</v>
      </c>
      <c r="F614" s="469">
        <v>1799</v>
      </c>
      <c r="G614" t="s">
        <v>843</v>
      </c>
    </row>
    <row r="615" spans="1:7" ht="15">
      <c r="A615">
        <v>614</v>
      </c>
      <c r="B615" t="s">
        <v>500</v>
      </c>
      <c r="C615" t="s">
        <v>508</v>
      </c>
      <c r="D615" t="s">
        <v>521</v>
      </c>
      <c r="E615" t="s">
        <v>1154</v>
      </c>
      <c r="F615" s="469">
        <v>1599</v>
      </c>
      <c r="G615" t="s">
        <v>843</v>
      </c>
    </row>
    <row r="616" spans="1:7" ht="15">
      <c r="A616">
        <v>615</v>
      </c>
      <c r="B616" t="s">
        <v>500</v>
      </c>
      <c r="C616" t="s">
        <v>498</v>
      </c>
      <c r="D616" t="s">
        <v>524</v>
      </c>
      <c r="E616" t="s">
        <v>1155</v>
      </c>
      <c r="F616" s="469">
        <v>179</v>
      </c>
      <c r="G616" t="s">
        <v>1140</v>
      </c>
    </row>
    <row r="617" spans="1:7" ht="15">
      <c r="A617">
        <v>616</v>
      </c>
      <c r="B617" t="s">
        <v>500</v>
      </c>
      <c r="C617" t="s">
        <v>509</v>
      </c>
      <c r="D617" t="s">
        <v>526</v>
      </c>
      <c r="E617" t="s">
        <v>1156</v>
      </c>
      <c r="F617" s="469">
        <v>789</v>
      </c>
      <c r="G617" t="s">
        <v>1079</v>
      </c>
    </row>
    <row r="618" spans="1:7" ht="15">
      <c r="A618">
        <v>617</v>
      </c>
      <c r="B618" t="s">
        <v>500</v>
      </c>
      <c r="C618" t="s">
        <v>507</v>
      </c>
      <c r="D618" t="s">
        <v>528</v>
      </c>
      <c r="E618" t="s">
        <v>1157</v>
      </c>
      <c r="F618" s="469">
        <v>379</v>
      </c>
      <c r="G618" t="s">
        <v>1120</v>
      </c>
    </row>
    <row r="619" spans="1:7" ht="15">
      <c r="A619">
        <v>618</v>
      </c>
      <c r="B619" t="s">
        <v>500</v>
      </c>
      <c r="C619" t="s">
        <v>507</v>
      </c>
      <c r="D619" t="s">
        <v>530</v>
      </c>
      <c r="E619" t="s">
        <v>1158</v>
      </c>
      <c r="F619" s="469">
        <v>689</v>
      </c>
      <c r="G619" t="s">
        <v>1079</v>
      </c>
    </row>
    <row r="620" spans="1:7" ht="15">
      <c r="A620">
        <v>619</v>
      </c>
      <c r="B620" t="s">
        <v>500</v>
      </c>
      <c r="C620" t="s">
        <v>506</v>
      </c>
      <c r="D620" t="s">
        <v>532</v>
      </c>
      <c r="E620" t="s">
        <v>1159</v>
      </c>
      <c r="F620" s="469">
        <v>1169</v>
      </c>
      <c r="G620" t="s">
        <v>1093</v>
      </c>
    </row>
    <row r="621" spans="1:7" ht="15">
      <c r="A621">
        <v>620</v>
      </c>
      <c r="B621" t="s">
        <v>500</v>
      </c>
      <c r="C621" t="s">
        <v>509</v>
      </c>
      <c r="D621" t="s">
        <v>534</v>
      </c>
      <c r="E621" t="s">
        <v>1160</v>
      </c>
      <c r="F621" s="469">
        <v>399</v>
      </c>
      <c r="G621" t="s">
        <v>1079</v>
      </c>
    </row>
    <row r="622" spans="1:7" ht="15">
      <c r="A622">
        <v>621</v>
      </c>
      <c r="B622" t="s">
        <v>500</v>
      </c>
      <c r="C622" t="s">
        <v>509</v>
      </c>
      <c r="D622" t="s">
        <v>536</v>
      </c>
      <c r="E622" t="s">
        <v>1161</v>
      </c>
      <c r="F622" s="469">
        <v>169</v>
      </c>
      <c r="G622" t="s">
        <v>1114</v>
      </c>
    </row>
    <row r="623" spans="1:7" ht="15">
      <c r="A623">
        <v>622</v>
      </c>
      <c r="B623" t="s">
        <v>500</v>
      </c>
      <c r="C623" t="s">
        <v>507</v>
      </c>
      <c r="D623" t="s">
        <v>538</v>
      </c>
      <c r="E623" t="s">
        <v>1162</v>
      </c>
      <c r="F623" s="469">
        <v>599</v>
      </c>
      <c r="G623" t="s">
        <v>843</v>
      </c>
    </row>
    <row r="624" spans="1:7" ht="15">
      <c r="A624">
        <v>623</v>
      </c>
      <c r="B624" t="s">
        <v>500</v>
      </c>
      <c r="C624" t="s">
        <v>498</v>
      </c>
      <c r="D624" t="s">
        <v>540</v>
      </c>
      <c r="E624" t="s">
        <v>1163</v>
      </c>
      <c r="F624" s="469">
        <v>1199</v>
      </c>
      <c r="G624" t="s">
        <v>843</v>
      </c>
    </row>
    <row r="625" spans="1:7" ht="15">
      <c r="A625">
        <v>624</v>
      </c>
      <c r="B625" t="s">
        <v>500</v>
      </c>
      <c r="C625" t="s">
        <v>498</v>
      </c>
      <c r="D625" t="s">
        <v>543</v>
      </c>
      <c r="E625" t="s">
        <v>1164</v>
      </c>
      <c r="F625" s="469">
        <v>359</v>
      </c>
      <c r="G625" t="s">
        <v>1093</v>
      </c>
    </row>
    <row r="626" spans="1:7" ht="15">
      <c r="A626">
        <v>625</v>
      </c>
      <c r="B626" t="s">
        <v>500</v>
      </c>
      <c r="C626" t="s">
        <v>498</v>
      </c>
      <c r="D626" t="s">
        <v>515</v>
      </c>
      <c r="E626" t="s">
        <v>1165</v>
      </c>
      <c r="F626" s="469">
        <v>759</v>
      </c>
      <c r="G626" t="s">
        <v>1120</v>
      </c>
    </row>
    <row r="627" spans="1:7" ht="15">
      <c r="A627">
        <v>626</v>
      </c>
      <c r="B627" t="s">
        <v>500</v>
      </c>
      <c r="C627" t="s">
        <v>509</v>
      </c>
      <c r="D627" t="s">
        <v>518</v>
      </c>
      <c r="E627" t="s">
        <v>1166</v>
      </c>
      <c r="F627" s="469">
        <v>549</v>
      </c>
      <c r="G627" t="s">
        <v>843</v>
      </c>
    </row>
    <row r="628" spans="1:7" ht="15">
      <c r="A628">
        <v>627</v>
      </c>
      <c r="B628" t="s">
        <v>500</v>
      </c>
      <c r="C628" t="s">
        <v>509</v>
      </c>
      <c r="D628" t="s">
        <v>521</v>
      </c>
      <c r="E628" t="s">
        <v>1167</v>
      </c>
      <c r="F628" s="469">
        <v>2995</v>
      </c>
      <c r="G628" t="s">
        <v>1093</v>
      </c>
    </row>
    <row r="629" spans="1:7" ht="15">
      <c r="A629">
        <v>628</v>
      </c>
      <c r="B629" t="s">
        <v>500</v>
      </c>
      <c r="C629" t="s">
        <v>506</v>
      </c>
      <c r="D629" t="s">
        <v>524</v>
      </c>
      <c r="E629" t="s">
        <v>1168</v>
      </c>
      <c r="F629" s="469">
        <v>324</v>
      </c>
      <c r="G629" t="s">
        <v>1120</v>
      </c>
    </row>
    <row r="630" spans="1:7" ht="15">
      <c r="A630">
        <v>629</v>
      </c>
      <c r="B630" t="s">
        <v>500</v>
      </c>
      <c r="C630" t="s">
        <v>504</v>
      </c>
      <c r="D630" t="s">
        <v>526</v>
      </c>
      <c r="E630" t="s">
        <v>1169</v>
      </c>
      <c r="F630" s="469">
        <v>799</v>
      </c>
      <c r="G630" t="s">
        <v>1120</v>
      </c>
    </row>
    <row r="631" spans="1:7" ht="15">
      <c r="A631">
        <v>630</v>
      </c>
      <c r="B631" t="s">
        <v>500</v>
      </c>
      <c r="C631" t="s">
        <v>504</v>
      </c>
      <c r="D631" t="s">
        <v>528</v>
      </c>
      <c r="E631" t="s">
        <v>1170</v>
      </c>
      <c r="F631" s="469">
        <v>759</v>
      </c>
      <c r="G631" t="s">
        <v>1079</v>
      </c>
    </row>
    <row r="632" spans="1:7" ht="15">
      <c r="A632">
        <v>631</v>
      </c>
      <c r="B632" t="s">
        <v>500</v>
      </c>
      <c r="C632" t="s">
        <v>504</v>
      </c>
      <c r="D632" t="s">
        <v>530</v>
      </c>
      <c r="E632" t="s">
        <v>1171</v>
      </c>
      <c r="F632" s="469">
        <v>577</v>
      </c>
      <c r="G632" t="s">
        <v>1120</v>
      </c>
    </row>
    <row r="633" spans="1:7" ht="15">
      <c r="A633">
        <v>632</v>
      </c>
      <c r="B633" t="s">
        <v>500</v>
      </c>
      <c r="C633" t="s">
        <v>504</v>
      </c>
      <c r="D633" t="s">
        <v>532</v>
      </c>
      <c r="E633" t="s">
        <v>1172</v>
      </c>
      <c r="F633" s="469">
        <v>1099</v>
      </c>
      <c r="G633" t="s">
        <v>843</v>
      </c>
    </row>
    <row r="634" spans="1:7" ht="15">
      <c r="A634">
        <v>633</v>
      </c>
      <c r="B634" t="s">
        <v>500</v>
      </c>
      <c r="C634" t="s">
        <v>506</v>
      </c>
      <c r="D634" t="s">
        <v>534</v>
      </c>
      <c r="E634" t="s">
        <v>1173</v>
      </c>
      <c r="F634" s="469">
        <v>269</v>
      </c>
      <c r="G634" t="s">
        <v>1120</v>
      </c>
    </row>
    <row r="635" spans="1:7" ht="15">
      <c r="A635">
        <v>634</v>
      </c>
      <c r="B635" t="s">
        <v>500</v>
      </c>
      <c r="C635" t="s">
        <v>508</v>
      </c>
      <c r="D635" t="s">
        <v>536</v>
      </c>
      <c r="E635" t="s">
        <v>1174</v>
      </c>
      <c r="F635" s="469">
        <v>239</v>
      </c>
      <c r="G635" t="s">
        <v>1114</v>
      </c>
    </row>
    <row r="636" spans="1:7" ht="15">
      <c r="A636">
        <v>635</v>
      </c>
      <c r="B636" t="s">
        <v>500</v>
      </c>
      <c r="C636" t="s">
        <v>506</v>
      </c>
      <c r="D636" t="s">
        <v>538</v>
      </c>
      <c r="E636" t="s">
        <v>1175</v>
      </c>
      <c r="F636" s="469">
        <v>1479</v>
      </c>
      <c r="G636" t="s">
        <v>1093</v>
      </c>
    </row>
    <row r="637" spans="1:7" ht="15">
      <c r="A637">
        <v>636</v>
      </c>
      <c r="B637" t="s">
        <v>500</v>
      </c>
      <c r="C637" t="s">
        <v>504</v>
      </c>
      <c r="D637" t="s">
        <v>540</v>
      </c>
      <c r="E637" t="s">
        <v>1176</v>
      </c>
      <c r="F637" s="469">
        <v>236</v>
      </c>
      <c r="G637" t="s">
        <v>1114</v>
      </c>
    </row>
    <row r="638" spans="1:7" ht="15">
      <c r="A638">
        <v>637</v>
      </c>
      <c r="B638" t="s">
        <v>500</v>
      </c>
      <c r="C638" t="s">
        <v>498</v>
      </c>
      <c r="D638" t="s">
        <v>543</v>
      </c>
      <c r="E638" t="s">
        <v>1177</v>
      </c>
      <c r="F638" s="469">
        <v>149</v>
      </c>
      <c r="G638" t="s">
        <v>1140</v>
      </c>
    </row>
    <row r="639" spans="1:7" ht="15">
      <c r="A639">
        <v>638</v>
      </c>
      <c r="B639" t="s">
        <v>500</v>
      </c>
      <c r="C639" t="s">
        <v>508</v>
      </c>
      <c r="D639" t="s">
        <v>515</v>
      </c>
      <c r="E639" t="s">
        <v>1178</v>
      </c>
      <c r="F639" s="469">
        <v>799</v>
      </c>
      <c r="G639" t="s">
        <v>843</v>
      </c>
    </row>
    <row r="640" spans="1:7" ht="15">
      <c r="A640">
        <v>639</v>
      </c>
      <c r="B640" t="s">
        <v>500</v>
      </c>
      <c r="C640" t="s">
        <v>508</v>
      </c>
      <c r="D640" t="s">
        <v>518</v>
      </c>
      <c r="E640" t="s">
        <v>1179</v>
      </c>
      <c r="F640" s="469">
        <v>649</v>
      </c>
      <c r="G640" t="s">
        <v>843</v>
      </c>
    </row>
    <row r="641" spans="1:7" ht="15">
      <c r="A641">
        <v>640</v>
      </c>
      <c r="B641" t="s">
        <v>500</v>
      </c>
      <c r="C641" t="s">
        <v>507</v>
      </c>
      <c r="D641" t="s">
        <v>521</v>
      </c>
      <c r="E641" t="s">
        <v>1180</v>
      </c>
      <c r="F641" s="469">
        <v>1299</v>
      </c>
      <c r="G641" t="s">
        <v>1120</v>
      </c>
    </row>
    <row r="642" spans="1:7" ht="15">
      <c r="A642">
        <v>641</v>
      </c>
      <c r="B642" t="s">
        <v>500</v>
      </c>
      <c r="C642" t="s">
        <v>507</v>
      </c>
      <c r="D642" t="s">
        <v>524</v>
      </c>
      <c r="E642" t="s">
        <v>1181</v>
      </c>
      <c r="F642" s="469">
        <v>199</v>
      </c>
      <c r="G642" t="s">
        <v>1140</v>
      </c>
    </row>
    <row r="643" spans="1:7" ht="15">
      <c r="A643">
        <v>642</v>
      </c>
      <c r="B643" t="s">
        <v>500</v>
      </c>
      <c r="C643" t="s">
        <v>498</v>
      </c>
      <c r="D643" t="s">
        <v>526</v>
      </c>
      <c r="E643" t="s">
        <v>1182</v>
      </c>
      <c r="F643" s="469">
        <v>851</v>
      </c>
      <c r="G643" t="s">
        <v>1120</v>
      </c>
    </row>
    <row r="644" spans="1:7" ht="15">
      <c r="A644">
        <v>643</v>
      </c>
      <c r="B644" t="s">
        <v>500</v>
      </c>
      <c r="C644" t="s">
        <v>508</v>
      </c>
      <c r="D644" t="s">
        <v>528</v>
      </c>
      <c r="E644" t="s">
        <v>1183</v>
      </c>
      <c r="F644" s="469">
        <v>429</v>
      </c>
      <c r="G644" t="s">
        <v>1079</v>
      </c>
    </row>
    <row r="645" spans="1:7" ht="15">
      <c r="A645">
        <v>644</v>
      </c>
      <c r="B645" t="s">
        <v>500</v>
      </c>
      <c r="C645" t="s">
        <v>507</v>
      </c>
      <c r="D645" t="s">
        <v>530</v>
      </c>
      <c r="E645" t="s">
        <v>1184</v>
      </c>
      <c r="F645" s="469">
        <v>299</v>
      </c>
      <c r="G645" t="s">
        <v>1079</v>
      </c>
    </row>
    <row r="646" spans="1:7" ht="15">
      <c r="A646">
        <v>645</v>
      </c>
      <c r="B646" t="s">
        <v>500</v>
      </c>
      <c r="C646" t="s">
        <v>509</v>
      </c>
      <c r="D646" t="s">
        <v>532</v>
      </c>
      <c r="E646" t="s">
        <v>1185</v>
      </c>
      <c r="F646" s="469">
        <v>249</v>
      </c>
      <c r="G646" t="s">
        <v>1140</v>
      </c>
    </row>
    <row r="647" spans="1:7" ht="15">
      <c r="A647">
        <v>646</v>
      </c>
      <c r="B647" t="s">
        <v>500</v>
      </c>
      <c r="C647" t="s">
        <v>498</v>
      </c>
      <c r="D647" t="s">
        <v>534</v>
      </c>
      <c r="E647" t="s">
        <v>1186</v>
      </c>
      <c r="F647" s="469">
        <v>189</v>
      </c>
      <c r="G647" t="s">
        <v>1114</v>
      </c>
    </row>
    <row r="648" spans="1:7" ht="15">
      <c r="A648">
        <v>647</v>
      </c>
      <c r="B648" t="s">
        <v>500</v>
      </c>
      <c r="C648" t="s">
        <v>508</v>
      </c>
      <c r="D648" t="s">
        <v>536</v>
      </c>
      <c r="E648" t="s">
        <v>1187</v>
      </c>
      <c r="F648" s="469">
        <v>749</v>
      </c>
      <c r="G648" t="s">
        <v>1093</v>
      </c>
    </row>
    <row r="649" spans="1:7" ht="15">
      <c r="A649">
        <v>648</v>
      </c>
      <c r="B649" t="s">
        <v>500</v>
      </c>
      <c r="C649" t="s">
        <v>508</v>
      </c>
      <c r="D649" t="s">
        <v>538</v>
      </c>
      <c r="E649" t="s">
        <v>1188</v>
      </c>
      <c r="F649" s="469">
        <v>799</v>
      </c>
      <c r="G649" t="s">
        <v>1120</v>
      </c>
    </row>
    <row r="650" spans="1:7" ht="15">
      <c r="A650">
        <v>649</v>
      </c>
      <c r="B650" t="s">
        <v>500</v>
      </c>
      <c r="C650" t="s">
        <v>498</v>
      </c>
      <c r="D650" t="s">
        <v>540</v>
      </c>
      <c r="E650" t="s">
        <v>1189</v>
      </c>
      <c r="F650" s="469">
        <v>1999</v>
      </c>
      <c r="G650" t="s">
        <v>843</v>
      </c>
    </row>
    <row r="651" spans="1:7" ht="15">
      <c r="A651">
        <v>650</v>
      </c>
      <c r="B651" t="s">
        <v>500</v>
      </c>
      <c r="C651" t="s">
        <v>506</v>
      </c>
      <c r="D651" t="s">
        <v>543</v>
      </c>
      <c r="E651" t="s">
        <v>1190</v>
      </c>
      <c r="F651" s="469">
        <v>999</v>
      </c>
      <c r="G651" t="s">
        <v>1085</v>
      </c>
    </row>
    <row r="652" spans="1:7" ht="15">
      <c r="A652">
        <v>651</v>
      </c>
      <c r="B652" t="s">
        <v>500</v>
      </c>
      <c r="C652" t="s">
        <v>498</v>
      </c>
      <c r="D652" t="s">
        <v>515</v>
      </c>
      <c r="E652" t="s">
        <v>1191</v>
      </c>
      <c r="F652" s="469">
        <v>144</v>
      </c>
      <c r="G652" t="s">
        <v>1140</v>
      </c>
    </row>
    <row r="653" spans="1:7" ht="15">
      <c r="A653">
        <v>652</v>
      </c>
      <c r="B653" t="s">
        <v>500</v>
      </c>
      <c r="C653" t="s">
        <v>504</v>
      </c>
      <c r="D653" t="s">
        <v>518</v>
      </c>
      <c r="E653" t="s">
        <v>1192</v>
      </c>
      <c r="F653" s="469">
        <v>999</v>
      </c>
      <c r="G653" t="s">
        <v>843</v>
      </c>
    </row>
    <row r="654" spans="1:7" ht="15">
      <c r="A654">
        <v>653</v>
      </c>
      <c r="B654" t="s">
        <v>500</v>
      </c>
      <c r="C654" t="s">
        <v>509</v>
      </c>
      <c r="D654" t="s">
        <v>521</v>
      </c>
      <c r="E654" t="s">
        <v>1193</v>
      </c>
      <c r="F654" s="469">
        <v>589</v>
      </c>
      <c r="G654" t="s">
        <v>1114</v>
      </c>
    </row>
    <row r="655" spans="1:7" ht="15">
      <c r="A655">
        <v>654</v>
      </c>
      <c r="B655" t="s">
        <v>500</v>
      </c>
      <c r="C655" t="s">
        <v>504</v>
      </c>
      <c r="D655" t="s">
        <v>524</v>
      </c>
      <c r="E655" t="s">
        <v>1194</v>
      </c>
      <c r="F655" s="469">
        <v>169</v>
      </c>
      <c r="G655" t="s">
        <v>1093</v>
      </c>
    </row>
    <row r="656" spans="1:7" ht="15">
      <c r="A656">
        <v>655</v>
      </c>
      <c r="B656" t="s">
        <v>500</v>
      </c>
      <c r="C656" t="s">
        <v>507</v>
      </c>
      <c r="D656" t="s">
        <v>526</v>
      </c>
      <c r="E656" t="s">
        <v>1195</v>
      </c>
      <c r="F656" s="469">
        <v>749</v>
      </c>
      <c r="G656" t="s">
        <v>1120</v>
      </c>
    </row>
    <row r="657" spans="1:7" ht="15">
      <c r="A657">
        <v>656</v>
      </c>
      <c r="B657" t="s">
        <v>500</v>
      </c>
      <c r="C657" t="s">
        <v>507</v>
      </c>
      <c r="D657" t="s">
        <v>528</v>
      </c>
      <c r="E657" t="s">
        <v>1196</v>
      </c>
      <c r="F657" s="469">
        <v>1499</v>
      </c>
      <c r="G657" t="s">
        <v>843</v>
      </c>
    </row>
    <row r="658" spans="1:7" ht="15">
      <c r="A658">
        <v>657</v>
      </c>
      <c r="B658" t="s">
        <v>500</v>
      </c>
      <c r="C658" t="s">
        <v>508</v>
      </c>
      <c r="D658" t="s">
        <v>530</v>
      </c>
      <c r="E658" t="s">
        <v>1197</v>
      </c>
      <c r="F658" s="469">
        <v>279</v>
      </c>
      <c r="G658" t="s">
        <v>1085</v>
      </c>
    </row>
    <row r="659" spans="1:7" ht="15">
      <c r="A659">
        <v>658</v>
      </c>
      <c r="B659" t="s">
        <v>500</v>
      </c>
      <c r="C659" t="s">
        <v>506</v>
      </c>
      <c r="D659" t="s">
        <v>532</v>
      </c>
      <c r="E659" t="s">
        <v>1198</v>
      </c>
      <c r="F659" s="469">
        <v>999</v>
      </c>
      <c r="G659" t="s">
        <v>1085</v>
      </c>
    </row>
    <row r="660" spans="1:7" ht="15">
      <c r="A660">
        <v>659</v>
      </c>
      <c r="B660" t="s">
        <v>500</v>
      </c>
      <c r="C660" t="s">
        <v>504</v>
      </c>
      <c r="D660" t="s">
        <v>534</v>
      </c>
      <c r="E660" t="s">
        <v>1199</v>
      </c>
      <c r="F660" s="469">
        <v>299</v>
      </c>
      <c r="G660" t="s">
        <v>843</v>
      </c>
    </row>
    <row r="661" spans="1:7" ht="15">
      <c r="A661">
        <v>660</v>
      </c>
      <c r="B661" t="s">
        <v>500</v>
      </c>
      <c r="C661" t="s">
        <v>498</v>
      </c>
      <c r="D661" t="s">
        <v>536</v>
      </c>
      <c r="E661" t="s">
        <v>1200</v>
      </c>
      <c r="F661" s="469">
        <v>229</v>
      </c>
      <c r="G661" t="s">
        <v>1114</v>
      </c>
    </row>
    <row r="662" spans="1:7" ht="15">
      <c r="A662">
        <v>661</v>
      </c>
      <c r="B662" t="s">
        <v>500</v>
      </c>
      <c r="C662" t="s">
        <v>498</v>
      </c>
      <c r="D662" t="s">
        <v>538</v>
      </c>
      <c r="E662" t="s">
        <v>1201</v>
      </c>
      <c r="F662" s="469">
        <v>769</v>
      </c>
      <c r="G662" t="s">
        <v>1079</v>
      </c>
    </row>
    <row r="663" spans="1:7" ht="15">
      <c r="A663">
        <v>662</v>
      </c>
      <c r="B663" t="s">
        <v>500</v>
      </c>
      <c r="C663" t="s">
        <v>509</v>
      </c>
      <c r="D663" t="s">
        <v>540</v>
      </c>
      <c r="E663" t="s">
        <v>1202</v>
      </c>
      <c r="F663" s="469">
        <v>2199</v>
      </c>
      <c r="G663" t="s">
        <v>1120</v>
      </c>
    </row>
    <row r="664" spans="1:7" ht="15">
      <c r="A664">
        <v>663</v>
      </c>
      <c r="B664" t="s">
        <v>500</v>
      </c>
      <c r="C664" t="s">
        <v>508</v>
      </c>
      <c r="D664" t="s">
        <v>543</v>
      </c>
      <c r="E664" t="s">
        <v>1203</v>
      </c>
      <c r="F664" s="469">
        <v>2299</v>
      </c>
      <c r="G664" t="s">
        <v>843</v>
      </c>
    </row>
    <row r="665" spans="1:7" ht="15">
      <c r="A665">
        <v>664</v>
      </c>
      <c r="B665" t="s">
        <v>500</v>
      </c>
      <c r="C665" t="s">
        <v>508</v>
      </c>
      <c r="D665" t="s">
        <v>515</v>
      </c>
      <c r="E665" t="s">
        <v>1204</v>
      </c>
      <c r="F665" s="469">
        <v>2099</v>
      </c>
      <c r="G665" t="s">
        <v>843</v>
      </c>
    </row>
    <row r="666" spans="1:7" ht="15">
      <c r="A666">
        <v>665</v>
      </c>
      <c r="B666" t="s">
        <v>500</v>
      </c>
      <c r="C666" t="s">
        <v>508</v>
      </c>
      <c r="D666" t="s">
        <v>518</v>
      </c>
      <c r="E666" t="s">
        <v>1205</v>
      </c>
      <c r="F666" s="469">
        <v>749</v>
      </c>
      <c r="G666" t="s">
        <v>843</v>
      </c>
    </row>
    <row r="667" spans="1:7" ht="15">
      <c r="A667">
        <v>666</v>
      </c>
      <c r="B667" t="s">
        <v>500</v>
      </c>
      <c r="C667" t="s">
        <v>498</v>
      </c>
      <c r="D667" t="s">
        <v>521</v>
      </c>
      <c r="E667" t="s">
        <v>1206</v>
      </c>
      <c r="F667" s="469">
        <v>719</v>
      </c>
      <c r="G667" t="s">
        <v>843</v>
      </c>
    </row>
    <row r="668" spans="1:7" ht="15">
      <c r="A668">
        <v>667</v>
      </c>
      <c r="B668" t="s">
        <v>500</v>
      </c>
      <c r="C668" t="s">
        <v>507</v>
      </c>
      <c r="D668" t="s">
        <v>524</v>
      </c>
      <c r="E668" t="s">
        <v>1207</v>
      </c>
      <c r="F668" s="469">
        <v>1199</v>
      </c>
      <c r="G668" t="s">
        <v>1085</v>
      </c>
    </row>
    <row r="669" spans="1:7" ht="15">
      <c r="A669">
        <v>668</v>
      </c>
      <c r="B669" t="s">
        <v>500</v>
      </c>
      <c r="C669" t="s">
        <v>508</v>
      </c>
      <c r="D669" t="s">
        <v>526</v>
      </c>
      <c r="E669" t="s">
        <v>1208</v>
      </c>
      <c r="F669" s="469">
        <v>2999</v>
      </c>
      <c r="G669" t="s">
        <v>1093</v>
      </c>
    </row>
    <row r="670" spans="1:7" ht="15">
      <c r="A670">
        <v>669</v>
      </c>
      <c r="B670" t="s">
        <v>500</v>
      </c>
      <c r="C670" t="s">
        <v>498</v>
      </c>
      <c r="D670" t="s">
        <v>528</v>
      </c>
      <c r="E670" t="s">
        <v>1209</v>
      </c>
      <c r="F670" s="469">
        <v>178.95</v>
      </c>
      <c r="G670" t="s">
        <v>1140</v>
      </c>
    </row>
    <row r="671" spans="1:7" ht="15">
      <c r="A671">
        <v>670</v>
      </c>
      <c r="B671" t="s">
        <v>500</v>
      </c>
      <c r="C671" t="s">
        <v>506</v>
      </c>
      <c r="D671" t="s">
        <v>530</v>
      </c>
      <c r="E671" t="s">
        <v>1210</v>
      </c>
      <c r="F671" s="469">
        <v>1589</v>
      </c>
      <c r="G671" t="s">
        <v>1120</v>
      </c>
    </row>
    <row r="672" spans="1:7" ht="15">
      <c r="A672">
        <v>671</v>
      </c>
      <c r="B672" t="s">
        <v>500</v>
      </c>
      <c r="C672" t="s">
        <v>507</v>
      </c>
      <c r="D672" t="s">
        <v>532</v>
      </c>
      <c r="E672" t="s">
        <v>1211</v>
      </c>
      <c r="F672" s="469">
        <v>749</v>
      </c>
      <c r="G672" t="s">
        <v>843</v>
      </c>
    </row>
    <row r="673" spans="1:7" ht="15">
      <c r="A673">
        <v>672</v>
      </c>
      <c r="B673" t="s">
        <v>500</v>
      </c>
      <c r="C673" t="s">
        <v>498</v>
      </c>
      <c r="D673" t="s">
        <v>534</v>
      </c>
      <c r="E673" t="s">
        <v>1212</v>
      </c>
      <c r="F673" s="469">
        <v>1449</v>
      </c>
      <c r="G673" t="s">
        <v>1085</v>
      </c>
    </row>
    <row r="674" spans="1:7" ht="15">
      <c r="A674">
        <v>673</v>
      </c>
      <c r="B674" t="s">
        <v>500</v>
      </c>
      <c r="C674" t="s">
        <v>506</v>
      </c>
      <c r="D674" t="s">
        <v>536</v>
      </c>
      <c r="E674" t="s">
        <v>1213</v>
      </c>
      <c r="F674" s="469">
        <v>939</v>
      </c>
      <c r="G674" t="s">
        <v>1093</v>
      </c>
    </row>
    <row r="675" spans="1:7" ht="15">
      <c r="A675">
        <v>674</v>
      </c>
      <c r="B675" t="s">
        <v>500</v>
      </c>
      <c r="C675" t="s">
        <v>498</v>
      </c>
      <c r="D675" t="s">
        <v>538</v>
      </c>
      <c r="E675" t="s">
        <v>1214</v>
      </c>
      <c r="F675" s="469">
        <v>147.99</v>
      </c>
      <c r="G675" t="s">
        <v>1140</v>
      </c>
    </row>
    <row r="676" spans="1:7" ht="15">
      <c r="A676">
        <v>675</v>
      </c>
      <c r="B676" t="s">
        <v>500</v>
      </c>
      <c r="C676" t="s">
        <v>507</v>
      </c>
      <c r="D676" t="s">
        <v>540</v>
      </c>
      <c r="E676" t="s">
        <v>1215</v>
      </c>
      <c r="F676" s="469">
        <v>319</v>
      </c>
      <c r="G676" t="s">
        <v>1140</v>
      </c>
    </row>
    <row r="677" spans="1:7" ht="15">
      <c r="A677">
        <v>676</v>
      </c>
      <c r="B677" t="s">
        <v>500</v>
      </c>
      <c r="C677" t="s">
        <v>498</v>
      </c>
      <c r="D677" t="s">
        <v>543</v>
      </c>
      <c r="E677" t="s">
        <v>1216</v>
      </c>
      <c r="F677" s="469">
        <v>229</v>
      </c>
      <c r="G677" t="s">
        <v>1114</v>
      </c>
    </row>
    <row r="678" spans="1:7" ht="15">
      <c r="A678">
        <v>677</v>
      </c>
      <c r="B678" t="s">
        <v>500</v>
      </c>
      <c r="C678" t="s">
        <v>504</v>
      </c>
      <c r="D678" t="s">
        <v>515</v>
      </c>
      <c r="E678" t="s">
        <v>1217</v>
      </c>
      <c r="F678" s="469">
        <v>189</v>
      </c>
      <c r="G678" t="s">
        <v>1114</v>
      </c>
    </row>
    <row r="679" spans="1:7" ht="15">
      <c r="A679">
        <v>678</v>
      </c>
      <c r="B679" t="s">
        <v>500</v>
      </c>
      <c r="C679" t="s">
        <v>498</v>
      </c>
      <c r="D679" t="s">
        <v>518</v>
      </c>
      <c r="E679" t="s">
        <v>1218</v>
      </c>
      <c r="F679" s="469">
        <v>1019</v>
      </c>
      <c r="G679" t="s">
        <v>1120</v>
      </c>
    </row>
    <row r="680" spans="1:7" ht="15">
      <c r="A680">
        <v>679</v>
      </c>
      <c r="B680" t="s">
        <v>500</v>
      </c>
      <c r="C680" t="s">
        <v>498</v>
      </c>
      <c r="D680" t="s">
        <v>521</v>
      </c>
      <c r="E680" t="s">
        <v>1219</v>
      </c>
      <c r="F680" s="469">
        <v>179</v>
      </c>
      <c r="G680" t="s">
        <v>1114</v>
      </c>
    </row>
    <row r="681" spans="1:7" ht="15">
      <c r="A681">
        <v>680</v>
      </c>
      <c r="B681" t="s">
        <v>500</v>
      </c>
      <c r="C681" t="s">
        <v>509</v>
      </c>
      <c r="D681" t="s">
        <v>524</v>
      </c>
      <c r="E681" t="s">
        <v>1220</v>
      </c>
      <c r="F681" s="469">
        <v>144</v>
      </c>
      <c r="G681" t="s">
        <v>1114</v>
      </c>
    </row>
    <row r="682" spans="1:7" ht="15">
      <c r="A682">
        <v>681</v>
      </c>
      <c r="B682" t="s">
        <v>500</v>
      </c>
      <c r="C682" t="s">
        <v>508</v>
      </c>
      <c r="D682" t="s">
        <v>526</v>
      </c>
      <c r="E682" t="s">
        <v>1221</v>
      </c>
      <c r="F682" s="469">
        <v>629</v>
      </c>
      <c r="G682" t="s">
        <v>1085</v>
      </c>
    </row>
    <row r="683" spans="1:7" ht="15">
      <c r="A683">
        <v>682</v>
      </c>
      <c r="B683" t="s">
        <v>500</v>
      </c>
      <c r="C683" t="s">
        <v>509</v>
      </c>
      <c r="D683" t="s">
        <v>528</v>
      </c>
      <c r="E683" t="s">
        <v>1222</v>
      </c>
      <c r="F683" s="469">
        <v>749</v>
      </c>
      <c r="G683" t="s">
        <v>1093</v>
      </c>
    </row>
    <row r="684" spans="1:7" ht="15">
      <c r="A684">
        <v>683</v>
      </c>
      <c r="B684" t="s">
        <v>500</v>
      </c>
      <c r="C684" t="s">
        <v>498</v>
      </c>
      <c r="D684" t="s">
        <v>530</v>
      </c>
      <c r="E684" t="s">
        <v>1223</v>
      </c>
      <c r="F684" s="469">
        <v>499</v>
      </c>
      <c r="G684" t="s">
        <v>1224</v>
      </c>
    </row>
    <row r="685" spans="1:7" ht="15">
      <c r="A685">
        <v>684</v>
      </c>
      <c r="B685" t="s">
        <v>500</v>
      </c>
      <c r="C685" t="s">
        <v>504</v>
      </c>
      <c r="D685" t="s">
        <v>532</v>
      </c>
      <c r="E685" t="s">
        <v>1225</v>
      </c>
      <c r="F685" s="469">
        <v>249</v>
      </c>
      <c r="G685" t="s">
        <v>1114</v>
      </c>
    </row>
    <row r="686" spans="1:7" ht="15">
      <c r="A686">
        <v>685</v>
      </c>
      <c r="B686" t="s">
        <v>500</v>
      </c>
      <c r="C686" t="s">
        <v>508</v>
      </c>
      <c r="D686" t="s">
        <v>534</v>
      </c>
      <c r="E686" t="s">
        <v>1226</v>
      </c>
      <c r="F686" s="469">
        <v>1099</v>
      </c>
      <c r="G686" t="s">
        <v>1079</v>
      </c>
    </row>
    <row r="687" spans="1:7" ht="15">
      <c r="A687">
        <v>686</v>
      </c>
      <c r="B687" t="s">
        <v>500</v>
      </c>
      <c r="C687" t="s">
        <v>508</v>
      </c>
      <c r="D687" t="s">
        <v>536</v>
      </c>
      <c r="E687" t="s">
        <v>1227</v>
      </c>
      <c r="F687" s="469">
        <v>2999</v>
      </c>
      <c r="G687" t="s">
        <v>843</v>
      </c>
    </row>
    <row r="688" spans="1:7" ht="15">
      <c r="A688">
        <v>687</v>
      </c>
      <c r="B688" t="s">
        <v>500</v>
      </c>
      <c r="C688" t="s">
        <v>498</v>
      </c>
      <c r="D688" t="s">
        <v>538</v>
      </c>
      <c r="E688" t="s">
        <v>1228</v>
      </c>
      <c r="F688" s="469">
        <v>1799</v>
      </c>
      <c r="G688" t="s">
        <v>1079</v>
      </c>
    </row>
    <row r="689" spans="1:7" ht="15">
      <c r="A689">
        <v>688</v>
      </c>
      <c r="B689" t="s">
        <v>500</v>
      </c>
      <c r="C689" t="s">
        <v>508</v>
      </c>
      <c r="D689" t="s">
        <v>540</v>
      </c>
      <c r="E689" t="s">
        <v>1229</v>
      </c>
      <c r="F689" s="469">
        <v>379</v>
      </c>
      <c r="G689" t="s">
        <v>1085</v>
      </c>
    </row>
    <row r="690" spans="1:7" ht="15">
      <c r="A690">
        <v>689</v>
      </c>
      <c r="B690" t="s">
        <v>500</v>
      </c>
      <c r="C690" t="s">
        <v>508</v>
      </c>
      <c r="D690" t="s">
        <v>543</v>
      </c>
      <c r="E690" t="s">
        <v>1230</v>
      </c>
      <c r="F690" s="469">
        <v>229</v>
      </c>
      <c r="G690" t="s">
        <v>1093</v>
      </c>
    </row>
    <row r="691" spans="1:7" ht="15">
      <c r="A691">
        <v>690</v>
      </c>
      <c r="B691" t="s">
        <v>500</v>
      </c>
      <c r="C691" t="s">
        <v>509</v>
      </c>
      <c r="D691" t="s">
        <v>515</v>
      </c>
      <c r="E691" t="s">
        <v>1231</v>
      </c>
      <c r="F691" s="469">
        <v>239</v>
      </c>
      <c r="G691" t="s">
        <v>1079</v>
      </c>
    </row>
    <row r="692" spans="1:7" ht="15">
      <c r="A692">
        <v>691</v>
      </c>
      <c r="B692" t="s">
        <v>500</v>
      </c>
      <c r="C692" t="s">
        <v>508</v>
      </c>
      <c r="D692" t="s">
        <v>518</v>
      </c>
      <c r="E692" t="s">
        <v>1232</v>
      </c>
      <c r="F692" s="469">
        <v>449</v>
      </c>
      <c r="G692" t="s">
        <v>1140</v>
      </c>
    </row>
    <row r="693" spans="1:7" ht="15">
      <c r="A693">
        <v>692</v>
      </c>
      <c r="B693" t="s">
        <v>500</v>
      </c>
      <c r="C693" t="s">
        <v>498</v>
      </c>
      <c r="D693" t="s">
        <v>521</v>
      </c>
      <c r="E693" t="s">
        <v>1233</v>
      </c>
      <c r="F693" s="469">
        <v>419</v>
      </c>
      <c r="G693" t="s">
        <v>1140</v>
      </c>
    </row>
    <row r="694" spans="1:7" ht="15">
      <c r="A694">
        <v>693</v>
      </c>
      <c r="B694" t="s">
        <v>500</v>
      </c>
      <c r="C694" t="s">
        <v>508</v>
      </c>
      <c r="D694" t="s">
        <v>524</v>
      </c>
      <c r="E694" t="s">
        <v>1234</v>
      </c>
      <c r="F694" s="469">
        <v>529</v>
      </c>
      <c r="G694" t="s">
        <v>1120</v>
      </c>
    </row>
    <row r="695" spans="1:7" ht="15">
      <c r="A695">
        <v>694</v>
      </c>
      <c r="B695" t="s">
        <v>500</v>
      </c>
      <c r="C695" t="s">
        <v>508</v>
      </c>
      <c r="D695" t="s">
        <v>526</v>
      </c>
      <c r="E695" t="s">
        <v>1235</v>
      </c>
      <c r="F695" s="469">
        <v>899</v>
      </c>
      <c r="G695" t="s">
        <v>1120</v>
      </c>
    </row>
    <row r="696" spans="1:7" ht="15">
      <c r="A696">
        <v>695</v>
      </c>
      <c r="B696" t="s">
        <v>500</v>
      </c>
      <c r="C696" t="s">
        <v>509</v>
      </c>
      <c r="D696" t="s">
        <v>528</v>
      </c>
      <c r="E696" t="s">
        <v>1236</v>
      </c>
      <c r="F696" s="469">
        <v>4999</v>
      </c>
      <c r="G696" t="s">
        <v>843</v>
      </c>
    </row>
    <row r="697" spans="1:7" ht="15">
      <c r="A697">
        <v>696</v>
      </c>
      <c r="B697" t="s">
        <v>500</v>
      </c>
      <c r="C697" t="s">
        <v>506</v>
      </c>
      <c r="D697" t="s">
        <v>530</v>
      </c>
      <c r="E697" t="s">
        <v>1237</v>
      </c>
      <c r="F697" s="469">
        <v>1699</v>
      </c>
      <c r="G697" t="s">
        <v>843</v>
      </c>
    </row>
    <row r="698" spans="1:7" ht="15">
      <c r="A698">
        <v>697</v>
      </c>
      <c r="B698" t="s">
        <v>500</v>
      </c>
      <c r="C698" t="s">
        <v>509</v>
      </c>
      <c r="D698" t="s">
        <v>532</v>
      </c>
      <c r="E698" t="s">
        <v>1238</v>
      </c>
      <c r="F698" s="469">
        <v>399</v>
      </c>
      <c r="G698" t="s">
        <v>1085</v>
      </c>
    </row>
    <row r="699" spans="1:7" ht="15">
      <c r="A699">
        <v>698</v>
      </c>
      <c r="B699" t="s">
        <v>500</v>
      </c>
      <c r="C699" t="s">
        <v>509</v>
      </c>
      <c r="D699" t="s">
        <v>534</v>
      </c>
      <c r="E699" t="s">
        <v>1239</v>
      </c>
      <c r="F699" s="469">
        <v>2499</v>
      </c>
      <c r="G699" t="s">
        <v>1093</v>
      </c>
    </row>
    <row r="700" spans="1:7" ht="15">
      <c r="A700">
        <v>699</v>
      </c>
      <c r="B700" t="s">
        <v>500</v>
      </c>
      <c r="C700" t="s">
        <v>509</v>
      </c>
      <c r="D700" t="s">
        <v>536</v>
      </c>
      <c r="E700" t="s">
        <v>1240</v>
      </c>
      <c r="F700" s="469">
        <v>549</v>
      </c>
      <c r="G700" t="s">
        <v>1224</v>
      </c>
    </row>
    <row r="701" spans="1:7" ht="15">
      <c r="A701">
        <v>700</v>
      </c>
      <c r="B701" t="s">
        <v>500</v>
      </c>
      <c r="C701" t="s">
        <v>506</v>
      </c>
      <c r="D701" t="s">
        <v>538</v>
      </c>
      <c r="E701" t="s">
        <v>1241</v>
      </c>
      <c r="F701" s="469">
        <v>1699</v>
      </c>
      <c r="G701" t="s">
        <v>843</v>
      </c>
    </row>
    <row r="702" spans="1:7" ht="15">
      <c r="A702">
        <v>701</v>
      </c>
      <c r="B702" t="s">
        <v>500</v>
      </c>
      <c r="C702" t="s">
        <v>506</v>
      </c>
      <c r="D702" t="s">
        <v>540</v>
      </c>
      <c r="E702" t="s">
        <v>1242</v>
      </c>
      <c r="F702" s="469">
        <v>379</v>
      </c>
      <c r="G702" t="s">
        <v>1114</v>
      </c>
    </row>
    <row r="703" spans="1:7" ht="15">
      <c r="A703">
        <v>702</v>
      </c>
      <c r="B703" t="s">
        <v>500</v>
      </c>
      <c r="C703" t="s">
        <v>506</v>
      </c>
      <c r="D703" t="s">
        <v>543</v>
      </c>
      <c r="E703" t="s">
        <v>1243</v>
      </c>
      <c r="F703" s="469">
        <v>259</v>
      </c>
      <c r="G703" t="s">
        <v>1114</v>
      </c>
    </row>
    <row r="704" spans="1:7" ht="15">
      <c r="A704">
        <v>703</v>
      </c>
      <c r="B704" t="s">
        <v>500</v>
      </c>
      <c r="C704" t="s">
        <v>507</v>
      </c>
      <c r="D704" t="s">
        <v>515</v>
      </c>
      <c r="E704" t="s">
        <v>1244</v>
      </c>
      <c r="F704" s="469">
        <v>119</v>
      </c>
      <c r="G704" t="s">
        <v>1114</v>
      </c>
    </row>
    <row r="705" spans="1:7" ht="15">
      <c r="A705">
        <v>704</v>
      </c>
      <c r="B705" t="s">
        <v>500</v>
      </c>
      <c r="C705" t="s">
        <v>498</v>
      </c>
      <c r="D705" t="s">
        <v>518</v>
      </c>
      <c r="E705" t="s">
        <v>1245</v>
      </c>
      <c r="F705" s="469">
        <v>1699</v>
      </c>
      <c r="G705" t="s">
        <v>1085</v>
      </c>
    </row>
    <row r="706" spans="1:7" ht="15">
      <c r="A706">
        <v>705</v>
      </c>
      <c r="B706" t="s">
        <v>500</v>
      </c>
      <c r="C706" t="s">
        <v>504</v>
      </c>
      <c r="D706" t="s">
        <v>521</v>
      </c>
      <c r="E706" t="s">
        <v>1246</v>
      </c>
      <c r="F706" s="469">
        <v>2999</v>
      </c>
      <c r="G706" t="s">
        <v>1093</v>
      </c>
    </row>
    <row r="707" spans="1:7" ht="15">
      <c r="A707">
        <v>706</v>
      </c>
      <c r="B707" t="s">
        <v>500</v>
      </c>
      <c r="C707" t="s">
        <v>498</v>
      </c>
      <c r="D707" t="s">
        <v>524</v>
      </c>
      <c r="E707" t="s">
        <v>1247</v>
      </c>
      <c r="F707" s="469">
        <v>849</v>
      </c>
      <c r="G707" t="s">
        <v>1248</v>
      </c>
    </row>
    <row r="708" spans="1:7" ht="15">
      <c r="A708">
        <v>707</v>
      </c>
      <c r="B708" t="s">
        <v>500</v>
      </c>
      <c r="C708" t="s">
        <v>498</v>
      </c>
      <c r="D708" t="s">
        <v>526</v>
      </c>
      <c r="E708" t="s">
        <v>1249</v>
      </c>
      <c r="F708" s="469">
        <v>399</v>
      </c>
      <c r="G708" t="s">
        <v>1140</v>
      </c>
    </row>
    <row r="709" spans="1:7" ht="15">
      <c r="A709">
        <v>708</v>
      </c>
      <c r="B709" t="s">
        <v>500</v>
      </c>
      <c r="C709" t="s">
        <v>508</v>
      </c>
      <c r="D709" t="s">
        <v>528</v>
      </c>
      <c r="E709" t="s">
        <v>1250</v>
      </c>
      <c r="F709" s="469">
        <v>1129</v>
      </c>
      <c r="G709" t="s">
        <v>843</v>
      </c>
    </row>
    <row r="710" spans="1:7" ht="15">
      <c r="A710">
        <v>709</v>
      </c>
      <c r="B710" t="s">
        <v>500</v>
      </c>
      <c r="C710" t="s">
        <v>508</v>
      </c>
      <c r="D710" t="s">
        <v>530</v>
      </c>
      <c r="E710" t="s">
        <v>1251</v>
      </c>
      <c r="F710" s="469">
        <v>749</v>
      </c>
      <c r="G710" t="s">
        <v>843</v>
      </c>
    </row>
    <row r="711" spans="1:7" ht="15">
      <c r="A711">
        <v>710</v>
      </c>
      <c r="B711" t="s">
        <v>500</v>
      </c>
      <c r="C711" t="s">
        <v>508</v>
      </c>
      <c r="D711" t="s">
        <v>532</v>
      </c>
      <c r="E711" t="s">
        <v>1252</v>
      </c>
      <c r="F711" s="469">
        <v>419</v>
      </c>
      <c r="G711" t="s">
        <v>1114</v>
      </c>
    </row>
    <row r="712" spans="1:7" ht="15">
      <c r="A712">
        <v>711</v>
      </c>
      <c r="B712" t="s">
        <v>500</v>
      </c>
      <c r="C712" t="s">
        <v>498</v>
      </c>
      <c r="D712" t="s">
        <v>534</v>
      </c>
      <c r="E712" t="s">
        <v>1253</v>
      </c>
      <c r="F712" s="469">
        <v>259</v>
      </c>
      <c r="G712" t="s">
        <v>1079</v>
      </c>
    </row>
    <row r="713" spans="1:7" ht="15">
      <c r="A713">
        <v>712</v>
      </c>
      <c r="B713" t="s">
        <v>500</v>
      </c>
      <c r="C713" t="s">
        <v>509</v>
      </c>
      <c r="D713" t="s">
        <v>536</v>
      </c>
      <c r="E713" t="s">
        <v>1254</v>
      </c>
      <c r="F713" s="469">
        <v>1399</v>
      </c>
      <c r="G713" t="s">
        <v>1120</v>
      </c>
    </row>
    <row r="714" spans="1:7" ht="15">
      <c r="A714">
        <v>713</v>
      </c>
      <c r="B714" t="s">
        <v>500</v>
      </c>
      <c r="C714" t="s">
        <v>507</v>
      </c>
      <c r="D714" t="s">
        <v>538</v>
      </c>
      <c r="E714" t="s">
        <v>1255</v>
      </c>
      <c r="F714" s="469">
        <v>3999</v>
      </c>
      <c r="G714" t="s">
        <v>843</v>
      </c>
    </row>
    <row r="715" spans="1:7" ht="15">
      <c r="A715">
        <v>714</v>
      </c>
      <c r="B715" t="s">
        <v>500</v>
      </c>
      <c r="C715" t="s">
        <v>504</v>
      </c>
      <c r="D715" t="s">
        <v>540</v>
      </c>
      <c r="E715" t="s">
        <v>1256</v>
      </c>
      <c r="F715" s="469">
        <v>5499</v>
      </c>
      <c r="G715" t="s">
        <v>843</v>
      </c>
    </row>
    <row r="716" spans="1:7" ht="15">
      <c r="A716">
        <v>715</v>
      </c>
      <c r="B716" t="s">
        <v>500</v>
      </c>
      <c r="C716" t="s">
        <v>504</v>
      </c>
      <c r="D716" t="s">
        <v>543</v>
      </c>
      <c r="E716" t="s">
        <v>1257</v>
      </c>
      <c r="F716" s="469">
        <v>777</v>
      </c>
      <c r="G716" t="s">
        <v>843</v>
      </c>
    </row>
    <row r="717" spans="1:7" ht="15">
      <c r="A717">
        <v>716</v>
      </c>
      <c r="B717" t="s">
        <v>500</v>
      </c>
      <c r="C717" t="s">
        <v>509</v>
      </c>
      <c r="D717" t="s">
        <v>515</v>
      </c>
      <c r="E717" t="s">
        <v>1258</v>
      </c>
      <c r="F717" s="469">
        <v>849</v>
      </c>
      <c r="G717" t="s">
        <v>843</v>
      </c>
    </row>
    <row r="718" spans="1:7" ht="15">
      <c r="A718">
        <v>717</v>
      </c>
      <c r="B718" t="s">
        <v>500</v>
      </c>
      <c r="C718" t="s">
        <v>504</v>
      </c>
      <c r="D718" t="s">
        <v>518</v>
      </c>
      <c r="E718" t="s">
        <v>1259</v>
      </c>
      <c r="F718" s="469">
        <v>639</v>
      </c>
      <c r="G718" t="s">
        <v>1114</v>
      </c>
    </row>
    <row r="719" spans="1:7" ht="15">
      <c r="A719">
        <v>718</v>
      </c>
      <c r="B719" t="s">
        <v>500</v>
      </c>
      <c r="C719" t="s">
        <v>508</v>
      </c>
      <c r="D719" t="s">
        <v>521</v>
      </c>
      <c r="E719" t="s">
        <v>1260</v>
      </c>
      <c r="F719" s="469">
        <v>375</v>
      </c>
      <c r="G719" t="s">
        <v>1114</v>
      </c>
    </row>
    <row r="720" spans="1:7" ht="15">
      <c r="A720">
        <v>719</v>
      </c>
      <c r="B720" t="s">
        <v>500</v>
      </c>
      <c r="C720" t="s">
        <v>509</v>
      </c>
      <c r="D720" t="s">
        <v>524</v>
      </c>
      <c r="E720" t="s">
        <v>1261</v>
      </c>
      <c r="F720" s="469">
        <v>949</v>
      </c>
      <c r="G720" t="s">
        <v>1079</v>
      </c>
    </row>
    <row r="721" spans="1:7" ht="15">
      <c r="A721">
        <v>720</v>
      </c>
      <c r="B721" t="s">
        <v>500</v>
      </c>
      <c r="C721" t="s">
        <v>504</v>
      </c>
      <c r="D721" t="s">
        <v>526</v>
      </c>
      <c r="E721" t="s">
        <v>1262</v>
      </c>
      <c r="F721" s="469">
        <v>2199</v>
      </c>
      <c r="G721" t="s">
        <v>1085</v>
      </c>
    </row>
    <row r="722" spans="1:7" ht="15">
      <c r="A722">
        <v>721</v>
      </c>
      <c r="B722" t="s">
        <v>500</v>
      </c>
      <c r="C722" t="s">
        <v>507</v>
      </c>
      <c r="D722" t="s">
        <v>528</v>
      </c>
      <c r="E722" t="s">
        <v>1263</v>
      </c>
      <c r="F722" s="469">
        <v>4299</v>
      </c>
      <c r="G722" t="s">
        <v>1093</v>
      </c>
    </row>
    <row r="723" spans="1:7" ht="15">
      <c r="A723">
        <v>722</v>
      </c>
      <c r="B723" t="s">
        <v>500</v>
      </c>
      <c r="C723" t="s">
        <v>508</v>
      </c>
      <c r="D723" t="s">
        <v>530</v>
      </c>
      <c r="E723" t="s">
        <v>1264</v>
      </c>
      <c r="F723" s="469">
        <v>2599</v>
      </c>
      <c r="G723" t="s">
        <v>1093</v>
      </c>
    </row>
    <row r="724" spans="1:7" ht="15">
      <c r="A724">
        <v>723</v>
      </c>
      <c r="B724" t="s">
        <v>500</v>
      </c>
      <c r="C724" t="s">
        <v>509</v>
      </c>
      <c r="D724" t="s">
        <v>532</v>
      </c>
      <c r="E724" t="s">
        <v>1265</v>
      </c>
      <c r="F724" s="469">
        <v>177.9</v>
      </c>
      <c r="G724" t="s">
        <v>1114</v>
      </c>
    </row>
    <row r="725" spans="1:7" ht="15">
      <c r="A725">
        <v>724</v>
      </c>
      <c r="B725" t="s">
        <v>500</v>
      </c>
      <c r="C725" t="s">
        <v>509</v>
      </c>
      <c r="D725" t="s">
        <v>534</v>
      </c>
      <c r="E725" t="s">
        <v>1266</v>
      </c>
      <c r="F725" s="469">
        <v>179</v>
      </c>
      <c r="G725" t="s">
        <v>1140</v>
      </c>
    </row>
    <row r="726" spans="1:7" ht="15">
      <c r="A726">
        <v>725</v>
      </c>
      <c r="B726" t="s">
        <v>500</v>
      </c>
      <c r="C726" t="s">
        <v>507</v>
      </c>
      <c r="D726" t="s">
        <v>536</v>
      </c>
      <c r="E726" t="s">
        <v>1267</v>
      </c>
      <c r="F726" s="469">
        <v>1999</v>
      </c>
      <c r="G726" t="s">
        <v>1120</v>
      </c>
    </row>
    <row r="727" spans="1:7" ht="15">
      <c r="A727">
        <v>726</v>
      </c>
      <c r="B727" t="s">
        <v>500</v>
      </c>
      <c r="C727" t="s">
        <v>509</v>
      </c>
      <c r="D727" t="s">
        <v>538</v>
      </c>
      <c r="E727" t="s">
        <v>1268</v>
      </c>
      <c r="F727" s="469">
        <v>3999</v>
      </c>
      <c r="G727" t="s">
        <v>843</v>
      </c>
    </row>
    <row r="728" spans="1:7" ht="15">
      <c r="A728">
        <v>727</v>
      </c>
      <c r="B728" t="s">
        <v>500</v>
      </c>
      <c r="C728" t="s">
        <v>498</v>
      </c>
      <c r="D728" t="s">
        <v>540</v>
      </c>
      <c r="E728" t="s">
        <v>1269</v>
      </c>
      <c r="F728" s="469">
        <v>2399</v>
      </c>
      <c r="G728" t="s">
        <v>843</v>
      </c>
    </row>
    <row r="729" spans="1:7" ht="15">
      <c r="A729">
        <v>728</v>
      </c>
      <c r="B729" t="s">
        <v>500</v>
      </c>
      <c r="C729" t="s">
        <v>507</v>
      </c>
      <c r="D729" t="s">
        <v>543</v>
      </c>
      <c r="E729" t="s">
        <v>1270</v>
      </c>
      <c r="F729" s="469">
        <v>1399</v>
      </c>
      <c r="G729" t="s">
        <v>843</v>
      </c>
    </row>
    <row r="730" spans="1:7" ht="15">
      <c r="A730">
        <v>729</v>
      </c>
      <c r="B730" t="s">
        <v>500</v>
      </c>
      <c r="C730" t="s">
        <v>509</v>
      </c>
      <c r="D730" t="s">
        <v>515</v>
      </c>
      <c r="E730" t="s">
        <v>1271</v>
      </c>
      <c r="F730" s="469">
        <v>439</v>
      </c>
      <c r="G730" t="s">
        <v>1114</v>
      </c>
    </row>
    <row r="731" spans="1:7" ht="15">
      <c r="A731">
        <v>730</v>
      </c>
      <c r="B731" t="s">
        <v>500</v>
      </c>
      <c r="C731" t="s">
        <v>508</v>
      </c>
      <c r="D731" t="s">
        <v>518</v>
      </c>
      <c r="E731" t="s">
        <v>1272</v>
      </c>
      <c r="F731" s="469">
        <v>4139</v>
      </c>
      <c r="G731" t="s">
        <v>1093</v>
      </c>
    </row>
    <row r="732" spans="1:7" ht="15">
      <c r="A732">
        <v>731</v>
      </c>
      <c r="B732" t="s">
        <v>500</v>
      </c>
      <c r="C732" t="s">
        <v>507</v>
      </c>
      <c r="D732" t="s">
        <v>521</v>
      </c>
      <c r="E732" t="s">
        <v>1273</v>
      </c>
      <c r="F732" s="469">
        <v>2499</v>
      </c>
      <c r="G732" t="s">
        <v>1093</v>
      </c>
    </row>
    <row r="733" spans="1:7" ht="15">
      <c r="A733">
        <v>732</v>
      </c>
      <c r="B733" t="s">
        <v>500</v>
      </c>
      <c r="C733" t="s">
        <v>498</v>
      </c>
      <c r="D733" t="s">
        <v>524</v>
      </c>
      <c r="E733" t="s">
        <v>1274</v>
      </c>
      <c r="F733" s="469">
        <v>7999</v>
      </c>
      <c r="G733" t="s">
        <v>1120</v>
      </c>
    </row>
    <row r="734" spans="1:7" ht="15">
      <c r="A734">
        <v>733</v>
      </c>
      <c r="B734" t="s">
        <v>500</v>
      </c>
      <c r="C734" t="s">
        <v>507</v>
      </c>
      <c r="D734" t="s">
        <v>526</v>
      </c>
      <c r="E734" t="s">
        <v>1275</v>
      </c>
      <c r="F734" s="469">
        <v>6499</v>
      </c>
      <c r="G734" t="s">
        <v>1120</v>
      </c>
    </row>
    <row r="735" spans="1:7" ht="15">
      <c r="A735">
        <v>734</v>
      </c>
      <c r="B735" t="s">
        <v>500</v>
      </c>
      <c r="C735" t="s">
        <v>506</v>
      </c>
      <c r="D735" t="s">
        <v>528</v>
      </c>
      <c r="E735" t="s">
        <v>1276</v>
      </c>
      <c r="F735" s="469">
        <v>3999</v>
      </c>
      <c r="G735" t="s">
        <v>1120</v>
      </c>
    </row>
    <row r="736" spans="1:7" ht="15">
      <c r="A736">
        <v>735</v>
      </c>
      <c r="B736" t="s">
        <v>500</v>
      </c>
      <c r="C736" t="s">
        <v>498</v>
      </c>
      <c r="D736" t="s">
        <v>530</v>
      </c>
      <c r="E736" t="s">
        <v>1277</v>
      </c>
      <c r="F736" s="469">
        <v>4699</v>
      </c>
      <c r="G736" t="s">
        <v>1120</v>
      </c>
    </row>
    <row r="737" spans="1:7" ht="15">
      <c r="A737">
        <v>736</v>
      </c>
      <c r="B737" t="s">
        <v>500</v>
      </c>
      <c r="C737" t="s">
        <v>498</v>
      </c>
      <c r="D737" t="s">
        <v>532</v>
      </c>
      <c r="E737" t="s">
        <v>1278</v>
      </c>
      <c r="F737" s="469">
        <v>3699</v>
      </c>
      <c r="G737" t="s">
        <v>1120</v>
      </c>
    </row>
    <row r="738" spans="1:7" ht="15">
      <c r="A738">
        <v>737</v>
      </c>
      <c r="B738" t="s">
        <v>500</v>
      </c>
      <c r="C738" t="s">
        <v>498</v>
      </c>
      <c r="D738" t="s">
        <v>534</v>
      </c>
      <c r="E738" t="s">
        <v>1279</v>
      </c>
      <c r="F738" s="469">
        <v>2999</v>
      </c>
      <c r="G738" t="s">
        <v>1120</v>
      </c>
    </row>
    <row r="739" spans="1:7" ht="15">
      <c r="A739">
        <v>738</v>
      </c>
      <c r="B739" t="s">
        <v>500</v>
      </c>
      <c r="C739" t="s">
        <v>508</v>
      </c>
      <c r="D739" t="s">
        <v>536</v>
      </c>
      <c r="E739" t="s">
        <v>1280</v>
      </c>
      <c r="F739" s="469">
        <v>1599</v>
      </c>
      <c r="G739" t="s">
        <v>1120</v>
      </c>
    </row>
    <row r="740" spans="1:7" ht="15">
      <c r="A740">
        <v>739</v>
      </c>
      <c r="B740" t="s">
        <v>500</v>
      </c>
      <c r="C740" t="s">
        <v>509</v>
      </c>
      <c r="D740" t="s">
        <v>538</v>
      </c>
      <c r="E740" t="s">
        <v>1281</v>
      </c>
      <c r="F740" s="469">
        <v>2599</v>
      </c>
      <c r="G740" t="s">
        <v>1120</v>
      </c>
    </row>
    <row r="741" spans="1:7" ht="15">
      <c r="A741">
        <v>740</v>
      </c>
      <c r="B741" t="s">
        <v>500</v>
      </c>
      <c r="C741" t="s">
        <v>506</v>
      </c>
      <c r="D741" t="s">
        <v>540</v>
      </c>
      <c r="E741" t="s">
        <v>1282</v>
      </c>
      <c r="F741" s="469">
        <v>2099</v>
      </c>
      <c r="G741" t="s">
        <v>1120</v>
      </c>
    </row>
    <row r="742" spans="1:7" ht="15">
      <c r="A742">
        <v>741</v>
      </c>
      <c r="B742" t="s">
        <v>500</v>
      </c>
      <c r="C742" t="s">
        <v>509</v>
      </c>
      <c r="D742" t="s">
        <v>543</v>
      </c>
      <c r="E742" t="s">
        <v>1283</v>
      </c>
      <c r="F742" s="469">
        <v>6999</v>
      </c>
      <c r="G742" t="s">
        <v>843</v>
      </c>
    </row>
    <row r="743" spans="1:7" ht="15">
      <c r="A743">
        <v>742</v>
      </c>
      <c r="B743" t="s">
        <v>500</v>
      </c>
      <c r="C743" t="s">
        <v>509</v>
      </c>
      <c r="D743" t="s">
        <v>515</v>
      </c>
      <c r="E743" t="s">
        <v>1284</v>
      </c>
      <c r="F743" s="469">
        <v>1499</v>
      </c>
      <c r="G743" t="s">
        <v>843</v>
      </c>
    </row>
    <row r="744" spans="1:7" ht="15">
      <c r="A744">
        <v>743</v>
      </c>
      <c r="B744" t="s">
        <v>500</v>
      </c>
      <c r="C744" t="s">
        <v>506</v>
      </c>
      <c r="D744" t="s">
        <v>518</v>
      </c>
      <c r="E744" t="s">
        <v>1285</v>
      </c>
      <c r="F744" s="469">
        <v>969</v>
      </c>
      <c r="G744" t="s">
        <v>843</v>
      </c>
    </row>
    <row r="745" spans="1:7" ht="15">
      <c r="A745">
        <v>744</v>
      </c>
      <c r="B745" t="s">
        <v>500</v>
      </c>
      <c r="C745" t="s">
        <v>508</v>
      </c>
      <c r="D745" t="s">
        <v>521</v>
      </c>
      <c r="E745" t="s">
        <v>1286</v>
      </c>
      <c r="F745" s="469">
        <v>439</v>
      </c>
      <c r="G745" t="s">
        <v>1114</v>
      </c>
    </row>
    <row r="746" spans="1:7" ht="15">
      <c r="A746">
        <v>745</v>
      </c>
      <c r="B746" t="s">
        <v>500</v>
      </c>
      <c r="C746" t="s">
        <v>509</v>
      </c>
      <c r="D746" t="s">
        <v>524</v>
      </c>
      <c r="E746" t="s">
        <v>1287</v>
      </c>
      <c r="F746" s="469">
        <v>219</v>
      </c>
      <c r="G746" t="s">
        <v>1114</v>
      </c>
    </row>
    <row r="747" spans="1:7" ht="15">
      <c r="A747">
        <v>746</v>
      </c>
      <c r="B747" t="s">
        <v>500</v>
      </c>
      <c r="C747" t="s">
        <v>506</v>
      </c>
      <c r="D747" t="s">
        <v>526</v>
      </c>
      <c r="E747" t="s">
        <v>1288</v>
      </c>
      <c r="F747" s="469">
        <v>2999</v>
      </c>
      <c r="G747" t="s">
        <v>1079</v>
      </c>
    </row>
    <row r="748" spans="1:7" ht="15">
      <c r="A748">
        <v>747</v>
      </c>
      <c r="B748" t="s">
        <v>500</v>
      </c>
      <c r="C748" t="s">
        <v>508</v>
      </c>
      <c r="D748" t="s">
        <v>528</v>
      </c>
      <c r="E748" t="s">
        <v>1289</v>
      </c>
      <c r="F748" s="469">
        <v>3499</v>
      </c>
      <c r="G748" t="s">
        <v>1079</v>
      </c>
    </row>
    <row r="749" spans="1:7" ht="15">
      <c r="A749">
        <v>748</v>
      </c>
      <c r="B749" t="s">
        <v>500</v>
      </c>
      <c r="C749" t="s">
        <v>504</v>
      </c>
      <c r="D749" t="s">
        <v>530</v>
      </c>
      <c r="E749" t="s">
        <v>1290</v>
      </c>
      <c r="F749" s="469">
        <v>3699</v>
      </c>
      <c r="G749" t="s">
        <v>1085</v>
      </c>
    </row>
    <row r="750" spans="1:7" ht="15">
      <c r="A750">
        <v>749</v>
      </c>
      <c r="B750" t="s">
        <v>500</v>
      </c>
      <c r="C750" t="s">
        <v>509</v>
      </c>
      <c r="D750" t="s">
        <v>532</v>
      </c>
      <c r="E750" t="s">
        <v>1291</v>
      </c>
      <c r="F750" s="469">
        <v>2399</v>
      </c>
      <c r="G750" t="s">
        <v>1085</v>
      </c>
    </row>
    <row r="751" spans="1:7" ht="15">
      <c r="A751">
        <v>750</v>
      </c>
      <c r="B751" t="s">
        <v>500</v>
      </c>
      <c r="C751" t="s">
        <v>504</v>
      </c>
      <c r="D751" t="s">
        <v>534</v>
      </c>
      <c r="E751" t="s">
        <v>1292</v>
      </c>
      <c r="F751" s="469">
        <v>2879</v>
      </c>
      <c r="G751" t="s">
        <v>1085</v>
      </c>
    </row>
    <row r="752" spans="1:7" ht="15">
      <c r="A752">
        <v>751</v>
      </c>
      <c r="B752" t="s">
        <v>500</v>
      </c>
      <c r="C752" t="s">
        <v>506</v>
      </c>
      <c r="D752" t="s">
        <v>536</v>
      </c>
      <c r="E752" t="s">
        <v>1293</v>
      </c>
      <c r="F752" s="469">
        <v>1899</v>
      </c>
      <c r="G752" t="s">
        <v>1085</v>
      </c>
    </row>
    <row r="753" spans="1:7" ht="15">
      <c r="A753">
        <v>752</v>
      </c>
      <c r="B753" t="s">
        <v>500</v>
      </c>
      <c r="C753" t="s">
        <v>498</v>
      </c>
      <c r="D753" t="s">
        <v>538</v>
      </c>
      <c r="E753" t="s">
        <v>1294</v>
      </c>
      <c r="F753" s="469">
        <v>1299</v>
      </c>
      <c r="G753" t="s">
        <v>1085</v>
      </c>
    </row>
    <row r="754" spans="1:7" ht="15">
      <c r="A754">
        <v>753</v>
      </c>
      <c r="B754" t="s">
        <v>500</v>
      </c>
      <c r="C754" t="s">
        <v>507</v>
      </c>
      <c r="D754" t="s">
        <v>540</v>
      </c>
      <c r="E754" t="s">
        <v>1295</v>
      </c>
      <c r="F754" s="469">
        <v>2149</v>
      </c>
      <c r="G754" t="s">
        <v>1085</v>
      </c>
    </row>
    <row r="755" spans="1:7" ht="15">
      <c r="A755">
        <v>754</v>
      </c>
      <c r="B755" t="s">
        <v>500</v>
      </c>
      <c r="C755" t="s">
        <v>498</v>
      </c>
      <c r="D755" t="s">
        <v>543</v>
      </c>
      <c r="E755" t="s">
        <v>1296</v>
      </c>
      <c r="F755" s="469">
        <v>1199</v>
      </c>
      <c r="G755" t="s">
        <v>1085</v>
      </c>
    </row>
    <row r="756" spans="1:7" ht="15">
      <c r="A756">
        <v>755</v>
      </c>
      <c r="B756" t="s">
        <v>500</v>
      </c>
      <c r="C756" t="s">
        <v>509</v>
      </c>
      <c r="D756" t="s">
        <v>515</v>
      </c>
      <c r="E756" t="s">
        <v>1297</v>
      </c>
      <c r="F756" s="469">
        <v>949</v>
      </c>
      <c r="G756" t="s">
        <v>1085</v>
      </c>
    </row>
    <row r="757" spans="1:7" ht="15">
      <c r="A757">
        <v>756</v>
      </c>
      <c r="B757" t="s">
        <v>500</v>
      </c>
      <c r="C757" t="s">
        <v>498</v>
      </c>
      <c r="D757" t="s">
        <v>518</v>
      </c>
      <c r="E757" t="s">
        <v>1298</v>
      </c>
      <c r="F757" s="469">
        <v>849</v>
      </c>
      <c r="G757" t="s">
        <v>1085</v>
      </c>
    </row>
    <row r="758" spans="1:7" ht="15">
      <c r="A758">
        <v>757</v>
      </c>
      <c r="B758" t="s">
        <v>500</v>
      </c>
      <c r="C758" t="s">
        <v>498</v>
      </c>
      <c r="D758" t="s">
        <v>521</v>
      </c>
      <c r="E758" t="s">
        <v>1299</v>
      </c>
      <c r="F758" s="469">
        <v>849</v>
      </c>
      <c r="G758" t="s">
        <v>1085</v>
      </c>
    </row>
    <row r="759" spans="1:7" ht="15">
      <c r="A759">
        <v>758</v>
      </c>
      <c r="B759" t="s">
        <v>500</v>
      </c>
      <c r="C759" t="s">
        <v>507</v>
      </c>
      <c r="D759" t="s">
        <v>524</v>
      </c>
      <c r="E759" t="s">
        <v>1300</v>
      </c>
      <c r="F759" s="469">
        <v>799</v>
      </c>
      <c r="G759" t="s">
        <v>1085</v>
      </c>
    </row>
    <row r="760" spans="1:7" ht="15">
      <c r="A760">
        <v>759</v>
      </c>
      <c r="B760" t="s">
        <v>500</v>
      </c>
      <c r="C760" t="s">
        <v>504</v>
      </c>
      <c r="D760" t="s">
        <v>526</v>
      </c>
      <c r="E760" t="s">
        <v>1301</v>
      </c>
      <c r="F760" s="469">
        <v>669</v>
      </c>
      <c r="G760" t="s">
        <v>1085</v>
      </c>
    </row>
    <row r="761" spans="1:7" ht="15">
      <c r="A761">
        <v>760</v>
      </c>
      <c r="B761" t="s">
        <v>500</v>
      </c>
      <c r="C761" t="s">
        <v>504</v>
      </c>
      <c r="D761" t="s">
        <v>528</v>
      </c>
      <c r="E761" t="s">
        <v>1302</v>
      </c>
      <c r="F761" s="469">
        <v>6999</v>
      </c>
      <c r="G761" t="s">
        <v>1093</v>
      </c>
    </row>
    <row r="762" spans="1:7" ht="15">
      <c r="A762">
        <v>761</v>
      </c>
      <c r="B762" t="s">
        <v>500</v>
      </c>
      <c r="C762" t="s">
        <v>508</v>
      </c>
      <c r="D762" t="s">
        <v>530</v>
      </c>
      <c r="E762" t="s">
        <v>1303</v>
      </c>
      <c r="F762" s="469">
        <v>4999</v>
      </c>
      <c r="G762" t="s">
        <v>1093</v>
      </c>
    </row>
    <row r="763" spans="1:7" ht="15">
      <c r="A763">
        <v>762</v>
      </c>
      <c r="B763" t="s">
        <v>500</v>
      </c>
      <c r="C763" t="s">
        <v>508</v>
      </c>
      <c r="D763" t="s">
        <v>532</v>
      </c>
      <c r="E763" t="s">
        <v>1304</v>
      </c>
      <c r="F763" s="469">
        <v>3999</v>
      </c>
      <c r="G763" t="s">
        <v>1093</v>
      </c>
    </row>
    <row r="764" spans="1:7" ht="15">
      <c r="A764">
        <v>763</v>
      </c>
      <c r="B764" t="s">
        <v>500</v>
      </c>
      <c r="C764" t="s">
        <v>509</v>
      </c>
      <c r="D764" t="s">
        <v>534</v>
      </c>
      <c r="E764" t="s">
        <v>1305</v>
      </c>
      <c r="F764" s="469">
        <v>7999</v>
      </c>
      <c r="G764" t="s">
        <v>1093</v>
      </c>
    </row>
    <row r="765" spans="1:7" ht="15">
      <c r="A765">
        <v>764</v>
      </c>
      <c r="B765" t="s">
        <v>500</v>
      </c>
      <c r="C765" t="s">
        <v>504</v>
      </c>
      <c r="D765" t="s">
        <v>536</v>
      </c>
      <c r="E765" t="s">
        <v>1306</v>
      </c>
      <c r="F765" s="469">
        <v>1799</v>
      </c>
      <c r="G765" t="s">
        <v>1093</v>
      </c>
    </row>
    <row r="766" spans="1:7" ht="15">
      <c r="A766">
        <v>765</v>
      </c>
      <c r="B766" t="s">
        <v>500</v>
      </c>
      <c r="C766" t="s">
        <v>498</v>
      </c>
      <c r="D766" t="s">
        <v>538</v>
      </c>
      <c r="E766" t="s">
        <v>1307</v>
      </c>
      <c r="F766" s="469">
        <v>699</v>
      </c>
      <c r="G766" t="s">
        <v>1248</v>
      </c>
    </row>
    <row r="767" spans="1:7" ht="15">
      <c r="A767">
        <v>766</v>
      </c>
      <c r="B767" t="s">
        <v>500</v>
      </c>
      <c r="C767" t="s">
        <v>508</v>
      </c>
      <c r="D767" t="s">
        <v>540</v>
      </c>
      <c r="E767" t="s">
        <v>1308</v>
      </c>
      <c r="F767" s="469">
        <v>499</v>
      </c>
      <c r="G767" t="s">
        <v>1248</v>
      </c>
    </row>
    <row r="768" spans="1:7" ht="15">
      <c r="A768">
        <v>767</v>
      </c>
      <c r="B768" t="s">
        <v>500</v>
      </c>
      <c r="C768" t="s">
        <v>498</v>
      </c>
      <c r="D768" t="s">
        <v>543</v>
      </c>
      <c r="E768" t="s">
        <v>1309</v>
      </c>
      <c r="F768" s="469">
        <v>499</v>
      </c>
      <c r="G768" t="s">
        <v>1224</v>
      </c>
    </row>
    <row r="769" spans="1:7" ht="15">
      <c r="A769">
        <v>768</v>
      </c>
      <c r="B769" t="s">
        <v>500</v>
      </c>
      <c r="C769" t="s">
        <v>508</v>
      </c>
      <c r="D769" t="s">
        <v>515</v>
      </c>
      <c r="E769" t="s">
        <v>1310</v>
      </c>
      <c r="F769" s="469">
        <v>399</v>
      </c>
      <c r="G769" t="s">
        <v>1224</v>
      </c>
    </row>
    <row r="770" spans="1:7" ht="15">
      <c r="A770">
        <v>769</v>
      </c>
      <c r="B770" t="s">
        <v>505</v>
      </c>
      <c r="C770" t="s">
        <v>509</v>
      </c>
      <c r="D770" t="s">
        <v>518</v>
      </c>
      <c r="E770" t="s">
        <v>1311</v>
      </c>
      <c r="F770" s="469">
        <v>599</v>
      </c>
      <c r="G770" t="s">
        <v>1312</v>
      </c>
    </row>
    <row r="771" spans="1:7" ht="15">
      <c r="A771">
        <v>770</v>
      </c>
      <c r="B771" t="s">
        <v>505</v>
      </c>
      <c r="C771" t="s">
        <v>506</v>
      </c>
      <c r="D771" t="s">
        <v>521</v>
      </c>
      <c r="E771" t="s">
        <v>1313</v>
      </c>
      <c r="F771" s="469">
        <v>299</v>
      </c>
      <c r="G771" t="s">
        <v>1079</v>
      </c>
    </row>
    <row r="772" spans="1:7" ht="15">
      <c r="A772">
        <v>771</v>
      </c>
      <c r="B772" t="s">
        <v>505</v>
      </c>
      <c r="C772" t="s">
        <v>506</v>
      </c>
      <c r="D772" t="s">
        <v>524</v>
      </c>
      <c r="E772" t="s">
        <v>1314</v>
      </c>
      <c r="F772" s="469">
        <v>429</v>
      </c>
      <c r="G772" t="s">
        <v>1315</v>
      </c>
    </row>
    <row r="773" spans="1:7" ht="15">
      <c r="A773">
        <v>772</v>
      </c>
      <c r="B773" t="s">
        <v>505</v>
      </c>
      <c r="C773" t="s">
        <v>504</v>
      </c>
      <c r="D773" t="s">
        <v>526</v>
      </c>
      <c r="E773" t="s">
        <v>1316</v>
      </c>
      <c r="F773" s="469">
        <v>599</v>
      </c>
      <c r="G773" t="s">
        <v>1317</v>
      </c>
    </row>
    <row r="774" spans="1:7" ht="15">
      <c r="A774">
        <v>773</v>
      </c>
      <c r="B774" t="s">
        <v>505</v>
      </c>
      <c r="C774" t="s">
        <v>506</v>
      </c>
      <c r="D774" t="s">
        <v>528</v>
      </c>
      <c r="E774" t="s">
        <v>1318</v>
      </c>
      <c r="F774" s="469">
        <v>299</v>
      </c>
      <c r="G774" t="s">
        <v>1114</v>
      </c>
    </row>
    <row r="775" spans="1:7" ht="15">
      <c r="A775">
        <v>774</v>
      </c>
      <c r="B775" t="s">
        <v>505</v>
      </c>
      <c r="C775" t="s">
        <v>498</v>
      </c>
      <c r="D775" t="s">
        <v>530</v>
      </c>
      <c r="E775" t="s">
        <v>1319</v>
      </c>
      <c r="F775" s="469">
        <v>589</v>
      </c>
      <c r="G775" t="s">
        <v>1079</v>
      </c>
    </row>
    <row r="776" spans="1:7" ht="15">
      <c r="A776">
        <v>775</v>
      </c>
      <c r="B776" t="s">
        <v>505</v>
      </c>
      <c r="C776" t="s">
        <v>506</v>
      </c>
      <c r="D776" t="s">
        <v>532</v>
      </c>
      <c r="E776" t="s">
        <v>1320</v>
      </c>
      <c r="F776" s="469">
        <v>589</v>
      </c>
      <c r="G776" t="s">
        <v>542</v>
      </c>
    </row>
    <row r="777" spans="1:7" ht="15">
      <c r="A777">
        <v>776</v>
      </c>
      <c r="B777" t="s">
        <v>505</v>
      </c>
      <c r="C777" t="s">
        <v>508</v>
      </c>
      <c r="D777" t="s">
        <v>534</v>
      </c>
      <c r="E777" t="s">
        <v>1321</v>
      </c>
      <c r="F777" s="469">
        <v>329</v>
      </c>
      <c r="G777" t="s">
        <v>1317</v>
      </c>
    </row>
    <row r="778" spans="1:7" ht="15">
      <c r="A778">
        <v>777</v>
      </c>
      <c r="B778" t="s">
        <v>505</v>
      </c>
      <c r="C778" t="s">
        <v>507</v>
      </c>
      <c r="D778" t="s">
        <v>536</v>
      </c>
      <c r="E778" t="s">
        <v>1322</v>
      </c>
      <c r="F778" s="469">
        <v>649</v>
      </c>
      <c r="G778" t="s">
        <v>1312</v>
      </c>
    </row>
    <row r="779" spans="1:7" ht="15">
      <c r="A779">
        <v>778</v>
      </c>
      <c r="B779" t="s">
        <v>505</v>
      </c>
      <c r="C779" t="s">
        <v>506</v>
      </c>
      <c r="D779" t="s">
        <v>538</v>
      </c>
      <c r="E779" t="s">
        <v>1323</v>
      </c>
      <c r="F779" s="469">
        <v>739</v>
      </c>
      <c r="G779" t="s">
        <v>1312</v>
      </c>
    </row>
    <row r="780" spans="1:7" ht="15">
      <c r="A780">
        <v>779</v>
      </c>
      <c r="B780" t="s">
        <v>505</v>
      </c>
      <c r="C780" t="s">
        <v>504</v>
      </c>
      <c r="D780" t="s">
        <v>540</v>
      </c>
      <c r="E780" t="s">
        <v>1324</v>
      </c>
      <c r="F780" s="469">
        <v>409</v>
      </c>
      <c r="G780" t="s">
        <v>1312</v>
      </c>
    </row>
    <row r="781" spans="1:7" ht="15">
      <c r="A781">
        <v>780</v>
      </c>
      <c r="B781" t="s">
        <v>505</v>
      </c>
      <c r="C781" t="s">
        <v>506</v>
      </c>
      <c r="D781" t="s">
        <v>543</v>
      </c>
      <c r="E781" t="s">
        <v>1325</v>
      </c>
      <c r="F781" s="469">
        <v>849</v>
      </c>
      <c r="G781" t="s">
        <v>1312</v>
      </c>
    </row>
    <row r="782" spans="1:7" ht="15">
      <c r="A782">
        <v>781</v>
      </c>
      <c r="B782" t="s">
        <v>505</v>
      </c>
      <c r="C782" t="s">
        <v>506</v>
      </c>
      <c r="D782" t="s">
        <v>515</v>
      </c>
      <c r="E782" t="s">
        <v>1326</v>
      </c>
      <c r="F782" s="469">
        <v>799</v>
      </c>
      <c r="G782" t="s">
        <v>1315</v>
      </c>
    </row>
    <row r="783" spans="1:7" ht="15">
      <c r="A783">
        <v>782</v>
      </c>
      <c r="B783" t="s">
        <v>505</v>
      </c>
      <c r="C783" t="s">
        <v>506</v>
      </c>
      <c r="D783" t="s">
        <v>518</v>
      </c>
      <c r="E783" t="s">
        <v>1327</v>
      </c>
      <c r="F783" s="469">
        <v>649</v>
      </c>
      <c r="G783" t="s">
        <v>1317</v>
      </c>
    </row>
    <row r="784" spans="1:7" ht="15">
      <c r="A784">
        <v>783</v>
      </c>
      <c r="B784" t="s">
        <v>505</v>
      </c>
      <c r="C784" t="s">
        <v>507</v>
      </c>
      <c r="D784" t="s">
        <v>521</v>
      </c>
      <c r="E784" t="s">
        <v>1328</v>
      </c>
      <c r="F784" s="469">
        <v>479</v>
      </c>
      <c r="G784" t="s">
        <v>1317</v>
      </c>
    </row>
    <row r="785" spans="1:7" ht="15">
      <c r="A785">
        <v>784</v>
      </c>
      <c r="B785" t="s">
        <v>505</v>
      </c>
      <c r="C785" t="s">
        <v>507</v>
      </c>
      <c r="D785" t="s">
        <v>524</v>
      </c>
      <c r="E785" t="s">
        <v>1329</v>
      </c>
      <c r="F785" s="469">
        <v>679</v>
      </c>
      <c r="G785" t="s">
        <v>1312</v>
      </c>
    </row>
    <row r="786" spans="1:7" ht="15">
      <c r="A786">
        <v>785</v>
      </c>
      <c r="B786" t="s">
        <v>505</v>
      </c>
      <c r="C786" t="s">
        <v>507</v>
      </c>
      <c r="D786" t="s">
        <v>526</v>
      </c>
      <c r="E786" t="s">
        <v>1330</v>
      </c>
      <c r="F786" s="469">
        <v>279</v>
      </c>
      <c r="G786" t="s">
        <v>1079</v>
      </c>
    </row>
    <row r="787" spans="1:7" ht="15">
      <c r="A787">
        <v>786</v>
      </c>
      <c r="B787" t="s">
        <v>505</v>
      </c>
      <c r="C787" t="s">
        <v>506</v>
      </c>
      <c r="D787" t="s">
        <v>528</v>
      </c>
      <c r="E787" t="s">
        <v>1331</v>
      </c>
      <c r="F787" s="469">
        <v>1129</v>
      </c>
      <c r="G787" t="s">
        <v>1093</v>
      </c>
    </row>
    <row r="788" spans="1:7" ht="15">
      <c r="A788">
        <v>787</v>
      </c>
      <c r="B788" t="s">
        <v>505</v>
      </c>
      <c r="C788" t="s">
        <v>509</v>
      </c>
      <c r="D788" t="s">
        <v>530</v>
      </c>
      <c r="E788" t="s">
        <v>1332</v>
      </c>
      <c r="F788" s="469">
        <v>339</v>
      </c>
      <c r="G788" t="s">
        <v>542</v>
      </c>
    </row>
    <row r="789" spans="1:7" ht="15">
      <c r="A789">
        <v>788</v>
      </c>
      <c r="B789" t="s">
        <v>505</v>
      </c>
      <c r="C789" t="s">
        <v>504</v>
      </c>
      <c r="D789" t="s">
        <v>532</v>
      </c>
      <c r="E789" t="s">
        <v>1333</v>
      </c>
      <c r="F789" s="469">
        <v>789</v>
      </c>
      <c r="G789" t="s">
        <v>542</v>
      </c>
    </row>
    <row r="790" spans="1:7" ht="15">
      <c r="A790">
        <v>789</v>
      </c>
      <c r="B790" t="s">
        <v>505</v>
      </c>
      <c r="C790" t="s">
        <v>498</v>
      </c>
      <c r="D790" t="s">
        <v>534</v>
      </c>
      <c r="E790" t="s">
        <v>1334</v>
      </c>
      <c r="F790" s="469">
        <v>449</v>
      </c>
      <c r="G790" t="s">
        <v>1079</v>
      </c>
    </row>
    <row r="791" spans="1:7" ht="15">
      <c r="A791">
        <v>790</v>
      </c>
      <c r="B791" t="s">
        <v>505</v>
      </c>
      <c r="C791" t="s">
        <v>508</v>
      </c>
      <c r="D791" t="s">
        <v>536</v>
      </c>
      <c r="E791" t="s">
        <v>1335</v>
      </c>
      <c r="F791" s="469">
        <v>309</v>
      </c>
      <c r="G791" t="s">
        <v>1315</v>
      </c>
    </row>
    <row r="792" spans="1:7" ht="15">
      <c r="A792">
        <v>791</v>
      </c>
      <c r="B792" t="s">
        <v>505</v>
      </c>
      <c r="C792" t="s">
        <v>507</v>
      </c>
      <c r="D792" t="s">
        <v>538</v>
      </c>
      <c r="E792" t="s">
        <v>1336</v>
      </c>
      <c r="F792" s="469">
        <v>749</v>
      </c>
      <c r="G792" t="s">
        <v>1317</v>
      </c>
    </row>
    <row r="793" spans="1:7" ht="15">
      <c r="A793">
        <v>792</v>
      </c>
      <c r="B793" t="s">
        <v>505</v>
      </c>
      <c r="C793" t="s">
        <v>498</v>
      </c>
      <c r="D793" t="s">
        <v>540</v>
      </c>
      <c r="E793" t="s">
        <v>1337</v>
      </c>
      <c r="F793" s="469">
        <v>349</v>
      </c>
      <c r="G793" t="s">
        <v>1093</v>
      </c>
    </row>
    <row r="794" spans="1:7" ht="15">
      <c r="A794">
        <v>793</v>
      </c>
      <c r="B794" t="s">
        <v>505</v>
      </c>
      <c r="C794" t="s">
        <v>508</v>
      </c>
      <c r="D794" t="s">
        <v>543</v>
      </c>
      <c r="E794" t="s">
        <v>1338</v>
      </c>
      <c r="F794" s="469">
        <v>1199</v>
      </c>
      <c r="G794" t="s">
        <v>1317</v>
      </c>
    </row>
    <row r="795" spans="1:7" ht="15">
      <c r="A795">
        <v>794</v>
      </c>
      <c r="B795" t="s">
        <v>505</v>
      </c>
      <c r="C795" t="s">
        <v>504</v>
      </c>
      <c r="D795" t="s">
        <v>515</v>
      </c>
      <c r="E795" t="s">
        <v>1339</v>
      </c>
      <c r="F795" s="469">
        <v>629</v>
      </c>
      <c r="G795" t="s">
        <v>1315</v>
      </c>
    </row>
    <row r="796" spans="1:7" ht="15">
      <c r="A796">
        <v>795</v>
      </c>
      <c r="B796" t="s">
        <v>505</v>
      </c>
      <c r="C796" t="s">
        <v>498</v>
      </c>
      <c r="D796" t="s">
        <v>518</v>
      </c>
      <c r="E796" t="s">
        <v>1340</v>
      </c>
      <c r="F796" s="469">
        <v>399</v>
      </c>
      <c r="G796" t="s">
        <v>1079</v>
      </c>
    </row>
    <row r="797" spans="1:7" ht="15">
      <c r="A797">
        <v>796</v>
      </c>
      <c r="B797" t="s">
        <v>505</v>
      </c>
      <c r="C797" t="s">
        <v>509</v>
      </c>
      <c r="D797" t="s">
        <v>521</v>
      </c>
      <c r="E797" t="s">
        <v>1341</v>
      </c>
      <c r="F797" s="469">
        <v>479</v>
      </c>
      <c r="G797" t="s">
        <v>1312</v>
      </c>
    </row>
    <row r="798" spans="1:7" ht="15">
      <c r="A798">
        <v>797</v>
      </c>
      <c r="B798" t="s">
        <v>505</v>
      </c>
      <c r="C798" t="s">
        <v>498</v>
      </c>
      <c r="D798" t="s">
        <v>524</v>
      </c>
      <c r="E798" t="s">
        <v>1342</v>
      </c>
      <c r="F798" s="469">
        <v>969</v>
      </c>
      <c r="G798" t="s">
        <v>1312</v>
      </c>
    </row>
    <row r="799" spans="1:7" ht="15">
      <c r="A799">
        <v>798</v>
      </c>
      <c r="B799" t="s">
        <v>505</v>
      </c>
      <c r="C799" t="s">
        <v>507</v>
      </c>
      <c r="D799" t="s">
        <v>526</v>
      </c>
      <c r="E799" t="s">
        <v>1343</v>
      </c>
      <c r="F799" s="469">
        <v>549</v>
      </c>
      <c r="G799" t="s">
        <v>1317</v>
      </c>
    </row>
    <row r="800" spans="1:7" ht="15">
      <c r="A800">
        <v>799</v>
      </c>
      <c r="B800" t="s">
        <v>505</v>
      </c>
      <c r="C800" t="s">
        <v>509</v>
      </c>
      <c r="D800" t="s">
        <v>528</v>
      </c>
      <c r="E800" t="s">
        <v>1344</v>
      </c>
      <c r="F800" s="469">
        <v>319</v>
      </c>
      <c r="G800" t="s">
        <v>1345</v>
      </c>
    </row>
    <row r="801" spans="1:7" ht="15">
      <c r="A801">
        <v>800</v>
      </c>
      <c r="B801" t="s">
        <v>505</v>
      </c>
      <c r="C801" t="s">
        <v>506</v>
      </c>
      <c r="D801" t="s">
        <v>530</v>
      </c>
      <c r="E801" t="s">
        <v>1346</v>
      </c>
      <c r="F801" s="469">
        <v>899</v>
      </c>
      <c r="G801" t="s">
        <v>1093</v>
      </c>
    </row>
    <row r="802" spans="1:7" ht="15">
      <c r="A802">
        <v>801</v>
      </c>
      <c r="B802" t="s">
        <v>505</v>
      </c>
      <c r="C802" t="s">
        <v>508</v>
      </c>
      <c r="D802" t="s">
        <v>532</v>
      </c>
      <c r="E802" t="s">
        <v>1347</v>
      </c>
      <c r="F802" s="469">
        <v>269</v>
      </c>
      <c r="G802" t="s">
        <v>1348</v>
      </c>
    </row>
    <row r="803" spans="1:7" ht="15">
      <c r="A803">
        <v>802</v>
      </c>
      <c r="B803" t="s">
        <v>505</v>
      </c>
      <c r="C803" t="s">
        <v>508</v>
      </c>
      <c r="D803" t="s">
        <v>534</v>
      </c>
      <c r="E803" t="s">
        <v>1349</v>
      </c>
      <c r="F803" s="469">
        <v>869</v>
      </c>
      <c r="G803" t="s">
        <v>1312</v>
      </c>
    </row>
    <row r="804" spans="1:7" ht="15">
      <c r="A804">
        <v>803</v>
      </c>
      <c r="B804" t="s">
        <v>505</v>
      </c>
      <c r="C804" t="s">
        <v>509</v>
      </c>
      <c r="D804" t="s">
        <v>536</v>
      </c>
      <c r="E804" t="s">
        <v>1350</v>
      </c>
      <c r="F804" s="469">
        <v>949</v>
      </c>
      <c r="G804" t="s">
        <v>1315</v>
      </c>
    </row>
    <row r="805" spans="1:7" ht="15">
      <c r="A805">
        <v>804</v>
      </c>
      <c r="B805" t="s">
        <v>505</v>
      </c>
      <c r="C805" t="s">
        <v>509</v>
      </c>
      <c r="D805" t="s">
        <v>538</v>
      </c>
      <c r="E805" t="s">
        <v>1351</v>
      </c>
      <c r="F805" s="469">
        <v>749</v>
      </c>
      <c r="G805" t="s">
        <v>1312</v>
      </c>
    </row>
    <row r="806" spans="1:7" ht="15">
      <c r="A806">
        <v>805</v>
      </c>
      <c r="B806" t="s">
        <v>505</v>
      </c>
      <c r="C806" t="s">
        <v>504</v>
      </c>
      <c r="D806" t="s">
        <v>540</v>
      </c>
      <c r="E806" t="s">
        <v>1352</v>
      </c>
      <c r="F806" s="469">
        <v>489</v>
      </c>
      <c r="G806" t="s">
        <v>1312</v>
      </c>
    </row>
    <row r="807" spans="1:7" ht="15">
      <c r="A807">
        <v>806</v>
      </c>
      <c r="B807" t="s">
        <v>505</v>
      </c>
      <c r="C807" t="s">
        <v>507</v>
      </c>
      <c r="D807" t="s">
        <v>543</v>
      </c>
      <c r="E807" t="s">
        <v>1353</v>
      </c>
      <c r="F807" s="469">
        <v>849</v>
      </c>
      <c r="G807" t="s">
        <v>1312</v>
      </c>
    </row>
    <row r="808" spans="1:7" ht="15">
      <c r="A808">
        <v>807</v>
      </c>
      <c r="B808" t="s">
        <v>505</v>
      </c>
      <c r="C808" t="s">
        <v>506</v>
      </c>
      <c r="D808" t="s">
        <v>515</v>
      </c>
      <c r="E808" t="s">
        <v>1354</v>
      </c>
      <c r="F808" s="469">
        <v>649</v>
      </c>
      <c r="G808" t="s">
        <v>1093</v>
      </c>
    </row>
    <row r="809" spans="1:7" ht="15">
      <c r="A809">
        <v>808</v>
      </c>
      <c r="B809" t="s">
        <v>505</v>
      </c>
      <c r="C809" t="s">
        <v>504</v>
      </c>
      <c r="D809" t="s">
        <v>518</v>
      </c>
      <c r="E809" t="s">
        <v>1355</v>
      </c>
      <c r="F809" s="469">
        <v>729</v>
      </c>
      <c r="G809" t="s">
        <v>1315</v>
      </c>
    </row>
    <row r="810" spans="1:7" ht="15">
      <c r="A810">
        <v>809</v>
      </c>
      <c r="B810" t="s">
        <v>505</v>
      </c>
      <c r="C810" t="s">
        <v>508</v>
      </c>
      <c r="D810" t="s">
        <v>521</v>
      </c>
      <c r="E810" t="s">
        <v>1356</v>
      </c>
      <c r="F810" s="469">
        <v>629</v>
      </c>
      <c r="G810" t="s">
        <v>1315</v>
      </c>
    </row>
    <row r="811" spans="1:7" ht="15">
      <c r="A811">
        <v>810</v>
      </c>
      <c r="B811" t="s">
        <v>505</v>
      </c>
      <c r="C811" t="s">
        <v>504</v>
      </c>
      <c r="D811" t="s">
        <v>524</v>
      </c>
      <c r="E811" t="s">
        <v>1357</v>
      </c>
      <c r="F811" s="469">
        <v>569</v>
      </c>
      <c r="G811" t="s">
        <v>1315</v>
      </c>
    </row>
    <row r="812" spans="1:7" ht="15">
      <c r="A812">
        <v>811</v>
      </c>
      <c r="B812" t="s">
        <v>505</v>
      </c>
      <c r="C812" t="s">
        <v>504</v>
      </c>
      <c r="D812" t="s">
        <v>526</v>
      </c>
      <c r="E812" t="s">
        <v>1358</v>
      </c>
      <c r="F812" s="469">
        <v>1249</v>
      </c>
      <c r="G812" t="s">
        <v>1312</v>
      </c>
    </row>
    <row r="813" spans="1:7" ht="15">
      <c r="A813">
        <v>812</v>
      </c>
      <c r="B813" t="s">
        <v>505</v>
      </c>
      <c r="C813" t="s">
        <v>506</v>
      </c>
      <c r="D813" t="s">
        <v>528</v>
      </c>
      <c r="E813" t="s">
        <v>1359</v>
      </c>
      <c r="F813" s="469">
        <v>449</v>
      </c>
      <c r="G813" t="s">
        <v>1317</v>
      </c>
    </row>
    <row r="814" spans="1:7" ht="15">
      <c r="A814">
        <v>813</v>
      </c>
      <c r="B814" t="s">
        <v>505</v>
      </c>
      <c r="C814" t="s">
        <v>506</v>
      </c>
      <c r="D814" t="s">
        <v>530</v>
      </c>
      <c r="E814" t="s">
        <v>1360</v>
      </c>
      <c r="F814" s="469">
        <v>999</v>
      </c>
      <c r="G814" t="s">
        <v>1315</v>
      </c>
    </row>
    <row r="815" spans="1:7" ht="15">
      <c r="A815">
        <v>814</v>
      </c>
      <c r="B815" t="s">
        <v>505</v>
      </c>
      <c r="C815" t="s">
        <v>508</v>
      </c>
      <c r="D815" t="s">
        <v>532</v>
      </c>
      <c r="E815" t="s">
        <v>1361</v>
      </c>
      <c r="F815" s="469">
        <v>549</v>
      </c>
      <c r="G815" t="s">
        <v>1312</v>
      </c>
    </row>
    <row r="816" spans="1:7" ht="15">
      <c r="A816">
        <v>815</v>
      </c>
      <c r="B816" t="s">
        <v>505</v>
      </c>
      <c r="C816" t="s">
        <v>504</v>
      </c>
      <c r="D816" t="s">
        <v>534</v>
      </c>
      <c r="E816" t="s">
        <v>1362</v>
      </c>
      <c r="F816" s="469">
        <v>589</v>
      </c>
      <c r="G816" t="s">
        <v>1093</v>
      </c>
    </row>
    <row r="817" spans="1:7" ht="15">
      <c r="A817">
        <v>816</v>
      </c>
      <c r="B817" t="s">
        <v>505</v>
      </c>
      <c r="C817" t="s">
        <v>506</v>
      </c>
      <c r="D817" t="s">
        <v>536</v>
      </c>
      <c r="E817" t="s">
        <v>1363</v>
      </c>
      <c r="F817" s="469">
        <v>749</v>
      </c>
      <c r="G817" t="s">
        <v>1317</v>
      </c>
    </row>
    <row r="818" spans="1:7" ht="15">
      <c r="A818">
        <v>817</v>
      </c>
      <c r="B818" t="s">
        <v>505</v>
      </c>
      <c r="C818" t="s">
        <v>506</v>
      </c>
      <c r="D818" t="s">
        <v>538</v>
      </c>
      <c r="E818" t="s">
        <v>1364</v>
      </c>
      <c r="F818" s="469">
        <v>829</v>
      </c>
      <c r="G818" t="s">
        <v>1315</v>
      </c>
    </row>
    <row r="819" spans="1:7" ht="15">
      <c r="A819">
        <v>818</v>
      </c>
      <c r="B819" t="s">
        <v>505</v>
      </c>
      <c r="C819" t="s">
        <v>498</v>
      </c>
      <c r="D819" t="s">
        <v>540</v>
      </c>
      <c r="E819" t="s">
        <v>1365</v>
      </c>
      <c r="F819" s="469">
        <v>699</v>
      </c>
      <c r="G819" t="s">
        <v>1315</v>
      </c>
    </row>
    <row r="820" spans="1:7" ht="15">
      <c r="A820">
        <v>819</v>
      </c>
      <c r="B820" t="s">
        <v>505</v>
      </c>
      <c r="C820" t="s">
        <v>508</v>
      </c>
      <c r="D820" t="s">
        <v>543</v>
      </c>
      <c r="E820" t="s">
        <v>1366</v>
      </c>
      <c r="F820" s="469">
        <v>579</v>
      </c>
      <c r="G820" t="s">
        <v>1312</v>
      </c>
    </row>
    <row r="821" spans="1:7" ht="15">
      <c r="A821">
        <v>820</v>
      </c>
      <c r="B821" t="s">
        <v>505</v>
      </c>
      <c r="C821" t="s">
        <v>507</v>
      </c>
      <c r="D821" t="s">
        <v>515</v>
      </c>
      <c r="E821" t="s">
        <v>1367</v>
      </c>
      <c r="F821" s="469">
        <v>939</v>
      </c>
      <c r="G821" t="s">
        <v>1312</v>
      </c>
    </row>
    <row r="822" spans="1:7" ht="15">
      <c r="A822">
        <v>821</v>
      </c>
      <c r="B822" t="s">
        <v>505</v>
      </c>
      <c r="C822" t="s">
        <v>508</v>
      </c>
      <c r="D822" t="s">
        <v>518</v>
      </c>
      <c r="E822" t="s">
        <v>1368</v>
      </c>
      <c r="F822" s="469">
        <v>499</v>
      </c>
      <c r="G822" t="s">
        <v>1369</v>
      </c>
    </row>
    <row r="823" spans="1:7" ht="15">
      <c r="A823">
        <v>822</v>
      </c>
      <c r="B823" t="s">
        <v>505</v>
      </c>
      <c r="C823" t="s">
        <v>509</v>
      </c>
      <c r="D823" t="s">
        <v>521</v>
      </c>
      <c r="E823" t="s">
        <v>1370</v>
      </c>
      <c r="F823" s="469">
        <v>249</v>
      </c>
      <c r="G823" t="s">
        <v>1114</v>
      </c>
    </row>
    <row r="824" spans="1:7" ht="15">
      <c r="A824">
        <v>823</v>
      </c>
      <c r="B824" t="s">
        <v>505</v>
      </c>
      <c r="C824" t="s">
        <v>506</v>
      </c>
      <c r="D824" t="s">
        <v>524</v>
      </c>
      <c r="E824" t="s">
        <v>1371</v>
      </c>
      <c r="F824" s="469">
        <v>669</v>
      </c>
      <c r="G824" t="s">
        <v>1312</v>
      </c>
    </row>
    <row r="825" spans="1:7" ht="15">
      <c r="A825">
        <v>824</v>
      </c>
      <c r="B825" t="s">
        <v>505</v>
      </c>
      <c r="C825" t="s">
        <v>508</v>
      </c>
      <c r="D825" t="s">
        <v>526</v>
      </c>
      <c r="E825" t="s">
        <v>1372</v>
      </c>
      <c r="F825" s="469">
        <v>399</v>
      </c>
      <c r="G825" t="s">
        <v>1312</v>
      </c>
    </row>
    <row r="826" spans="1:7" ht="15">
      <c r="A826">
        <v>825</v>
      </c>
      <c r="B826" t="s">
        <v>505</v>
      </c>
      <c r="C826" t="s">
        <v>509</v>
      </c>
      <c r="D826" t="s">
        <v>528</v>
      </c>
      <c r="E826" t="s">
        <v>1373</v>
      </c>
      <c r="F826" s="469">
        <v>629</v>
      </c>
      <c r="G826" t="s">
        <v>1312</v>
      </c>
    </row>
    <row r="827" spans="1:7" ht="15">
      <c r="A827">
        <v>826</v>
      </c>
      <c r="B827" t="s">
        <v>505</v>
      </c>
      <c r="C827" t="s">
        <v>504</v>
      </c>
      <c r="D827" t="s">
        <v>530</v>
      </c>
      <c r="E827" t="s">
        <v>1374</v>
      </c>
      <c r="F827" s="469">
        <v>739</v>
      </c>
      <c r="G827" t="s">
        <v>1093</v>
      </c>
    </row>
    <row r="828" spans="1:7" ht="15">
      <c r="A828">
        <v>827</v>
      </c>
      <c r="B828" t="s">
        <v>505</v>
      </c>
      <c r="C828" t="s">
        <v>504</v>
      </c>
      <c r="D828" t="s">
        <v>532</v>
      </c>
      <c r="E828" t="s">
        <v>1375</v>
      </c>
      <c r="F828" s="469">
        <v>659</v>
      </c>
      <c r="G828" t="s">
        <v>1317</v>
      </c>
    </row>
    <row r="829" spans="1:7" ht="15">
      <c r="A829">
        <v>828</v>
      </c>
      <c r="B829" t="s">
        <v>505</v>
      </c>
      <c r="C829" t="s">
        <v>507</v>
      </c>
      <c r="D829" t="s">
        <v>534</v>
      </c>
      <c r="E829" t="s">
        <v>1376</v>
      </c>
      <c r="F829" s="469">
        <v>579</v>
      </c>
      <c r="G829" t="s">
        <v>1315</v>
      </c>
    </row>
    <row r="830" spans="1:7" ht="15">
      <c r="A830">
        <v>829</v>
      </c>
      <c r="B830" t="s">
        <v>505</v>
      </c>
      <c r="C830" t="s">
        <v>508</v>
      </c>
      <c r="D830" t="s">
        <v>536</v>
      </c>
      <c r="E830" t="s">
        <v>1377</v>
      </c>
      <c r="F830" s="469">
        <v>509</v>
      </c>
      <c r="G830" t="s">
        <v>542</v>
      </c>
    </row>
    <row r="831" spans="1:7" ht="15">
      <c r="A831">
        <v>830</v>
      </c>
      <c r="B831" t="s">
        <v>505</v>
      </c>
      <c r="C831" t="s">
        <v>508</v>
      </c>
      <c r="D831" t="s">
        <v>538</v>
      </c>
      <c r="E831" t="s">
        <v>1378</v>
      </c>
      <c r="F831" s="469">
        <v>259</v>
      </c>
      <c r="G831" t="s">
        <v>542</v>
      </c>
    </row>
    <row r="832" spans="1:7" ht="15">
      <c r="A832">
        <v>831</v>
      </c>
      <c r="B832" t="s">
        <v>505</v>
      </c>
      <c r="C832" t="s">
        <v>507</v>
      </c>
      <c r="D832" t="s">
        <v>540</v>
      </c>
      <c r="E832" t="s">
        <v>1379</v>
      </c>
      <c r="F832" s="469">
        <v>459</v>
      </c>
      <c r="G832" t="s">
        <v>1312</v>
      </c>
    </row>
    <row r="833" spans="1:7" ht="15">
      <c r="A833">
        <v>832</v>
      </c>
      <c r="B833" t="s">
        <v>505</v>
      </c>
      <c r="C833" t="s">
        <v>509</v>
      </c>
      <c r="D833" t="s">
        <v>543</v>
      </c>
      <c r="E833" t="s">
        <v>1380</v>
      </c>
      <c r="F833" s="469">
        <v>319</v>
      </c>
      <c r="G833" t="s">
        <v>542</v>
      </c>
    </row>
    <row r="834" spans="1:7" ht="15">
      <c r="A834">
        <v>833</v>
      </c>
      <c r="B834" t="s">
        <v>505</v>
      </c>
      <c r="C834" t="s">
        <v>508</v>
      </c>
      <c r="D834" t="s">
        <v>515</v>
      </c>
      <c r="E834" t="s">
        <v>1381</v>
      </c>
      <c r="F834" s="469">
        <v>299</v>
      </c>
      <c r="G834" t="s">
        <v>1079</v>
      </c>
    </row>
    <row r="835" spans="1:7" ht="15">
      <c r="A835">
        <v>834</v>
      </c>
      <c r="B835" t="s">
        <v>505</v>
      </c>
      <c r="C835" t="s">
        <v>504</v>
      </c>
      <c r="D835" t="s">
        <v>518</v>
      </c>
      <c r="E835" t="s">
        <v>1382</v>
      </c>
      <c r="F835" s="469">
        <v>559</v>
      </c>
      <c r="G835" t="s">
        <v>1312</v>
      </c>
    </row>
    <row r="836" spans="1:7" ht="15">
      <c r="A836">
        <v>835</v>
      </c>
      <c r="B836" t="s">
        <v>505</v>
      </c>
      <c r="C836" t="s">
        <v>507</v>
      </c>
      <c r="D836" t="s">
        <v>521</v>
      </c>
      <c r="E836" t="s">
        <v>1383</v>
      </c>
      <c r="F836" s="469">
        <v>299</v>
      </c>
      <c r="G836" t="s">
        <v>1093</v>
      </c>
    </row>
    <row r="837" spans="1:7" ht="15">
      <c r="A837">
        <v>836</v>
      </c>
      <c r="B837" t="s">
        <v>505</v>
      </c>
      <c r="C837" t="s">
        <v>509</v>
      </c>
      <c r="D837" t="s">
        <v>524</v>
      </c>
      <c r="E837" t="s">
        <v>1384</v>
      </c>
      <c r="F837" s="469">
        <v>1049</v>
      </c>
      <c r="G837" t="s">
        <v>1317</v>
      </c>
    </row>
    <row r="838" spans="1:7" ht="15">
      <c r="A838">
        <v>837</v>
      </c>
      <c r="B838" t="s">
        <v>505</v>
      </c>
      <c r="C838" t="s">
        <v>509</v>
      </c>
      <c r="D838" t="s">
        <v>526</v>
      </c>
      <c r="E838" t="s">
        <v>1385</v>
      </c>
      <c r="F838" s="469">
        <v>469</v>
      </c>
      <c r="G838" t="s">
        <v>1315</v>
      </c>
    </row>
    <row r="839" spans="1:7" ht="15">
      <c r="A839">
        <v>838</v>
      </c>
      <c r="B839" t="s">
        <v>505</v>
      </c>
      <c r="C839" t="s">
        <v>508</v>
      </c>
      <c r="D839" t="s">
        <v>528</v>
      </c>
      <c r="E839" t="s">
        <v>1386</v>
      </c>
      <c r="F839" s="469">
        <v>789</v>
      </c>
      <c r="G839" t="s">
        <v>1315</v>
      </c>
    </row>
    <row r="840" spans="1:7" ht="15">
      <c r="A840">
        <v>839</v>
      </c>
      <c r="B840" t="s">
        <v>505</v>
      </c>
      <c r="C840" t="s">
        <v>506</v>
      </c>
      <c r="D840" t="s">
        <v>530</v>
      </c>
      <c r="E840" t="s">
        <v>1387</v>
      </c>
      <c r="F840" s="469">
        <v>749</v>
      </c>
      <c r="G840" t="s">
        <v>1312</v>
      </c>
    </row>
    <row r="841" spans="1:7" ht="15">
      <c r="A841">
        <v>840</v>
      </c>
      <c r="B841" t="s">
        <v>505</v>
      </c>
      <c r="C841" t="s">
        <v>504</v>
      </c>
      <c r="D841" t="s">
        <v>532</v>
      </c>
      <c r="E841" t="s">
        <v>1388</v>
      </c>
      <c r="F841" s="469">
        <v>489</v>
      </c>
      <c r="G841" t="s">
        <v>1093</v>
      </c>
    </row>
    <row r="842" spans="1:7" ht="15">
      <c r="A842">
        <v>841</v>
      </c>
      <c r="B842" t="s">
        <v>505</v>
      </c>
      <c r="C842" t="s">
        <v>508</v>
      </c>
      <c r="D842" t="s">
        <v>534</v>
      </c>
      <c r="E842" t="s">
        <v>1389</v>
      </c>
      <c r="F842" s="469">
        <v>3499</v>
      </c>
      <c r="G842" t="s">
        <v>1390</v>
      </c>
    </row>
    <row r="843" spans="1:7" ht="15">
      <c r="A843">
        <v>842</v>
      </c>
      <c r="B843" t="s">
        <v>505</v>
      </c>
      <c r="C843" t="s">
        <v>498</v>
      </c>
      <c r="D843" t="s">
        <v>536</v>
      </c>
      <c r="E843" t="s">
        <v>1391</v>
      </c>
      <c r="F843" s="469">
        <v>599</v>
      </c>
      <c r="G843" t="s">
        <v>1315</v>
      </c>
    </row>
    <row r="844" spans="1:7" ht="15">
      <c r="A844">
        <v>843</v>
      </c>
      <c r="B844" t="s">
        <v>505</v>
      </c>
      <c r="C844" t="s">
        <v>504</v>
      </c>
      <c r="D844" t="s">
        <v>538</v>
      </c>
      <c r="E844" t="s">
        <v>1392</v>
      </c>
      <c r="F844" s="469">
        <v>659</v>
      </c>
      <c r="G844" t="s">
        <v>1315</v>
      </c>
    </row>
    <row r="845" spans="1:7" ht="15">
      <c r="A845">
        <v>844</v>
      </c>
      <c r="B845" t="s">
        <v>505</v>
      </c>
      <c r="C845" t="s">
        <v>506</v>
      </c>
      <c r="D845" t="s">
        <v>540</v>
      </c>
      <c r="E845" t="s">
        <v>1393</v>
      </c>
      <c r="F845" s="469">
        <v>1799</v>
      </c>
      <c r="G845" t="s">
        <v>1315</v>
      </c>
    </row>
    <row r="846" spans="1:7" ht="15">
      <c r="A846">
        <v>845</v>
      </c>
      <c r="B846" t="s">
        <v>505</v>
      </c>
      <c r="C846" t="s">
        <v>509</v>
      </c>
      <c r="D846" t="s">
        <v>543</v>
      </c>
      <c r="E846" t="s">
        <v>1394</v>
      </c>
      <c r="F846" s="469">
        <v>449</v>
      </c>
      <c r="G846" t="s">
        <v>1312</v>
      </c>
    </row>
    <row r="847" spans="1:7" ht="15">
      <c r="A847">
        <v>846</v>
      </c>
      <c r="B847" t="s">
        <v>505</v>
      </c>
      <c r="C847" t="s">
        <v>509</v>
      </c>
      <c r="D847" t="s">
        <v>515</v>
      </c>
      <c r="E847" t="s">
        <v>1395</v>
      </c>
      <c r="F847" s="469">
        <v>579</v>
      </c>
      <c r="G847" t="s">
        <v>1312</v>
      </c>
    </row>
    <row r="848" spans="1:7" ht="15">
      <c r="A848">
        <v>847</v>
      </c>
      <c r="B848" t="s">
        <v>505</v>
      </c>
      <c r="C848" t="s">
        <v>507</v>
      </c>
      <c r="D848" t="s">
        <v>518</v>
      </c>
      <c r="E848" t="s">
        <v>1396</v>
      </c>
      <c r="F848" s="469">
        <v>459</v>
      </c>
      <c r="G848" t="s">
        <v>1312</v>
      </c>
    </row>
    <row r="849" spans="1:7" ht="15">
      <c r="A849">
        <v>848</v>
      </c>
      <c r="B849" t="s">
        <v>505</v>
      </c>
      <c r="C849" t="s">
        <v>509</v>
      </c>
      <c r="D849" t="s">
        <v>521</v>
      </c>
      <c r="E849" t="s">
        <v>1397</v>
      </c>
      <c r="F849" s="469">
        <v>319</v>
      </c>
      <c r="G849" t="s">
        <v>1312</v>
      </c>
    </row>
    <row r="850" spans="1:7" ht="15">
      <c r="A850">
        <v>849</v>
      </c>
      <c r="B850" t="s">
        <v>505</v>
      </c>
      <c r="C850" t="s">
        <v>509</v>
      </c>
      <c r="D850" t="s">
        <v>524</v>
      </c>
      <c r="E850" t="s">
        <v>1398</v>
      </c>
      <c r="F850" s="469">
        <v>829</v>
      </c>
      <c r="G850" t="s">
        <v>1312</v>
      </c>
    </row>
    <row r="851" spans="1:7" ht="15">
      <c r="A851">
        <v>850</v>
      </c>
      <c r="B851" t="s">
        <v>505</v>
      </c>
      <c r="C851" t="s">
        <v>507</v>
      </c>
      <c r="D851" t="s">
        <v>526</v>
      </c>
      <c r="E851" t="s">
        <v>1399</v>
      </c>
      <c r="F851" s="469">
        <v>1199</v>
      </c>
      <c r="G851" t="s">
        <v>1312</v>
      </c>
    </row>
    <row r="852" spans="1:7" ht="15">
      <c r="A852">
        <v>851</v>
      </c>
      <c r="B852" t="s">
        <v>505</v>
      </c>
      <c r="C852" t="s">
        <v>508</v>
      </c>
      <c r="D852" t="s">
        <v>528</v>
      </c>
      <c r="E852" t="s">
        <v>1400</v>
      </c>
      <c r="F852" s="469">
        <v>589</v>
      </c>
      <c r="G852" t="s">
        <v>1312</v>
      </c>
    </row>
    <row r="853" spans="1:7" ht="15">
      <c r="A853">
        <v>852</v>
      </c>
      <c r="B853" t="s">
        <v>505</v>
      </c>
      <c r="C853" t="s">
        <v>504</v>
      </c>
      <c r="D853" t="s">
        <v>530</v>
      </c>
      <c r="E853" t="s">
        <v>1401</v>
      </c>
      <c r="F853" s="469">
        <v>849</v>
      </c>
      <c r="G853" t="s">
        <v>1312</v>
      </c>
    </row>
    <row r="854" spans="1:7" ht="15">
      <c r="A854">
        <v>853</v>
      </c>
      <c r="B854" t="s">
        <v>505</v>
      </c>
      <c r="C854" t="s">
        <v>509</v>
      </c>
      <c r="D854" t="s">
        <v>532</v>
      </c>
      <c r="E854" t="s">
        <v>1402</v>
      </c>
      <c r="F854" s="469">
        <v>649</v>
      </c>
      <c r="G854" t="s">
        <v>1312</v>
      </c>
    </row>
    <row r="855" spans="1:7" ht="15">
      <c r="A855">
        <v>854</v>
      </c>
      <c r="B855" t="s">
        <v>505</v>
      </c>
      <c r="C855" t="s">
        <v>504</v>
      </c>
      <c r="D855" t="s">
        <v>534</v>
      </c>
      <c r="E855" t="s">
        <v>1403</v>
      </c>
      <c r="F855" s="469">
        <v>939</v>
      </c>
      <c r="G855" t="s">
        <v>1312</v>
      </c>
    </row>
    <row r="856" spans="1:7" ht="15">
      <c r="A856">
        <v>855</v>
      </c>
      <c r="B856" t="s">
        <v>505</v>
      </c>
      <c r="C856" t="s">
        <v>504</v>
      </c>
      <c r="D856" t="s">
        <v>536</v>
      </c>
      <c r="E856" t="s">
        <v>1404</v>
      </c>
      <c r="F856" s="469">
        <v>699</v>
      </c>
      <c r="G856" t="s">
        <v>1312</v>
      </c>
    </row>
    <row r="857" spans="1:7" ht="15">
      <c r="A857">
        <v>856</v>
      </c>
      <c r="B857" t="s">
        <v>505</v>
      </c>
      <c r="C857" t="s">
        <v>508</v>
      </c>
      <c r="D857" t="s">
        <v>538</v>
      </c>
      <c r="E857" t="s">
        <v>1405</v>
      </c>
      <c r="F857" s="469">
        <v>1799</v>
      </c>
      <c r="G857" t="s">
        <v>1390</v>
      </c>
    </row>
    <row r="858" spans="1:7" ht="15">
      <c r="A858">
        <v>857</v>
      </c>
      <c r="B858" t="s">
        <v>505</v>
      </c>
      <c r="C858" t="s">
        <v>504</v>
      </c>
      <c r="D858" t="s">
        <v>540</v>
      </c>
      <c r="E858" t="s">
        <v>1406</v>
      </c>
      <c r="F858" s="469">
        <v>2249</v>
      </c>
      <c r="G858" t="s">
        <v>1390</v>
      </c>
    </row>
    <row r="859" spans="1:7" ht="15">
      <c r="A859">
        <v>858</v>
      </c>
      <c r="B859" t="s">
        <v>505</v>
      </c>
      <c r="C859" t="s">
        <v>507</v>
      </c>
      <c r="D859" t="s">
        <v>543</v>
      </c>
      <c r="E859" t="s">
        <v>1407</v>
      </c>
      <c r="F859" s="469">
        <v>6849</v>
      </c>
      <c r="G859" t="s">
        <v>1390</v>
      </c>
    </row>
    <row r="860" spans="1:7" ht="15">
      <c r="A860">
        <v>859</v>
      </c>
      <c r="B860" t="s">
        <v>505</v>
      </c>
      <c r="C860" t="s">
        <v>506</v>
      </c>
      <c r="D860" t="s">
        <v>515</v>
      </c>
      <c r="E860" t="s">
        <v>1408</v>
      </c>
      <c r="F860" s="469">
        <v>4549</v>
      </c>
      <c r="G860" t="s">
        <v>1390</v>
      </c>
    </row>
    <row r="861" spans="1:7" ht="15">
      <c r="A861">
        <v>860</v>
      </c>
      <c r="B861" t="s">
        <v>505</v>
      </c>
      <c r="C861" t="s">
        <v>506</v>
      </c>
      <c r="D861" t="s">
        <v>518</v>
      </c>
      <c r="E861" t="s">
        <v>1409</v>
      </c>
      <c r="F861" s="469">
        <v>4549</v>
      </c>
      <c r="G861" t="s">
        <v>1390</v>
      </c>
    </row>
    <row r="862" spans="1:7" ht="15">
      <c r="A862">
        <v>861</v>
      </c>
      <c r="B862" t="s">
        <v>505</v>
      </c>
      <c r="C862" t="s">
        <v>498</v>
      </c>
      <c r="D862" t="s">
        <v>521</v>
      </c>
      <c r="E862" t="s">
        <v>1410</v>
      </c>
      <c r="F862" s="469">
        <v>609</v>
      </c>
      <c r="G862" t="s">
        <v>1317</v>
      </c>
    </row>
    <row r="863" spans="1:7" ht="15">
      <c r="A863">
        <v>862</v>
      </c>
      <c r="B863" t="s">
        <v>505</v>
      </c>
      <c r="C863" t="s">
        <v>508</v>
      </c>
      <c r="D863" t="s">
        <v>524</v>
      </c>
      <c r="E863" t="s">
        <v>1411</v>
      </c>
      <c r="F863" s="469">
        <v>379</v>
      </c>
      <c r="G863" t="s">
        <v>1317</v>
      </c>
    </row>
    <row r="864" spans="1:7" ht="15">
      <c r="A864">
        <v>863</v>
      </c>
      <c r="B864" t="s">
        <v>505</v>
      </c>
      <c r="C864" t="s">
        <v>509</v>
      </c>
      <c r="D864" t="s">
        <v>526</v>
      </c>
      <c r="E864" t="s">
        <v>1412</v>
      </c>
      <c r="F864" s="469">
        <v>1489</v>
      </c>
      <c r="G864" t="s">
        <v>1315</v>
      </c>
    </row>
    <row r="865" spans="1:7" ht="15">
      <c r="A865">
        <v>864</v>
      </c>
      <c r="B865" t="s">
        <v>505</v>
      </c>
      <c r="C865" t="s">
        <v>507</v>
      </c>
      <c r="D865" t="s">
        <v>528</v>
      </c>
      <c r="E865" t="s">
        <v>1413</v>
      </c>
      <c r="F865" s="469">
        <v>1049</v>
      </c>
      <c r="G865" t="s">
        <v>1315</v>
      </c>
    </row>
    <row r="866" spans="1:7" ht="15">
      <c r="A866">
        <v>865</v>
      </c>
      <c r="B866" t="s">
        <v>505</v>
      </c>
      <c r="C866" t="s">
        <v>509</v>
      </c>
      <c r="D866" t="s">
        <v>530</v>
      </c>
      <c r="E866" t="s">
        <v>1414</v>
      </c>
      <c r="F866" s="469">
        <v>949</v>
      </c>
      <c r="G866" t="s">
        <v>1315</v>
      </c>
    </row>
    <row r="867" spans="1:7" ht="15">
      <c r="A867">
        <v>866</v>
      </c>
      <c r="B867" t="s">
        <v>505</v>
      </c>
      <c r="C867" t="s">
        <v>506</v>
      </c>
      <c r="D867" t="s">
        <v>532</v>
      </c>
      <c r="E867" t="s">
        <v>1415</v>
      </c>
      <c r="F867" s="469">
        <v>1659</v>
      </c>
      <c r="G867" t="s">
        <v>542</v>
      </c>
    </row>
    <row r="868" spans="1:7" ht="15">
      <c r="A868">
        <v>867</v>
      </c>
      <c r="B868" t="s">
        <v>505</v>
      </c>
      <c r="C868" t="s">
        <v>498</v>
      </c>
      <c r="D868" t="s">
        <v>534</v>
      </c>
      <c r="E868" t="s">
        <v>1416</v>
      </c>
      <c r="F868" s="469">
        <v>969</v>
      </c>
      <c r="G868" t="s">
        <v>542</v>
      </c>
    </row>
    <row r="869" spans="1:7" ht="15">
      <c r="A869">
        <v>868</v>
      </c>
      <c r="B869" t="s">
        <v>505</v>
      </c>
      <c r="C869" t="s">
        <v>498</v>
      </c>
      <c r="D869" t="s">
        <v>536</v>
      </c>
      <c r="E869" t="s">
        <v>1417</v>
      </c>
      <c r="F869" s="469">
        <v>729</v>
      </c>
      <c r="G869" t="s">
        <v>542</v>
      </c>
    </row>
    <row r="870" spans="1:7" ht="15">
      <c r="A870">
        <v>869</v>
      </c>
      <c r="B870" t="s">
        <v>505</v>
      </c>
      <c r="C870" t="s">
        <v>504</v>
      </c>
      <c r="D870" t="s">
        <v>538</v>
      </c>
      <c r="E870" t="s">
        <v>1418</v>
      </c>
      <c r="F870" s="469">
        <v>749</v>
      </c>
      <c r="G870" t="s">
        <v>542</v>
      </c>
    </row>
    <row r="871" spans="1:7" ht="15">
      <c r="A871">
        <v>870</v>
      </c>
      <c r="B871" t="s">
        <v>505</v>
      </c>
      <c r="C871" t="s">
        <v>509</v>
      </c>
      <c r="D871" t="s">
        <v>540</v>
      </c>
      <c r="E871" t="s">
        <v>1419</v>
      </c>
      <c r="F871" s="469">
        <v>479</v>
      </c>
      <c r="G871" t="s">
        <v>1317</v>
      </c>
    </row>
    <row r="872" spans="1:7" ht="15">
      <c r="A872">
        <v>871</v>
      </c>
      <c r="B872" t="s">
        <v>503</v>
      </c>
      <c r="C872" t="s">
        <v>506</v>
      </c>
      <c r="D872" t="s">
        <v>543</v>
      </c>
      <c r="E872" t="s">
        <v>1420</v>
      </c>
      <c r="F872" s="469">
        <v>99</v>
      </c>
      <c r="G872" t="s">
        <v>1421</v>
      </c>
    </row>
    <row r="873" spans="1:7" ht="15">
      <c r="A873">
        <v>872</v>
      </c>
      <c r="B873" t="s">
        <v>503</v>
      </c>
      <c r="C873" t="s">
        <v>507</v>
      </c>
      <c r="D873" t="s">
        <v>515</v>
      </c>
      <c r="E873" t="s">
        <v>1422</v>
      </c>
      <c r="F873" s="469">
        <v>229</v>
      </c>
      <c r="G873" t="s">
        <v>1423</v>
      </c>
    </row>
    <row r="874" spans="1:7" ht="15">
      <c r="A874">
        <v>873</v>
      </c>
      <c r="B874" t="s">
        <v>503</v>
      </c>
      <c r="C874" t="s">
        <v>498</v>
      </c>
      <c r="D874" t="s">
        <v>518</v>
      </c>
      <c r="E874" t="s">
        <v>1424</v>
      </c>
      <c r="F874" s="469">
        <v>179</v>
      </c>
      <c r="G874" t="s">
        <v>1421</v>
      </c>
    </row>
    <row r="875" spans="1:7" ht="15">
      <c r="A875">
        <v>874</v>
      </c>
      <c r="B875" t="s">
        <v>503</v>
      </c>
      <c r="C875" t="s">
        <v>506</v>
      </c>
      <c r="D875" t="s">
        <v>521</v>
      </c>
      <c r="E875" t="s">
        <v>1425</v>
      </c>
      <c r="F875" s="469">
        <v>29</v>
      </c>
      <c r="G875" t="s">
        <v>1421</v>
      </c>
    </row>
    <row r="876" spans="1:7" ht="15">
      <c r="A876">
        <v>875</v>
      </c>
      <c r="B876" t="s">
        <v>503</v>
      </c>
      <c r="C876" t="s">
        <v>504</v>
      </c>
      <c r="D876" t="s">
        <v>524</v>
      </c>
      <c r="E876" t="s">
        <v>1426</v>
      </c>
      <c r="F876" s="469">
        <v>229</v>
      </c>
      <c r="G876" t="s">
        <v>1423</v>
      </c>
    </row>
    <row r="877" spans="1:7" ht="15">
      <c r="A877">
        <v>876</v>
      </c>
      <c r="B877" t="s">
        <v>503</v>
      </c>
      <c r="C877" t="s">
        <v>506</v>
      </c>
      <c r="D877" t="s">
        <v>526</v>
      </c>
      <c r="E877" t="s">
        <v>1427</v>
      </c>
      <c r="F877" s="469">
        <v>79</v>
      </c>
      <c r="G877" t="s">
        <v>1421</v>
      </c>
    </row>
    <row r="878" spans="1:7" ht="15">
      <c r="A878">
        <v>877</v>
      </c>
      <c r="B878" t="s">
        <v>503</v>
      </c>
      <c r="C878" t="s">
        <v>506</v>
      </c>
      <c r="D878" t="s">
        <v>528</v>
      </c>
      <c r="E878" t="s">
        <v>1428</v>
      </c>
      <c r="F878" s="469">
        <v>33.99</v>
      </c>
      <c r="G878" t="s">
        <v>1429</v>
      </c>
    </row>
    <row r="879" spans="1:7" ht="15">
      <c r="A879">
        <v>878</v>
      </c>
      <c r="B879" t="s">
        <v>503</v>
      </c>
      <c r="C879" t="s">
        <v>507</v>
      </c>
      <c r="D879" t="s">
        <v>530</v>
      </c>
      <c r="E879" t="s">
        <v>1430</v>
      </c>
      <c r="F879" s="469">
        <v>129</v>
      </c>
      <c r="G879" t="s">
        <v>1431</v>
      </c>
    </row>
    <row r="880" spans="1:7" ht="15">
      <c r="A880">
        <v>879</v>
      </c>
      <c r="B880" t="s">
        <v>503</v>
      </c>
      <c r="C880" t="s">
        <v>507</v>
      </c>
      <c r="D880" t="s">
        <v>532</v>
      </c>
      <c r="E880" t="s">
        <v>1432</v>
      </c>
      <c r="F880" s="469">
        <v>175</v>
      </c>
      <c r="G880" t="s">
        <v>1421</v>
      </c>
    </row>
    <row r="881" spans="1:7" ht="15">
      <c r="A881">
        <v>880</v>
      </c>
      <c r="B881" t="s">
        <v>503</v>
      </c>
      <c r="C881" t="s">
        <v>498</v>
      </c>
      <c r="D881" t="s">
        <v>534</v>
      </c>
      <c r="E881" t="s">
        <v>1433</v>
      </c>
      <c r="F881" s="469">
        <v>135</v>
      </c>
      <c r="G881" t="s">
        <v>1434</v>
      </c>
    </row>
    <row r="882" spans="1:7" ht="15">
      <c r="A882">
        <v>881</v>
      </c>
      <c r="B882" t="s">
        <v>503</v>
      </c>
      <c r="C882" t="s">
        <v>504</v>
      </c>
      <c r="D882" t="s">
        <v>536</v>
      </c>
      <c r="E882" t="s">
        <v>1435</v>
      </c>
      <c r="F882" s="469">
        <v>29</v>
      </c>
      <c r="G882" t="s">
        <v>1421</v>
      </c>
    </row>
    <row r="883" spans="1:7" ht="15">
      <c r="A883">
        <v>882</v>
      </c>
      <c r="B883" t="s">
        <v>503</v>
      </c>
      <c r="C883" t="s">
        <v>507</v>
      </c>
      <c r="D883" t="s">
        <v>538</v>
      </c>
      <c r="E883" t="s">
        <v>1436</v>
      </c>
      <c r="F883" s="469">
        <v>99</v>
      </c>
      <c r="G883" t="s">
        <v>1421</v>
      </c>
    </row>
    <row r="884" spans="1:7" ht="15">
      <c r="A884">
        <v>883</v>
      </c>
      <c r="B884" t="s">
        <v>503</v>
      </c>
      <c r="C884" t="s">
        <v>508</v>
      </c>
      <c r="D884" t="s">
        <v>540</v>
      </c>
      <c r="E884" t="s">
        <v>1437</v>
      </c>
      <c r="F884" s="469">
        <v>49.99</v>
      </c>
      <c r="G884" t="s">
        <v>1438</v>
      </c>
    </row>
    <row r="885" spans="1:7" ht="15">
      <c r="A885">
        <v>884</v>
      </c>
      <c r="B885" t="s">
        <v>503</v>
      </c>
      <c r="C885" t="s">
        <v>508</v>
      </c>
      <c r="D885" t="s">
        <v>543</v>
      </c>
      <c r="E885" t="s">
        <v>1439</v>
      </c>
      <c r="F885" s="469">
        <v>189</v>
      </c>
      <c r="G885" t="s">
        <v>1440</v>
      </c>
    </row>
    <row r="886" spans="1:7" ht="15">
      <c r="A886">
        <v>885</v>
      </c>
      <c r="B886" t="s">
        <v>503</v>
      </c>
      <c r="C886" t="s">
        <v>498</v>
      </c>
      <c r="D886" t="s">
        <v>515</v>
      </c>
      <c r="E886" t="s">
        <v>1441</v>
      </c>
      <c r="F886" s="469">
        <v>69.989999999999995</v>
      </c>
      <c r="G886" t="s">
        <v>1442</v>
      </c>
    </row>
    <row r="887" spans="1:7" ht="15">
      <c r="A887">
        <v>886</v>
      </c>
      <c r="B887" t="s">
        <v>503</v>
      </c>
      <c r="C887" t="s">
        <v>504</v>
      </c>
      <c r="D887" t="s">
        <v>518</v>
      </c>
      <c r="E887" t="s">
        <v>1443</v>
      </c>
      <c r="F887" s="469">
        <v>29</v>
      </c>
      <c r="G887" t="s">
        <v>1421</v>
      </c>
    </row>
    <row r="888" spans="1:7" ht="15">
      <c r="A888">
        <v>887</v>
      </c>
      <c r="B888" t="s">
        <v>503</v>
      </c>
      <c r="C888" t="s">
        <v>504</v>
      </c>
      <c r="D888" t="s">
        <v>521</v>
      </c>
      <c r="E888" t="s">
        <v>1444</v>
      </c>
      <c r="F888" s="469">
        <v>249</v>
      </c>
      <c r="G888" t="s">
        <v>1421</v>
      </c>
    </row>
    <row r="889" spans="1:7" ht="15">
      <c r="A889">
        <v>888</v>
      </c>
      <c r="B889" t="s">
        <v>503</v>
      </c>
      <c r="C889" t="s">
        <v>507</v>
      </c>
      <c r="D889" t="s">
        <v>524</v>
      </c>
      <c r="E889" t="s">
        <v>1445</v>
      </c>
      <c r="F889" s="469">
        <v>349</v>
      </c>
      <c r="G889" t="s">
        <v>1423</v>
      </c>
    </row>
    <row r="890" spans="1:7" ht="15">
      <c r="A890">
        <v>889</v>
      </c>
      <c r="B890" t="s">
        <v>503</v>
      </c>
      <c r="C890" t="s">
        <v>509</v>
      </c>
      <c r="D890" t="s">
        <v>526</v>
      </c>
      <c r="E890" t="s">
        <v>1446</v>
      </c>
      <c r="F890" s="469">
        <v>199</v>
      </c>
      <c r="G890" t="s">
        <v>1431</v>
      </c>
    </row>
    <row r="891" spans="1:7" ht="15">
      <c r="A891">
        <v>890</v>
      </c>
      <c r="B891" t="s">
        <v>503</v>
      </c>
      <c r="C891" t="s">
        <v>498</v>
      </c>
      <c r="D891" t="s">
        <v>528</v>
      </c>
      <c r="E891" t="s">
        <v>1447</v>
      </c>
      <c r="F891" s="469">
        <v>579</v>
      </c>
      <c r="G891" t="s">
        <v>1423</v>
      </c>
    </row>
    <row r="892" spans="1:7" ht="15">
      <c r="A892">
        <v>891</v>
      </c>
      <c r="B892" t="s">
        <v>503</v>
      </c>
      <c r="C892" t="s">
        <v>506</v>
      </c>
      <c r="D892" t="s">
        <v>530</v>
      </c>
      <c r="E892" t="s">
        <v>1448</v>
      </c>
      <c r="F892" s="469">
        <v>279</v>
      </c>
      <c r="G892" t="s">
        <v>1440</v>
      </c>
    </row>
    <row r="893" spans="1:7" ht="15">
      <c r="A893">
        <v>892</v>
      </c>
      <c r="B893" t="s">
        <v>503</v>
      </c>
      <c r="C893" t="s">
        <v>507</v>
      </c>
      <c r="D893" t="s">
        <v>532</v>
      </c>
      <c r="E893" t="s">
        <v>1449</v>
      </c>
      <c r="F893" s="469">
        <v>29</v>
      </c>
      <c r="G893" t="s">
        <v>1421</v>
      </c>
    </row>
    <row r="894" spans="1:7" ht="15">
      <c r="A894">
        <v>893</v>
      </c>
      <c r="B894" t="s">
        <v>503</v>
      </c>
      <c r="C894" t="s">
        <v>504</v>
      </c>
      <c r="D894" t="s">
        <v>534</v>
      </c>
      <c r="E894" t="s">
        <v>1450</v>
      </c>
      <c r="F894" s="469">
        <v>179</v>
      </c>
      <c r="G894" t="s">
        <v>1451</v>
      </c>
    </row>
    <row r="895" spans="1:7" ht="15">
      <c r="A895">
        <v>894</v>
      </c>
      <c r="B895" t="s">
        <v>503</v>
      </c>
      <c r="C895" t="s">
        <v>504</v>
      </c>
      <c r="D895" t="s">
        <v>536</v>
      </c>
      <c r="E895" t="s">
        <v>1452</v>
      </c>
      <c r="F895" s="469">
        <v>189</v>
      </c>
      <c r="G895" t="s">
        <v>1440</v>
      </c>
    </row>
    <row r="896" spans="1:7" ht="15">
      <c r="A896">
        <v>895</v>
      </c>
      <c r="B896" t="s">
        <v>503</v>
      </c>
      <c r="C896" t="s">
        <v>504</v>
      </c>
      <c r="D896" t="s">
        <v>538</v>
      </c>
      <c r="E896" t="s">
        <v>1453</v>
      </c>
      <c r="F896" s="469">
        <v>139</v>
      </c>
      <c r="G896" t="s">
        <v>1454</v>
      </c>
    </row>
    <row r="897" spans="1:7" ht="15">
      <c r="A897">
        <v>896</v>
      </c>
      <c r="B897" t="s">
        <v>503</v>
      </c>
      <c r="C897" t="s">
        <v>506</v>
      </c>
      <c r="D897" t="s">
        <v>540</v>
      </c>
      <c r="E897" t="s">
        <v>1455</v>
      </c>
      <c r="F897" s="469">
        <v>51</v>
      </c>
      <c r="G897" t="s">
        <v>1421</v>
      </c>
    </row>
    <row r="898" spans="1:7" ht="15">
      <c r="A898">
        <v>897</v>
      </c>
      <c r="B898" t="s">
        <v>503</v>
      </c>
      <c r="C898" t="s">
        <v>508</v>
      </c>
      <c r="D898" t="s">
        <v>543</v>
      </c>
      <c r="E898" t="s">
        <v>1456</v>
      </c>
      <c r="F898" s="469">
        <v>389</v>
      </c>
      <c r="G898" t="s">
        <v>1440</v>
      </c>
    </row>
    <row r="899" spans="1:7" ht="15">
      <c r="A899">
        <v>898</v>
      </c>
      <c r="B899" t="s">
        <v>503</v>
      </c>
      <c r="C899" t="s">
        <v>508</v>
      </c>
      <c r="D899" t="s">
        <v>515</v>
      </c>
      <c r="E899" t="s">
        <v>1457</v>
      </c>
      <c r="F899" s="469">
        <v>219</v>
      </c>
      <c r="G899" t="s">
        <v>1440</v>
      </c>
    </row>
    <row r="900" spans="1:7" ht="15">
      <c r="A900">
        <v>899</v>
      </c>
      <c r="B900" t="s">
        <v>503</v>
      </c>
      <c r="C900" t="s">
        <v>498</v>
      </c>
      <c r="D900" t="s">
        <v>518</v>
      </c>
      <c r="E900" t="s">
        <v>1458</v>
      </c>
      <c r="F900" s="469">
        <v>579</v>
      </c>
      <c r="G900" t="s">
        <v>1423</v>
      </c>
    </row>
    <row r="901" spans="1:7" ht="15">
      <c r="A901">
        <v>900</v>
      </c>
      <c r="B901" t="s">
        <v>503</v>
      </c>
      <c r="C901" t="s">
        <v>508</v>
      </c>
      <c r="D901" t="s">
        <v>521</v>
      </c>
      <c r="E901" t="s">
        <v>1459</v>
      </c>
      <c r="F901" s="469">
        <v>79</v>
      </c>
      <c r="G901" t="s">
        <v>1079</v>
      </c>
    </row>
    <row r="902" spans="1:7" ht="15">
      <c r="A902">
        <v>901</v>
      </c>
      <c r="B902" t="s">
        <v>503</v>
      </c>
      <c r="C902" t="s">
        <v>506</v>
      </c>
      <c r="D902" t="s">
        <v>524</v>
      </c>
      <c r="E902" t="s">
        <v>1460</v>
      </c>
      <c r="F902" s="469">
        <v>29</v>
      </c>
      <c r="G902" t="s">
        <v>1421</v>
      </c>
    </row>
    <row r="903" spans="1:7" ht="15">
      <c r="A903">
        <v>902</v>
      </c>
      <c r="B903" t="s">
        <v>503</v>
      </c>
      <c r="C903" t="s">
        <v>507</v>
      </c>
      <c r="D903" t="s">
        <v>526</v>
      </c>
      <c r="E903" t="s">
        <v>1461</v>
      </c>
      <c r="F903" s="469">
        <v>79</v>
      </c>
      <c r="G903" t="s">
        <v>1431</v>
      </c>
    </row>
    <row r="904" spans="1:7" ht="15">
      <c r="A904">
        <v>903</v>
      </c>
      <c r="B904" t="s">
        <v>503</v>
      </c>
      <c r="C904" t="s">
        <v>509</v>
      </c>
      <c r="D904" t="s">
        <v>528</v>
      </c>
      <c r="E904" t="s">
        <v>1462</v>
      </c>
      <c r="F904" s="469">
        <v>149</v>
      </c>
      <c r="G904" t="s">
        <v>843</v>
      </c>
    </row>
    <row r="905" spans="1:7" ht="15">
      <c r="A905">
        <v>904</v>
      </c>
      <c r="B905" t="s">
        <v>503</v>
      </c>
      <c r="C905" t="s">
        <v>509</v>
      </c>
      <c r="D905" t="s">
        <v>530</v>
      </c>
      <c r="E905" t="s">
        <v>1463</v>
      </c>
      <c r="F905" s="469">
        <v>129</v>
      </c>
      <c r="G905" t="s">
        <v>1431</v>
      </c>
    </row>
    <row r="906" spans="1:7" ht="15">
      <c r="A906">
        <v>905</v>
      </c>
      <c r="B906" t="s">
        <v>503</v>
      </c>
      <c r="C906" t="s">
        <v>508</v>
      </c>
      <c r="D906" t="s">
        <v>532</v>
      </c>
      <c r="E906" t="s">
        <v>1464</v>
      </c>
      <c r="F906" s="469">
        <v>199</v>
      </c>
      <c r="G906" t="s">
        <v>1465</v>
      </c>
    </row>
    <row r="907" spans="1:7" ht="15">
      <c r="A907">
        <v>906</v>
      </c>
      <c r="B907" t="s">
        <v>503</v>
      </c>
      <c r="C907" t="s">
        <v>506</v>
      </c>
      <c r="D907" t="s">
        <v>534</v>
      </c>
      <c r="E907" t="s">
        <v>1466</v>
      </c>
      <c r="F907" s="469">
        <v>99</v>
      </c>
      <c r="G907" t="s">
        <v>1421</v>
      </c>
    </row>
    <row r="908" spans="1:7" ht="15">
      <c r="A908">
        <v>907</v>
      </c>
      <c r="B908" t="s">
        <v>503</v>
      </c>
      <c r="C908" t="s">
        <v>506</v>
      </c>
      <c r="D908" t="s">
        <v>536</v>
      </c>
      <c r="E908" t="s">
        <v>1467</v>
      </c>
      <c r="F908" s="469">
        <v>375</v>
      </c>
      <c r="G908" t="s">
        <v>1468</v>
      </c>
    </row>
    <row r="909" spans="1:7" ht="15">
      <c r="A909">
        <v>908</v>
      </c>
      <c r="B909" t="s">
        <v>503</v>
      </c>
      <c r="C909" t="s">
        <v>509</v>
      </c>
      <c r="D909" t="s">
        <v>538</v>
      </c>
      <c r="E909" t="s">
        <v>1469</v>
      </c>
      <c r="F909" s="469">
        <v>129</v>
      </c>
      <c r="G909" t="s">
        <v>1431</v>
      </c>
    </row>
    <row r="910" spans="1:7" ht="15">
      <c r="A910">
        <v>909</v>
      </c>
      <c r="B910" t="s">
        <v>503</v>
      </c>
      <c r="C910" t="s">
        <v>507</v>
      </c>
      <c r="D910" t="s">
        <v>540</v>
      </c>
      <c r="E910" t="s">
        <v>1470</v>
      </c>
      <c r="F910" s="469">
        <v>99</v>
      </c>
      <c r="G910" t="s">
        <v>1421</v>
      </c>
    </row>
    <row r="911" spans="1:7" ht="15">
      <c r="A911">
        <v>910</v>
      </c>
      <c r="B911" t="s">
        <v>503</v>
      </c>
      <c r="C911" t="s">
        <v>507</v>
      </c>
      <c r="D911" t="s">
        <v>543</v>
      </c>
      <c r="E911" t="s">
        <v>1471</v>
      </c>
      <c r="F911" s="469">
        <v>99</v>
      </c>
      <c r="G911" t="s">
        <v>1421</v>
      </c>
    </row>
    <row r="912" spans="1:7" ht="15">
      <c r="A912">
        <v>911</v>
      </c>
      <c r="B912" t="s">
        <v>503</v>
      </c>
      <c r="C912" t="s">
        <v>498</v>
      </c>
      <c r="D912" t="s">
        <v>515</v>
      </c>
      <c r="E912" t="s">
        <v>1472</v>
      </c>
      <c r="F912" s="469">
        <v>199</v>
      </c>
      <c r="G912" t="s">
        <v>1431</v>
      </c>
    </row>
    <row r="913" spans="1:7" ht="15">
      <c r="A913">
        <v>912</v>
      </c>
      <c r="B913" t="s">
        <v>503</v>
      </c>
      <c r="C913" t="s">
        <v>506</v>
      </c>
      <c r="D913" t="s">
        <v>518</v>
      </c>
      <c r="E913" t="s">
        <v>1473</v>
      </c>
      <c r="F913" s="469">
        <v>129</v>
      </c>
      <c r="G913" t="s">
        <v>1431</v>
      </c>
    </row>
    <row r="914" spans="1:7" ht="15">
      <c r="A914">
        <v>913</v>
      </c>
      <c r="B914" t="s">
        <v>503</v>
      </c>
      <c r="C914" t="s">
        <v>498</v>
      </c>
      <c r="D914" t="s">
        <v>521</v>
      </c>
      <c r="E914" t="s">
        <v>1474</v>
      </c>
      <c r="F914" s="469">
        <v>52</v>
      </c>
      <c r="G914" t="s">
        <v>1438</v>
      </c>
    </row>
    <row r="915" spans="1:7" ht="15">
      <c r="A915">
        <v>914</v>
      </c>
      <c r="B915" t="s">
        <v>503</v>
      </c>
      <c r="C915" t="s">
        <v>508</v>
      </c>
      <c r="D915" t="s">
        <v>524</v>
      </c>
      <c r="E915" t="s">
        <v>1475</v>
      </c>
      <c r="F915" s="469">
        <v>89.95</v>
      </c>
      <c r="G915" t="s">
        <v>1442</v>
      </c>
    </row>
    <row r="916" spans="1:7" ht="15">
      <c r="A916">
        <v>915</v>
      </c>
      <c r="B916" t="s">
        <v>503</v>
      </c>
      <c r="C916" t="s">
        <v>509</v>
      </c>
      <c r="D916" t="s">
        <v>526</v>
      </c>
      <c r="E916" t="s">
        <v>1476</v>
      </c>
      <c r="F916" s="469">
        <v>99</v>
      </c>
      <c r="G916" t="s">
        <v>1421</v>
      </c>
    </row>
    <row r="917" spans="1:7" ht="15">
      <c r="A917">
        <v>916</v>
      </c>
      <c r="B917" t="s">
        <v>503</v>
      </c>
      <c r="C917" t="s">
        <v>508</v>
      </c>
      <c r="D917" t="s">
        <v>528</v>
      </c>
      <c r="E917" t="s">
        <v>1477</v>
      </c>
      <c r="F917" s="469">
        <v>29</v>
      </c>
      <c r="G917" t="s">
        <v>1421</v>
      </c>
    </row>
    <row r="918" spans="1:7" ht="15">
      <c r="A918">
        <v>917</v>
      </c>
      <c r="B918" t="s">
        <v>503</v>
      </c>
      <c r="C918" t="s">
        <v>506</v>
      </c>
      <c r="D918" t="s">
        <v>530</v>
      </c>
      <c r="E918" t="s">
        <v>1478</v>
      </c>
      <c r="F918" s="469">
        <v>599</v>
      </c>
      <c r="G918" t="s">
        <v>1440</v>
      </c>
    </row>
    <row r="919" spans="1:7" ht="15">
      <c r="A919">
        <v>918</v>
      </c>
      <c r="B919" t="s">
        <v>503</v>
      </c>
      <c r="C919" t="s">
        <v>509</v>
      </c>
      <c r="D919" t="s">
        <v>532</v>
      </c>
      <c r="E919" t="s">
        <v>1479</v>
      </c>
      <c r="F919" s="469">
        <v>29</v>
      </c>
      <c r="G919" t="s">
        <v>1421</v>
      </c>
    </row>
    <row r="920" spans="1:7" ht="15">
      <c r="A920">
        <v>919</v>
      </c>
      <c r="B920" t="s">
        <v>503</v>
      </c>
      <c r="C920" t="s">
        <v>508</v>
      </c>
      <c r="D920" t="s">
        <v>534</v>
      </c>
      <c r="E920" t="s">
        <v>1480</v>
      </c>
      <c r="F920" s="469">
        <v>93</v>
      </c>
      <c r="G920" t="s">
        <v>1421</v>
      </c>
    </row>
    <row r="921" spans="1:7" ht="15">
      <c r="A921">
        <v>920</v>
      </c>
      <c r="B921" t="s">
        <v>503</v>
      </c>
      <c r="C921" t="s">
        <v>506</v>
      </c>
      <c r="D921" t="s">
        <v>536</v>
      </c>
      <c r="E921" t="s">
        <v>1481</v>
      </c>
      <c r="F921" s="469">
        <v>199</v>
      </c>
      <c r="G921" t="s">
        <v>843</v>
      </c>
    </row>
    <row r="922" spans="1:7" ht="15">
      <c r="A922">
        <v>921</v>
      </c>
      <c r="B922" t="s">
        <v>503</v>
      </c>
      <c r="C922" t="s">
        <v>498</v>
      </c>
      <c r="D922" t="s">
        <v>538</v>
      </c>
      <c r="E922" t="s">
        <v>1482</v>
      </c>
      <c r="F922" s="469">
        <v>34.99</v>
      </c>
      <c r="G922" t="s">
        <v>1079</v>
      </c>
    </row>
    <row r="923" spans="1:7" ht="15">
      <c r="A923">
        <v>922</v>
      </c>
      <c r="B923" t="s">
        <v>503</v>
      </c>
      <c r="C923" t="s">
        <v>508</v>
      </c>
      <c r="D923" t="s">
        <v>540</v>
      </c>
      <c r="E923" t="s">
        <v>1483</v>
      </c>
      <c r="F923" s="469">
        <v>174</v>
      </c>
      <c r="G923" t="s">
        <v>1421</v>
      </c>
    </row>
    <row r="924" spans="1:7" ht="15">
      <c r="A924">
        <v>923</v>
      </c>
      <c r="B924" t="s">
        <v>503</v>
      </c>
      <c r="C924" t="s">
        <v>506</v>
      </c>
      <c r="D924" t="s">
        <v>543</v>
      </c>
      <c r="E924" t="s">
        <v>1484</v>
      </c>
      <c r="F924" s="469">
        <v>389</v>
      </c>
      <c r="G924" t="s">
        <v>1440</v>
      </c>
    </row>
    <row r="925" spans="1:7" ht="15">
      <c r="A925">
        <v>924</v>
      </c>
      <c r="B925" t="s">
        <v>503</v>
      </c>
      <c r="C925" t="s">
        <v>509</v>
      </c>
      <c r="D925" t="s">
        <v>515</v>
      </c>
      <c r="E925" t="s">
        <v>1485</v>
      </c>
      <c r="F925" s="469">
        <v>39.99</v>
      </c>
      <c r="G925" t="s">
        <v>1486</v>
      </c>
    </row>
    <row r="926" spans="1:7" ht="15">
      <c r="A926">
        <v>925</v>
      </c>
      <c r="B926" t="s">
        <v>503</v>
      </c>
      <c r="C926" t="s">
        <v>508</v>
      </c>
      <c r="D926" t="s">
        <v>518</v>
      </c>
      <c r="E926" t="s">
        <v>1487</v>
      </c>
      <c r="F926" s="469">
        <v>179</v>
      </c>
      <c r="G926" t="s">
        <v>1421</v>
      </c>
    </row>
    <row r="927" spans="1:7" ht="15">
      <c r="A927">
        <v>926</v>
      </c>
      <c r="B927" t="s">
        <v>503</v>
      </c>
      <c r="C927" t="s">
        <v>506</v>
      </c>
      <c r="D927" t="s">
        <v>521</v>
      </c>
      <c r="E927" t="s">
        <v>1488</v>
      </c>
      <c r="F927" s="469">
        <v>79.989999999999995</v>
      </c>
      <c r="G927" t="s">
        <v>1489</v>
      </c>
    </row>
    <row r="928" spans="1:7" ht="15">
      <c r="A928">
        <v>927</v>
      </c>
      <c r="B928" t="s">
        <v>503</v>
      </c>
      <c r="C928" t="s">
        <v>506</v>
      </c>
      <c r="D928" t="s">
        <v>524</v>
      </c>
      <c r="E928" t="s">
        <v>1490</v>
      </c>
      <c r="F928" s="469">
        <v>139</v>
      </c>
      <c r="G928" t="s">
        <v>1440</v>
      </c>
    </row>
    <row r="929" spans="1:7" ht="15">
      <c r="A929">
        <v>928</v>
      </c>
      <c r="B929" t="s">
        <v>503</v>
      </c>
      <c r="C929" t="s">
        <v>508</v>
      </c>
      <c r="D929" t="s">
        <v>526</v>
      </c>
      <c r="E929" t="s">
        <v>1491</v>
      </c>
      <c r="F929" s="469">
        <v>49.99</v>
      </c>
      <c r="G929" t="s">
        <v>1079</v>
      </c>
    </row>
    <row r="930" spans="1:7" ht="15">
      <c r="A930">
        <v>929</v>
      </c>
      <c r="B930" t="s">
        <v>503</v>
      </c>
      <c r="C930" t="s">
        <v>506</v>
      </c>
      <c r="D930" t="s">
        <v>528</v>
      </c>
      <c r="E930" t="s">
        <v>1492</v>
      </c>
      <c r="F930" s="469">
        <v>199</v>
      </c>
      <c r="G930" t="s">
        <v>1451</v>
      </c>
    </row>
    <row r="931" spans="1:7" ht="15">
      <c r="A931">
        <v>930</v>
      </c>
      <c r="B931" t="s">
        <v>503</v>
      </c>
      <c r="C931" t="s">
        <v>507</v>
      </c>
      <c r="D931" t="s">
        <v>530</v>
      </c>
      <c r="E931" t="s">
        <v>1493</v>
      </c>
      <c r="F931" s="469">
        <v>39.99</v>
      </c>
      <c r="G931" t="s">
        <v>1486</v>
      </c>
    </row>
    <row r="932" spans="1:7" ht="15">
      <c r="A932">
        <v>931</v>
      </c>
      <c r="B932" t="s">
        <v>503</v>
      </c>
      <c r="C932" t="s">
        <v>507</v>
      </c>
      <c r="D932" t="s">
        <v>532</v>
      </c>
      <c r="E932" t="s">
        <v>1494</v>
      </c>
      <c r="F932" s="469">
        <v>239</v>
      </c>
      <c r="G932" t="s">
        <v>843</v>
      </c>
    </row>
    <row r="933" spans="1:7" ht="15">
      <c r="A933">
        <v>932</v>
      </c>
      <c r="B933" t="s">
        <v>503</v>
      </c>
      <c r="C933" t="s">
        <v>507</v>
      </c>
      <c r="D933" t="s">
        <v>534</v>
      </c>
      <c r="E933" t="s">
        <v>1495</v>
      </c>
      <c r="F933" s="469">
        <v>269</v>
      </c>
      <c r="G933" t="s">
        <v>1496</v>
      </c>
    </row>
    <row r="934" spans="1:7" ht="15">
      <c r="A934">
        <v>933</v>
      </c>
      <c r="B934" t="s">
        <v>503</v>
      </c>
      <c r="C934" t="s">
        <v>498</v>
      </c>
      <c r="D934" t="s">
        <v>536</v>
      </c>
      <c r="E934" t="s">
        <v>1497</v>
      </c>
      <c r="F934" s="469">
        <v>39.99</v>
      </c>
      <c r="G934" t="s">
        <v>1079</v>
      </c>
    </row>
    <row r="935" spans="1:7" ht="15">
      <c r="A935">
        <v>934</v>
      </c>
      <c r="B935" t="s">
        <v>503</v>
      </c>
      <c r="C935" t="s">
        <v>508</v>
      </c>
      <c r="D935" t="s">
        <v>538</v>
      </c>
      <c r="E935" t="s">
        <v>1498</v>
      </c>
      <c r="F935" s="469">
        <v>52.99</v>
      </c>
      <c r="G935" t="s">
        <v>1429</v>
      </c>
    </row>
    <row r="936" spans="1:7" ht="15">
      <c r="A936">
        <v>935</v>
      </c>
      <c r="B936" t="s">
        <v>503</v>
      </c>
      <c r="C936" t="s">
        <v>509</v>
      </c>
      <c r="D936" t="s">
        <v>540</v>
      </c>
      <c r="E936" t="s">
        <v>1499</v>
      </c>
      <c r="F936" s="469">
        <v>99</v>
      </c>
      <c r="G936" t="s">
        <v>1120</v>
      </c>
    </row>
    <row r="937" spans="1:7" ht="15">
      <c r="A937">
        <v>936</v>
      </c>
      <c r="B937" t="s">
        <v>503</v>
      </c>
      <c r="C937" t="s">
        <v>507</v>
      </c>
      <c r="D937" t="s">
        <v>543</v>
      </c>
      <c r="E937" t="s">
        <v>1500</v>
      </c>
      <c r="F937" s="469">
        <v>51</v>
      </c>
      <c r="G937" t="s">
        <v>1421</v>
      </c>
    </row>
    <row r="938" spans="1:7" ht="15">
      <c r="A938">
        <v>937</v>
      </c>
      <c r="B938" t="s">
        <v>503</v>
      </c>
      <c r="C938" t="s">
        <v>506</v>
      </c>
      <c r="D938" t="s">
        <v>515</v>
      </c>
      <c r="E938" t="s">
        <v>1501</v>
      </c>
      <c r="F938" s="469">
        <v>219</v>
      </c>
      <c r="G938" t="s">
        <v>1440</v>
      </c>
    </row>
    <row r="939" spans="1:7" ht="15">
      <c r="A939">
        <v>938</v>
      </c>
      <c r="B939" t="s">
        <v>503</v>
      </c>
      <c r="C939" t="s">
        <v>498</v>
      </c>
      <c r="D939" t="s">
        <v>518</v>
      </c>
      <c r="E939" t="s">
        <v>1502</v>
      </c>
      <c r="F939" s="469">
        <v>59</v>
      </c>
      <c r="G939" t="s">
        <v>1438</v>
      </c>
    </row>
    <row r="940" spans="1:7" ht="15">
      <c r="A940">
        <v>939</v>
      </c>
      <c r="B940" t="s">
        <v>503</v>
      </c>
      <c r="C940" t="s">
        <v>504</v>
      </c>
      <c r="D940" t="s">
        <v>521</v>
      </c>
      <c r="E940" t="s">
        <v>1503</v>
      </c>
      <c r="F940" s="469">
        <v>49.99</v>
      </c>
      <c r="G940" t="s">
        <v>1504</v>
      </c>
    </row>
    <row r="941" spans="1:7" ht="15">
      <c r="A941">
        <v>940</v>
      </c>
      <c r="B941" t="s">
        <v>503</v>
      </c>
      <c r="C941" t="s">
        <v>504</v>
      </c>
      <c r="D941" t="s">
        <v>524</v>
      </c>
      <c r="E941" t="s">
        <v>1505</v>
      </c>
      <c r="F941" s="469">
        <v>79</v>
      </c>
      <c r="G941" t="s">
        <v>1431</v>
      </c>
    </row>
    <row r="942" spans="1:7" ht="15">
      <c r="A942">
        <v>941</v>
      </c>
      <c r="B942" t="s">
        <v>503</v>
      </c>
      <c r="C942" t="s">
        <v>498</v>
      </c>
      <c r="D942" t="s">
        <v>526</v>
      </c>
      <c r="E942" t="s">
        <v>1506</v>
      </c>
      <c r="F942" s="469">
        <v>149</v>
      </c>
      <c r="G942" t="s">
        <v>843</v>
      </c>
    </row>
    <row r="943" spans="1:7" ht="15">
      <c r="A943">
        <v>942</v>
      </c>
      <c r="B943" t="s">
        <v>503</v>
      </c>
      <c r="C943" t="s">
        <v>504</v>
      </c>
      <c r="D943" t="s">
        <v>528</v>
      </c>
      <c r="E943" t="s">
        <v>1507</v>
      </c>
      <c r="F943" s="469">
        <v>169</v>
      </c>
      <c r="G943" t="s">
        <v>1421</v>
      </c>
    </row>
    <row r="944" spans="1:7" ht="15">
      <c r="A944">
        <v>943</v>
      </c>
      <c r="B944" t="s">
        <v>503</v>
      </c>
      <c r="C944" t="s">
        <v>498</v>
      </c>
      <c r="D944" t="s">
        <v>530</v>
      </c>
      <c r="E944" t="s">
        <v>1508</v>
      </c>
      <c r="F944" s="469">
        <v>160</v>
      </c>
      <c r="G944" t="s">
        <v>1509</v>
      </c>
    </row>
    <row r="945" spans="1:7" ht="15">
      <c r="A945">
        <v>944</v>
      </c>
      <c r="B945" t="s">
        <v>503</v>
      </c>
      <c r="C945" t="s">
        <v>507</v>
      </c>
      <c r="D945" t="s">
        <v>532</v>
      </c>
      <c r="E945" t="s">
        <v>1510</v>
      </c>
      <c r="F945" s="469">
        <v>349</v>
      </c>
      <c r="G945" t="s">
        <v>1423</v>
      </c>
    </row>
    <row r="946" spans="1:7" ht="15">
      <c r="A946">
        <v>945</v>
      </c>
      <c r="B946" t="s">
        <v>503</v>
      </c>
      <c r="C946" t="s">
        <v>506</v>
      </c>
      <c r="D946" t="s">
        <v>534</v>
      </c>
      <c r="E946" t="s">
        <v>1511</v>
      </c>
      <c r="F946" s="469">
        <v>199</v>
      </c>
      <c r="G946" t="s">
        <v>1496</v>
      </c>
    </row>
    <row r="947" spans="1:7" ht="15">
      <c r="A947">
        <v>946</v>
      </c>
      <c r="B947" t="s">
        <v>503</v>
      </c>
      <c r="C947" t="s">
        <v>498</v>
      </c>
      <c r="D947" t="s">
        <v>536</v>
      </c>
      <c r="E947" t="s">
        <v>1512</v>
      </c>
      <c r="F947" s="469">
        <v>299</v>
      </c>
      <c r="G947" t="s">
        <v>1513</v>
      </c>
    </row>
    <row r="948" spans="1:7" ht="15">
      <c r="A948">
        <v>947</v>
      </c>
      <c r="B948" t="s">
        <v>503</v>
      </c>
      <c r="C948" t="s">
        <v>507</v>
      </c>
      <c r="D948" t="s">
        <v>538</v>
      </c>
      <c r="E948" t="s">
        <v>1514</v>
      </c>
      <c r="F948" s="469">
        <v>163</v>
      </c>
      <c r="G948" t="s">
        <v>1509</v>
      </c>
    </row>
    <row r="949" spans="1:7" ht="15">
      <c r="A949">
        <v>948</v>
      </c>
      <c r="B949" t="s">
        <v>503</v>
      </c>
      <c r="C949" t="s">
        <v>504</v>
      </c>
      <c r="D949" t="s">
        <v>540</v>
      </c>
      <c r="E949" t="s">
        <v>1515</v>
      </c>
      <c r="F949" s="469">
        <v>189</v>
      </c>
      <c r="G949" t="s">
        <v>1496</v>
      </c>
    </row>
    <row r="950" spans="1:7" ht="15">
      <c r="A950">
        <v>949</v>
      </c>
      <c r="B950" t="s">
        <v>503</v>
      </c>
      <c r="C950" t="s">
        <v>509</v>
      </c>
      <c r="D950" t="s">
        <v>543</v>
      </c>
      <c r="E950" t="s">
        <v>1516</v>
      </c>
      <c r="F950" s="469">
        <v>99</v>
      </c>
      <c r="G950" t="s">
        <v>1513</v>
      </c>
    </row>
    <row r="951" spans="1:7" ht="15">
      <c r="A951">
        <v>950</v>
      </c>
      <c r="B951" t="s">
        <v>503</v>
      </c>
      <c r="C951" t="s">
        <v>509</v>
      </c>
      <c r="D951" t="s">
        <v>515</v>
      </c>
      <c r="E951" t="s">
        <v>1517</v>
      </c>
      <c r="F951" s="469">
        <v>129</v>
      </c>
      <c r="G951" t="s">
        <v>1431</v>
      </c>
    </row>
    <row r="952" spans="1:7" ht="15">
      <c r="A952">
        <v>951</v>
      </c>
      <c r="B952" t="s">
        <v>503</v>
      </c>
      <c r="C952" t="s">
        <v>498</v>
      </c>
      <c r="D952" t="s">
        <v>518</v>
      </c>
      <c r="E952" t="s">
        <v>1518</v>
      </c>
      <c r="F952" s="469">
        <v>289</v>
      </c>
      <c r="G952" t="s">
        <v>1421</v>
      </c>
    </row>
    <row r="953" spans="1:7" ht="15">
      <c r="A953">
        <v>952</v>
      </c>
      <c r="B953" t="s">
        <v>503</v>
      </c>
      <c r="C953" t="s">
        <v>507</v>
      </c>
      <c r="D953" t="s">
        <v>521</v>
      </c>
      <c r="E953" t="s">
        <v>1519</v>
      </c>
      <c r="F953" s="469">
        <v>29</v>
      </c>
      <c r="G953" t="s">
        <v>1421</v>
      </c>
    </row>
    <row r="954" spans="1:7" ht="15">
      <c r="A954">
        <v>953</v>
      </c>
      <c r="B954" t="s">
        <v>503</v>
      </c>
      <c r="C954" t="s">
        <v>498</v>
      </c>
      <c r="D954" t="s">
        <v>524</v>
      </c>
      <c r="E954" t="s">
        <v>1520</v>
      </c>
      <c r="F954" s="469">
        <v>79</v>
      </c>
      <c r="G954" t="s">
        <v>1431</v>
      </c>
    </row>
    <row r="955" spans="1:7" ht="15">
      <c r="A955">
        <v>954</v>
      </c>
      <c r="B955" t="s">
        <v>503</v>
      </c>
      <c r="C955" t="s">
        <v>498</v>
      </c>
      <c r="D955" t="s">
        <v>526</v>
      </c>
      <c r="E955" t="s">
        <v>1521</v>
      </c>
      <c r="F955" s="469">
        <v>34.950000000000003</v>
      </c>
      <c r="G955" t="s">
        <v>1429</v>
      </c>
    </row>
    <row r="956" spans="1:7" ht="15">
      <c r="A956">
        <v>955</v>
      </c>
      <c r="B956" t="s">
        <v>503</v>
      </c>
      <c r="C956" t="s">
        <v>498</v>
      </c>
      <c r="D956" t="s">
        <v>528</v>
      </c>
      <c r="E956" t="s">
        <v>1522</v>
      </c>
      <c r="F956" s="469">
        <v>399</v>
      </c>
      <c r="G956" t="s">
        <v>1440</v>
      </c>
    </row>
    <row r="957" spans="1:7" ht="15">
      <c r="A957">
        <v>956</v>
      </c>
      <c r="B957" t="s">
        <v>503</v>
      </c>
      <c r="C957" t="s">
        <v>509</v>
      </c>
      <c r="D957" t="s">
        <v>530</v>
      </c>
      <c r="E957" t="s">
        <v>1523</v>
      </c>
      <c r="F957" s="469">
        <v>49</v>
      </c>
      <c r="G957" t="s">
        <v>1079</v>
      </c>
    </row>
    <row r="958" spans="1:7" ht="15">
      <c r="A958">
        <v>957</v>
      </c>
      <c r="B958" t="s">
        <v>503</v>
      </c>
      <c r="C958" t="s">
        <v>504</v>
      </c>
      <c r="D958" t="s">
        <v>532</v>
      </c>
      <c r="E958" t="s">
        <v>1524</v>
      </c>
      <c r="F958" s="469">
        <v>399</v>
      </c>
      <c r="G958" t="s">
        <v>1465</v>
      </c>
    </row>
    <row r="959" spans="1:7" ht="15">
      <c r="A959">
        <v>958</v>
      </c>
      <c r="B959" t="s">
        <v>503</v>
      </c>
      <c r="C959" t="s">
        <v>509</v>
      </c>
      <c r="D959" t="s">
        <v>534</v>
      </c>
      <c r="E959" t="s">
        <v>1525</v>
      </c>
      <c r="F959" s="469">
        <v>229</v>
      </c>
      <c r="G959" t="s">
        <v>1465</v>
      </c>
    </row>
    <row r="960" spans="1:7" ht="15">
      <c r="A960">
        <v>959</v>
      </c>
      <c r="B960" t="s">
        <v>503</v>
      </c>
      <c r="C960" t="s">
        <v>509</v>
      </c>
      <c r="D960" t="s">
        <v>536</v>
      </c>
      <c r="E960" t="s">
        <v>1526</v>
      </c>
      <c r="F960" s="469">
        <v>269</v>
      </c>
      <c r="G960" t="s">
        <v>1496</v>
      </c>
    </row>
    <row r="961" spans="1:7" ht="15">
      <c r="A961">
        <v>960</v>
      </c>
      <c r="B961" t="s">
        <v>503</v>
      </c>
      <c r="C961" t="s">
        <v>506</v>
      </c>
      <c r="D961" t="s">
        <v>538</v>
      </c>
      <c r="E961" t="s">
        <v>1527</v>
      </c>
      <c r="F961" s="469">
        <v>269</v>
      </c>
      <c r="G961" t="s">
        <v>1496</v>
      </c>
    </row>
    <row r="962" spans="1:7" ht="15">
      <c r="A962">
        <v>961</v>
      </c>
      <c r="B962" t="s">
        <v>503</v>
      </c>
      <c r="C962" t="s">
        <v>506</v>
      </c>
      <c r="D962" t="s">
        <v>540</v>
      </c>
      <c r="E962" t="s">
        <v>1528</v>
      </c>
      <c r="F962" s="469">
        <v>174</v>
      </c>
      <c r="G962" t="s">
        <v>1421</v>
      </c>
    </row>
    <row r="963" spans="1:7" ht="15">
      <c r="A963">
        <v>962</v>
      </c>
      <c r="B963" t="s">
        <v>503</v>
      </c>
      <c r="C963" t="s">
        <v>509</v>
      </c>
      <c r="D963" t="s">
        <v>543</v>
      </c>
      <c r="E963" t="s">
        <v>1529</v>
      </c>
      <c r="F963" s="469">
        <v>69</v>
      </c>
      <c r="G963" t="s">
        <v>1451</v>
      </c>
    </row>
    <row r="964" spans="1:7" ht="15">
      <c r="A964">
        <v>963</v>
      </c>
      <c r="B964" t="s">
        <v>503</v>
      </c>
      <c r="C964" t="s">
        <v>504</v>
      </c>
      <c r="D964" t="s">
        <v>515</v>
      </c>
      <c r="E964" t="s">
        <v>1530</v>
      </c>
      <c r="F964" s="469">
        <v>47.95</v>
      </c>
      <c r="G964" t="s">
        <v>1531</v>
      </c>
    </row>
    <row r="965" spans="1:7" ht="15">
      <c r="A965">
        <v>964</v>
      </c>
      <c r="B965" t="s">
        <v>503</v>
      </c>
      <c r="C965" t="s">
        <v>506</v>
      </c>
      <c r="D965" t="s">
        <v>518</v>
      </c>
      <c r="E965" t="s">
        <v>1532</v>
      </c>
      <c r="F965" s="469">
        <v>449</v>
      </c>
      <c r="G965" t="s">
        <v>1468</v>
      </c>
    </row>
    <row r="966" spans="1:7" ht="15">
      <c r="A966">
        <v>965</v>
      </c>
      <c r="B966" t="s">
        <v>503</v>
      </c>
      <c r="C966" t="s">
        <v>506</v>
      </c>
      <c r="D966" t="s">
        <v>521</v>
      </c>
      <c r="E966" t="s">
        <v>1533</v>
      </c>
      <c r="F966" s="469">
        <v>375</v>
      </c>
      <c r="G966" t="s">
        <v>1468</v>
      </c>
    </row>
    <row r="967" spans="1:7" ht="15">
      <c r="A967">
        <v>966</v>
      </c>
      <c r="B967" t="s">
        <v>503</v>
      </c>
      <c r="C967" t="s">
        <v>507</v>
      </c>
      <c r="D967" t="s">
        <v>524</v>
      </c>
      <c r="E967" t="s">
        <v>1534</v>
      </c>
      <c r="F967" s="469">
        <v>29.95</v>
      </c>
      <c r="G967" t="s">
        <v>1438</v>
      </c>
    </row>
    <row r="968" spans="1:7" ht="15">
      <c r="A968">
        <v>967</v>
      </c>
      <c r="B968" t="s">
        <v>503</v>
      </c>
      <c r="C968" t="s">
        <v>506</v>
      </c>
      <c r="D968" t="s">
        <v>526</v>
      </c>
      <c r="E968" t="s">
        <v>1535</v>
      </c>
      <c r="F968" s="469">
        <v>269</v>
      </c>
      <c r="G968" t="s">
        <v>1496</v>
      </c>
    </row>
    <row r="969" spans="1:7" ht="15">
      <c r="A969">
        <v>968</v>
      </c>
      <c r="B969" t="s">
        <v>503</v>
      </c>
      <c r="C969" t="s">
        <v>507</v>
      </c>
      <c r="D969" t="s">
        <v>528</v>
      </c>
      <c r="E969" t="s">
        <v>1536</v>
      </c>
      <c r="F969" s="469">
        <v>51</v>
      </c>
      <c r="G969" t="s">
        <v>1421</v>
      </c>
    </row>
    <row r="970" spans="1:7" ht="15">
      <c r="A970">
        <v>969</v>
      </c>
      <c r="B970" t="s">
        <v>503</v>
      </c>
      <c r="C970" t="s">
        <v>504</v>
      </c>
      <c r="D970" t="s">
        <v>530</v>
      </c>
      <c r="E970" t="s">
        <v>1537</v>
      </c>
      <c r="F970" s="469">
        <v>79</v>
      </c>
      <c r="G970" t="s">
        <v>1538</v>
      </c>
    </row>
    <row r="971" spans="1:7" ht="15">
      <c r="A971">
        <v>970</v>
      </c>
      <c r="B971" t="s">
        <v>503</v>
      </c>
      <c r="C971" t="s">
        <v>498</v>
      </c>
      <c r="D971" t="s">
        <v>532</v>
      </c>
      <c r="E971" t="s">
        <v>1539</v>
      </c>
      <c r="F971" s="469">
        <v>249</v>
      </c>
      <c r="G971" t="s">
        <v>1421</v>
      </c>
    </row>
    <row r="972" spans="1:7" ht="15">
      <c r="A972">
        <v>971</v>
      </c>
      <c r="B972" t="s">
        <v>503</v>
      </c>
      <c r="C972" t="s">
        <v>506</v>
      </c>
      <c r="D972" t="s">
        <v>534</v>
      </c>
      <c r="E972" t="s">
        <v>1540</v>
      </c>
      <c r="F972" s="469">
        <v>149</v>
      </c>
      <c r="G972" t="s">
        <v>1434</v>
      </c>
    </row>
    <row r="973" spans="1:7" ht="15">
      <c r="A973">
        <v>972</v>
      </c>
      <c r="B973" t="s">
        <v>503</v>
      </c>
      <c r="C973" t="s">
        <v>509</v>
      </c>
      <c r="D973" t="s">
        <v>536</v>
      </c>
      <c r="E973" t="s">
        <v>1541</v>
      </c>
      <c r="F973" s="469">
        <v>24.99</v>
      </c>
      <c r="G973" t="s">
        <v>1486</v>
      </c>
    </row>
    <row r="974" spans="1:7" ht="15">
      <c r="A974">
        <v>973</v>
      </c>
      <c r="B974" t="s">
        <v>503</v>
      </c>
      <c r="C974" t="s">
        <v>504</v>
      </c>
      <c r="D974" t="s">
        <v>538</v>
      </c>
      <c r="E974" t="s">
        <v>1542</v>
      </c>
      <c r="F974" s="469">
        <v>299</v>
      </c>
      <c r="G974" t="s">
        <v>843</v>
      </c>
    </row>
    <row r="975" spans="1:7" ht="15">
      <c r="A975">
        <v>974</v>
      </c>
      <c r="B975" t="s">
        <v>503</v>
      </c>
      <c r="C975" t="s">
        <v>507</v>
      </c>
      <c r="D975" t="s">
        <v>540</v>
      </c>
      <c r="E975" t="s">
        <v>1543</v>
      </c>
      <c r="F975" s="469">
        <v>175</v>
      </c>
      <c r="G975" t="s">
        <v>1421</v>
      </c>
    </row>
    <row r="976" spans="1:7" ht="15">
      <c r="A976">
        <v>975</v>
      </c>
      <c r="B976" t="s">
        <v>503</v>
      </c>
      <c r="C976" t="s">
        <v>508</v>
      </c>
      <c r="D976" t="s">
        <v>543</v>
      </c>
      <c r="E976" t="s">
        <v>1544</v>
      </c>
      <c r="F976" s="469">
        <v>24.99</v>
      </c>
      <c r="G976" t="s">
        <v>1545</v>
      </c>
    </row>
    <row r="977" spans="1:7" ht="15">
      <c r="A977">
        <v>976</v>
      </c>
      <c r="B977" t="s">
        <v>503</v>
      </c>
      <c r="C977" t="s">
        <v>508</v>
      </c>
      <c r="D977" t="s">
        <v>515</v>
      </c>
      <c r="E977" t="s">
        <v>1546</v>
      </c>
      <c r="F977" s="469">
        <v>99</v>
      </c>
      <c r="G977" t="s">
        <v>1451</v>
      </c>
    </row>
    <row r="978" spans="1:7" ht="15">
      <c r="A978">
        <v>977</v>
      </c>
      <c r="B978" t="s">
        <v>503</v>
      </c>
      <c r="C978" t="s">
        <v>507</v>
      </c>
      <c r="D978" t="s">
        <v>518</v>
      </c>
      <c r="E978" t="s">
        <v>1547</v>
      </c>
      <c r="F978" s="469">
        <v>349</v>
      </c>
      <c r="G978" t="s">
        <v>1468</v>
      </c>
    </row>
    <row r="979" spans="1:7" ht="15">
      <c r="A979">
        <v>978</v>
      </c>
      <c r="B979" t="s">
        <v>503</v>
      </c>
      <c r="C979" t="s">
        <v>509</v>
      </c>
      <c r="D979" t="s">
        <v>521</v>
      </c>
      <c r="E979" t="s">
        <v>1548</v>
      </c>
      <c r="F979" s="469">
        <v>43.99</v>
      </c>
      <c r="G979" t="s">
        <v>1429</v>
      </c>
    </row>
    <row r="980" spans="1:7" ht="15">
      <c r="A980">
        <v>979</v>
      </c>
      <c r="B980" t="s">
        <v>503</v>
      </c>
      <c r="C980" t="s">
        <v>509</v>
      </c>
      <c r="D980" t="s">
        <v>524</v>
      </c>
      <c r="E980" t="s">
        <v>1549</v>
      </c>
      <c r="F980" s="469">
        <v>51</v>
      </c>
      <c r="G980" t="s">
        <v>1421</v>
      </c>
    </row>
    <row r="981" spans="1:7" ht="15">
      <c r="A981">
        <v>980</v>
      </c>
      <c r="B981" t="s">
        <v>503</v>
      </c>
      <c r="C981" t="s">
        <v>504</v>
      </c>
      <c r="D981" t="s">
        <v>526</v>
      </c>
      <c r="E981" t="s">
        <v>1550</v>
      </c>
      <c r="F981" s="469">
        <v>24.99</v>
      </c>
      <c r="G981" t="s">
        <v>1442</v>
      </c>
    </row>
    <row r="982" spans="1:7" ht="15">
      <c r="A982">
        <v>981</v>
      </c>
      <c r="B982" t="s">
        <v>503</v>
      </c>
      <c r="C982" t="s">
        <v>507</v>
      </c>
      <c r="D982" t="s">
        <v>528</v>
      </c>
      <c r="E982" t="s">
        <v>1551</v>
      </c>
      <c r="F982" s="469">
        <v>299</v>
      </c>
      <c r="G982" t="s">
        <v>1513</v>
      </c>
    </row>
    <row r="983" spans="1:7" ht="15">
      <c r="A983">
        <v>982</v>
      </c>
      <c r="B983" t="s">
        <v>503</v>
      </c>
      <c r="C983" t="s">
        <v>498</v>
      </c>
      <c r="D983" t="s">
        <v>530</v>
      </c>
      <c r="E983" t="s">
        <v>1552</v>
      </c>
      <c r="F983" s="469">
        <v>79.989999999999995</v>
      </c>
      <c r="G983" t="s">
        <v>1120</v>
      </c>
    </row>
    <row r="984" spans="1:7" ht="15">
      <c r="A984">
        <v>983</v>
      </c>
      <c r="B984" t="s">
        <v>503</v>
      </c>
      <c r="C984" t="s">
        <v>504</v>
      </c>
      <c r="D984" t="s">
        <v>532</v>
      </c>
      <c r="E984" t="s">
        <v>1553</v>
      </c>
      <c r="F984" s="469">
        <v>49.99</v>
      </c>
      <c r="G984" t="s">
        <v>1079</v>
      </c>
    </row>
    <row r="985" spans="1:7" ht="15">
      <c r="A985">
        <v>984</v>
      </c>
      <c r="B985" t="s">
        <v>503</v>
      </c>
      <c r="C985" t="s">
        <v>504</v>
      </c>
      <c r="D985" t="s">
        <v>534</v>
      </c>
      <c r="E985" t="s">
        <v>1554</v>
      </c>
      <c r="F985" s="469">
        <v>129</v>
      </c>
      <c r="G985" t="s">
        <v>1079</v>
      </c>
    </row>
    <row r="986" spans="1:7" ht="15">
      <c r="A986">
        <v>985</v>
      </c>
      <c r="B986" t="s">
        <v>503</v>
      </c>
      <c r="C986" t="s">
        <v>506</v>
      </c>
      <c r="D986" t="s">
        <v>536</v>
      </c>
      <c r="E986" t="s">
        <v>1555</v>
      </c>
      <c r="F986" s="469">
        <v>149</v>
      </c>
      <c r="G986" t="s">
        <v>1434</v>
      </c>
    </row>
    <row r="987" spans="1:7" ht="15">
      <c r="A987">
        <v>986</v>
      </c>
      <c r="B987" t="s">
        <v>503</v>
      </c>
      <c r="C987" t="s">
        <v>506</v>
      </c>
      <c r="D987" t="s">
        <v>538</v>
      </c>
      <c r="E987" t="s">
        <v>1556</v>
      </c>
      <c r="F987" s="469">
        <v>59.99</v>
      </c>
      <c r="G987" t="s">
        <v>1557</v>
      </c>
    </row>
    <row r="988" spans="1:7" ht="15">
      <c r="A988">
        <v>987</v>
      </c>
      <c r="B988" t="s">
        <v>503</v>
      </c>
      <c r="C988" t="s">
        <v>498</v>
      </c>
      <c r="D988" t="s">
        <v>540</v>
      </c>
      <c r="E988" t="s">
        <v>1558</v>
      </c>
      <c r="F988" s="469">
        <v>169.99</v>
      </c>
      <c r="G988" t="s">
        <v>1559</v>
      </c>
    </row>
    <row r="989" spans="1:7" ht="15">
      <c r="A989">
        <v>988</v>
      </c>
      <c r="B989" t="s">
        <v>503</v>
      </c>
      <c r="C989" t="s">
        <v>506</v>
      </c>
      <c r="D989" t="s">
        <v>543</v>
      </c>
      <c r="E989" t="s">
        <v>1560</v>
      </c>
      <c r="F989" s="469">
        <v>34.950000000000003</v>
      </c>
      <c r="G989" t="s">
        <v>1429</v>
      </c>
    </row>
    <row r="990" spans="1:7" ht="15">
      <c r="A990">
        <v>989</v>
      </c>
      <c r="B990" t="s">
        <v>503</v>
      </c>
      <c r="C990" t="s">
        <v>504</v>
      </c>
      <c r="D990" t="s">
        <v>515</v>
      </c>
      <c r="E990" t="s">
        <v>1561</v>
      </c>
      <c r="F990" s="469">
        <v>139</v>
      </c>
      <c r="G990" t="s">
        <v>1440</v>
      </c>
    </row>
    <row r="991" spans="1:7" ht="15">
      <c r="A991">
        <v>990</v>
      </c>
      <c r="B991" t="s">
        <v>503</v>
      </c>
      <c r="C991" t="s">
        <v>507</v>
      </c>
      <c r="D991" t="s">
        <v>518</v>
      </c>
      <c r="E991" t="s">
        <v>1562</v>
      </c>
      <c r="F991" s="469">
        <v>199</v>
      </c>
      <c r="G991" t="s">
        <v>1431</v>
      </c>
    </row>
    <row r="992" spans="1:7" ht="15">
      <c r="A992">
        <v>991</v>
      </c>
      <c r="B992" t="s">
        <v>503</v>
      </c>
      <c r="C992" t="s">
        <v>506</v>
      </c>
      <c r="D992" t="s">
        <v>521</v>
      </c>
      <c r="E992" t="s">
        <v>1563</v>
      </c>
      <c r="F992" s="469">
        <v>199</v>
      </c>
      <c r="G992" t="s">
        <v>1431</v>
      </c>
    </row>
    <row r="993" spans="1:7" ht="15">
      <c r="A993">
        <v>992</v>
      </c>
      <c r="B993" t="s">
        <v>503</v>
      </c>
      <c r="C993" t="s">
        <v>498</v>
      </c>
      <c r="D993" t="s">
        <v>524</v>
      </c>
      <c r="E993" t="s">
        <v>1564</v>
      </c>
      <c r="F993" s="469">
        <v>599</v>
      </c>
      <c r="G993" t="s">
        <v>1120</v>
      </c>
    </row>
    <row r="994" spans="1:7" ht="15">
      <c r="A994">
        <v>993</v>
      </c>
      <c r="B994" t="s">
        <v>503</v>
      </c>
      <c r="C994" t="s">
        <v>509</v>
      </c>
      <c r="D994" t="s">
        <v>526</v>
      </c>
      <c r="E994" t="s">
        <v>1565</v>
      </c>
      <c r="F994" s="469">
        <v>319</v>
      </c>
      <c r="G994" t="s">
        <v>843</v>
      </c>
    </row>
    <row r="995" spans="1:7" ht="15">
      <c r="A995">
        <v>994</v>
      </c>
      <c r="B995" t="s">
        <v>503</v>
      </c>
      <c r="C995" t="s">
        <v>508</v>
      </c>
      <c r="D995" t="s">
        <v>528</v>
      </c>
      <c r="E995" t="s">
        <v>1566</v>
      </c>
      <c r="F995" s="469">
        <v>349</v>
      </c>
      <c r="G995" t="s">
        <v>1079</v>
      </c>
    </row>
    <row r="996" spans="1:7" ht="15">
      <c r="A996">
        <v>995</v>
      </c>
      <c r="B996" t="s">
        <v>503</v>
      </c>
      <c r="C996" t="s">
        <v>507</v>
      </c>
      <c r="D996" t="s">
        <v>530</v>
      </c>
      <c r="E996" t="s">
        <v>1567</v>
      </c>
      <c r="F996" s="469">
        <v>199</v>
      </c>
      <c r="G996" t="s">
        <v>1496</v>
      </c>
    </row>
    <row r="997" spans="1:7" ht="15">
      <c r="A997">
        <v>996</v>
      </c>
      <c r="B997" t="s">
        <v>503</v>
      </c>
      <c r="C997" t="s">
        <v>508</v>
      </c>
      <c r="D997" t="s">
        <v>532</v>
      </c>
      <c r="E997" t="s">
        <v>1568</v>
      </c>
      <c r="F997" s="469">
        <v>139</v>
      </c>
      <c r="G997" t="s">
        <v>1421</v>
      </c>
    </row>
    <row r="998" spans="1:7" ht="15">
      <c r="A998">
        <v>997</v>
      </c>
      <c r="B998" t="s">
        <v>503</v>
      </c>
      <c r="C998" t="s">
        <v>498</v>
      </c>
      <c r="D998" t="s">
        <v>534</v>
      </c>
      <c r="E998" t="s">
        <v>1569</v>
      </c>
      <c r="F998" s="469">
        <v>79</v>
      </c>
      <c r="G998" t="s">
        <v>1438</v>
      </c>
    </row>
    <row r="999" spans="1:7" ht="15">
      <c r="A999">
        <v>998</v>
      </c>
      <c r="B999" t="s">
        <v>503</v>
      </c>
      <c r="C999" t="s">
        <v>507</v>
      </c>
      <c r="D999" t="s">
        <v>536</v>
      </c>
      <c r="E999" t="s">
        <v>1570</v>
      </c>
      <c r="F999" s="469">
        <v>399</v>
      </c>
      <c r="G999" t="s">
        <v>1571</v>
      </c>
    </row>
    <row r="1000" spans="1:7" ht="15">
      <c r="A1000">
        <v>999</v>
      </c>
      <c r="B1000" t="s">
        <v>503</v>
      </c>
      <c r="C1000" t="s">
        <v>498</v>
      </c>
      <c r="D1000" t="s">
        <v>538</v>
      </c>
      <c r="E1000" t="s">
        <v>1572</v>
      </c>
      <c r="F1000" s="469">
        <v>249</v>
      </c>
      <c r="G1000" t="s">
        <v>1573</v>
      </c>
    </row>
    <row r="1001" spans="1:7" ht="15">
      <c r="A1001">
        <v>1000</v>
      </c>
      <c r="B1001" t="s">
        <v>503</v>
      </c>
      <c r="C1001" t="s">
        <v>507</v>
      </c>
      <c r="D1001" t="s">
        <v>540</v>
      </c>
      <c r="E1001" t="s">
        <v>1574</v>
      </c>
      <c r="F1001" s="469">
        <v>399</v>
      </c>
      <c r="G1001" t="s">
        <v>1573</v>
      </c>
    </row>
  </sheetData>
  <autoFilter ref="A1:G1001" xr:uid="{00000000-0009-0000-0000-00001C000000}">
    <sortState xmlns:xlrd2="http://schemas.microsoft.com/office/spreadsheetml/2017/richdata2" ref="A2:G1001">
      <sortCondition ref="A1:A1001"/>
    </sortState>
  </autoFilter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112"/>
  <sheetViews>
    <sheetView showGridLines="0" zoomScale="90" zoomScaleNormal="90" workbookViewId="0">
      <selection activeCell="O1" sqref="O1"/>
    </sheetView>
  </sheetViews>
  <sheetFormatPr baseColWidth="10" defaultColWidth="8.83203125" defaultRowHeight="15"/>
  <cols>
    <col min="1" max="2" width="12.5" customWidth="1"/>
    <col min="3" max="3" width="9.83203125" customWidth="1"/>
    <col min="4" max="4" width="11.33203125" bestFit="1" customWidth="1"/>
    <col min="5" max="5" width="13.5" style="759" bestFit="1" customWidth="1"/>
    <col min="7" max="7" width="14.83203125" customWidth="1"/>
    <col min="8" max="9" width="15.33203125" bestFit="1" customWidth="1"/>
    <col min="10" max="10" width="16.33203125" bestFit="1" customWidth="1"/>
    <col min="11" max="11" width="14.33203125" customWidth="1"/>
    <col min="12" max="12" width="19.5" customWidth="1"/>
    <col min="13" max="13" width="17.6640625" customWidth="1"/>
    <col min="14" max="14" width="18.33203125" customWidth="1"/>
    <col min="15" max="73" width="14.33203125" bestFit="1" customWidth="1"/>
    <col min="74" max="74" width="10" bestFit="1" customWidth="1"/>
  </cols>
  <sheetData>
    <row r="1" spans="1:14" s="64" customFormat="1" ht="50.25" customHeight="1" thickBot="1">
      <c r="A1" s="942" t="s">
        <v>7242</v>
      </c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942"/>
    </row>
    <row r="2" spans="1:14" s="64" customFormat="1" ht="30" customHeight="1" thickTop="1">
      <c r="A2" s="932" t="s">
        <v>7826</v>
      </c>
      <c r="B2" s="932"/>
      <c r="C2" s="932"/>
      <c r="D2" s="932"/>
      <c r="E2" s="932"/>
      <c r="F2" s="932"/>
      <c r="G2" s="932"/>
      <c r="H2" s="932"/>
      <c r="I2" s="932"/>
      <c r="J2" s="932"/>
      <c r="K2" s="932"/>
      <c r="L2" s="932"/>
      <c r="M2" s="932"/>
      <c r="N2" s="932"/>
    </row>
    <row r="3" spans="1:14" s="773" customFormat="1" ht="19">
      <c r="A3" s="808" t="s">
        <v>8058</v>
      </c>
      <c r="B3" s="771"/>
      <c r="C3" s="772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</row>
    <row r="4" spans="1:14" s="457" customFormat="1" ht="15" customHeight="1">
      <c r="A4" s="475" t="s">
        <v>8055</v>
      </c>
      <c r="B4" s="734"/>
      <c r="C4" s="774"/>
      <c r="D4" s="734"/>
      <c r="E4" s="734"/>
      <c r="F4" s="734"/>
      <c r="G4" s="734"/>
      <c r="H4" s="734"/>
      <c r="I4" s="734"/>
      <c r="J4" s="734"/>
      <c r="K4" s="734"/>
      <c r="L4" s="775"/>
    </row>
    <row r="5" spans="1:14" s="453" customFormat="1" ht="15" customHeight="1">
      <c r="A5" s="472" t="s">
        <v>8056</v>
      </c>
      <c r="B5" s="473"/>
      <c r="C5" s="474"/>
      <c r="D5" s="473"/>
      <c r="E5" s="473"/>
      <c r="F5" s="473"/>
      <c r="G5" s="473"/>
      <c r="H5" s="473"/>
      <c r="I5" s="473"/>
      <c r="J5" s="473"/>
      <c r="K5" s="473"/>
      <c r="L5" s="452"/>
    </row>
    <row r="6" spans="1:14" s="453" customFormat="1" ht="15" customHeight="1">
      <c r="A6" s="475" t="s">
        <v>8057</v>
      </c>
      <c r="B6" s="473"/>
      <c r="C6" s="474"/>
      <c r="D6" s="473"/>
      <c r="E6" s="473"/>
      <c r="F6" s="473"/>
      <c r="G6" s="473"/>
      <c r="H6" s="473"/>
      <c r="I6" s="473"/>
      <c r="J6" s="473"/>
      <c r="K6" s="473"/>
      <c r="L6" s="452"/>
    </row>
    <row r="7" spans="1:14" s="773" customFormat="1" ht="19">
      <c r="A7" s="808" t="s">
        <v>7827</v>
      </c>
      <c r="B7" s="771"/>
      <c r="C7" s="772"/>
      <c r="D7" s="771"/>
      <c r="E7" s="771"/>
      <c r="F7" s="771"/>
      <c r="G7" s="771"/>
      <c r="H7" s="771"/>
      <c r="I7" s="771"/>
      <c r="J7" s="771"/>
      <c r="K7" s="771"/>
      <c r="L7" s="771"/>
      <c r="M7" s="771"/>
      <c r="N7" s="771"/>
    </row>
    <row r="8" spans="1:14" s="457" customFormat="1" ht="15" customHeight="1">
      <c r="A8" s="475" t="s">
        <v>7828</v>
      </c>
      <c r="B8" s="734"/>
      <c r="C8" s="774"/>
      <c r="D8" s="734"/>
      <c r="E8" s="734"/>
      <c r="F8" s="734"/>
      <c r="G8" s="734"/>
      <c r="H8" s="734"/>
      <c r="I8" s="734"/>
      <c r="J8" s="734"/>
      <c r="K8" s="734"/>
      <c r="L8" s="775"/>
    </row>
    <row r="9" spans="1:14" s="453" customFormat="1" ht="15" customHeight="1">
      <c r="A9" s="472" t="s">
        <v>7829</v>
      </c>
      <c r="B9" s="473"/>
      <c r="C9" s="474"/>
      <c r="D9" s="473"/>
      <c r="E9" s="473"/>
      <c r="F9" s="473"/>
      <c r="G9" s="473"/>
      <c r="H9" s="473"/>
      <c r="I9" s="473"/>
      <c r="J9" s="473"/>
      <c r="K9" s="473"/>
      <c r="L9" s="452"/>
    </row>
    <row r="10" spans="1:14" s="453" customFormat="1" ht="15" customHeight="1">
      <c r="A10" s="475" t="s">
        <v>7830</v>
      </c>
      <c r="B10" s="473"/>
      <c r="C10" s="474"/>
      <c r="D10" s="473"/>
      <c r="E10" s="473"/>
      <c r="F10" s="473"/>
      <c r="G10" s="473"/>
      <c r="H10" s="473"/>
      <c r="I10" s="473"/>
      <c r="J10" s="473"/>
      <c r="K10" s="473"/>
      <c r="L10" s="452"/>
    </row>
    <row r="11" spans="1:14" s="453" customFormat="1" ht="15" customHeight="1">
      <c r="A11" s="475" t="s">
        <v>7831</v>
      </c>
      <c r="B11" s="473"/>
      <c r="C11" s="474"/>
      <c r="D11" s="473"/>
      <c r="E11" s="473"/>
      <c r="F11" s="473"/>
      <c r="G11" s="473"/>
      <c r="H11" s="473"/>
      <c r="I11" s="473"/>
      <c r="J11" s="473"/>
      <c r="K11" s="473"/>
      <c r="L11" s="452"/>
    </row>
    <row r="12" spans="1:14" s="453" customFormat="1" ht="15" customHeight="1">
      <c r="A12" s="475" t="s">
        <v>8059</v>
      </c>
      <c r="B12" s="473"/>
      <c r="C12" s="474"/>
      <c r="D12" s="473"/>
      <c r="E12" s="473"/>
      <c r="F12" s="473"/>
      <c r="G12" s="473"/>
      <c r="H12" s="473"/>
      <c r="I12" s="473"/>
      <c r="J12" s="473"/>
      <c r="K12" s="473"/>
      <c r="L12" s="452"/>
    </row>
    <row r="13" spans="1:14" ht="15" customHeight="1" thickBot="1">
      <c r="A13" s="776" t="s">
        <v>7832</v>
      </c>
      <c r="B13" s="777" t="s">
        <v>60</v>
      </c>
      <c r="C13" s="777" t="s">
        <v>291</v>
      </c>
      <c r="D13" s="777" t="s">
        <v>29</v>
      </c>
      <c r="E13" s="778" t="s">
        <v>61</v>
      </c>
    </row>
    <row r="14" spans="1:14" ht="15" customHeight="1">
      <c r="A14" s="779" t="s">
        <v>7833</v>
      </c>
      <c r="B14" s="780" t="s">
        <v>1589</v>
      </c>
      <c r="C14" s="780" t="s">
        <v>1590</v>
      </c>
      <c r="D14" s="781">
        <v>42455</v>
      </c>
      <c r="E14" s="782">
        <v>41500</v>
      </c>
      <c r="G14" s="783" t="s">
        <v>7834</v>
      </c>
      <c r="L14" s="784" t="s">
        <v>7835</v>
      </c>
    </row>
    <row r="15" spans="1:14" ht="15" customHeight="1">
      <c r="A15" s="785" t="s">
        <v>7836</v>
      </c>
      <c r="B15" s="786" t="s">
        <v>1589</v>
      </c>
      <c r="C15" s="786" t="s">
        <v>1590</v>
      </c>
      <c r="D15" s="787">
        <v>42193</v>
      </c>
      <c r="E15" s="788">
        <v>176500</v>
      </c>
      <c r="G15" s="855" t="s">
        <v>1594</v>
      </c>
      <c r="H15" s="855" t="s">
        <v>7837</v>
      </c>
      <c r="L15" s="784" t="s">
        <v>7838</v>
      </c>
    </row>
    <row r="16" spans="1:14" ht="15" customHeight="1">
      <c r="A16" s="789" t="s">
        <v>7839</v>
      </c>
      <c r="B16" s="790" t="s">
        <v>1589</v>
      </c>
      <c r="C16" s="790" t="s">
        <v>1590</v>
      </c>
      <c r="D16" s="791">
        <v>42298</v>
      </c>
      <c r="E16" s="792">
        <v>210250</v>
      </c>
      <c r="G16" s="855" t="s">
        <v>496</v>
      </c>
      <c r="H16" t="s">
        <v>7840</v>
      </c>
      <c r="I16" t="s">
        <v>7841</v>
      </c>
      <c r="L16" t="s">
        <v>496</v>
      </c>
      <c r="M16" t="s">
        <v>7842</v>
      </c>
    </row>
    <row r="17" spans="1:13" ht="15" customHeight="1">
      <c r="A17" s="785" t="s">
        <v>351</v>
      </c>
      <c r="B17" s="786" t="s">
        <v>1589</v>
      </c>
      <c r="C17" s="786" t="s">
        <v>1590</v>
      </c>
      <c r="D17" s="787">
        <v>42088</v>
      </c>
      <c r="E17" s="788">
        <v>142750</v>
      </c>
      <c r="G17" s="793" t="s">
        <v>79</v>
      </c>
      <c r="H17" s="854">
        <v>497750</v>
      </c>
      <c r="I17" s="854">
        <v>95000</v>
      </c>
      <c r="L17" s="461" t="s">
        <v>351</v>
      </c>
      <c r="M17">
        <v>16</v>
      </c>
    </row>
    <row r="18" spans="1:13" ht="15" customHeight="1">
      <c r="A18" s="789" t="s">
        <v>7843</v>
      </c>
      <c r="B18" s="790" t="s">
        <v>1589</v>
      </c>
      <c r="C18" s="790" t="s">
        <v>1590</v>
      </c>
      <c r="D18" s="791">
        <v>42560</v>
      </c>
      <c r="E18" s="792">
        <v>75250</v>
      </c>
      <c r="G18" s="793" t="s">
        <v>80</v>
      </c>
      <c r="H18" s="854">
        <v>441750</v>
      </c>
      <c r="I18" s="854">
        <v>86250</v>
      </c>
      <c r="L18" s="461" t="s">
        <v>7844</v>
      </c>
      <c r="M18">
        <v>15</v>
      </c>
    </row>
    <row r="19" spans="1:13" ht="15" customHeight="1">
      <c r="A19" s="785" t="s">
        <v>7844</v>
      </c>
      <c r="B19" s="786" t="s">
        <v>1589</v>
      </c>
      <c r="C19" s="786" t="s">
        <v>1590</v>
      </c>
      <c r="D19" s="787">
        <v>42665</v>
      </c>
      <c r="E19" s="788">
        <v>109000</v>
      </c>
      <c r="G19" s="793" t="s">
        <v>81</v>
      </c>
      <c r="H19" s="854">
        <v>902500</v>
      </c>
      <c r="I19" s="854">
        <v>113250</v>
      </c>
      <c r="L19" s="461" t="s">
        <v>7843</v>
      </c>
      <c r="M19">
        <v>16</v>
      </c>
    </row>
    <row r="20" spans="1:13" ht="15" customHeight="1">
      <c r="A20" s="789" t="s">
        <v>7833</v>
      </c>
      <c r="B20" s="790" t="s">
        <v>105</v>
      </c>
      <c r="C20" s="790" t="s">
        <v>1598</v>
      </c>
      <c r="D20" s="791">
        <v>42700</v>
      </c>
      <c r="E20" s="792">
        <v>120250</v>
      </c>
      <c r="G20" s="793" t="s">
        <v>82</v>
      </c>
      <c r="H20" s="854">
        <v>498000</v>
      </c>
      <c r="I20" s="854">
        <v>190750</v>
      </c>
      <c r="L20" s="461" t="s">
        <v>7839</v>
      </c>
      <c r="M20">
        <v>20</v>
      </c>
    </row>
    <row r="21" spans="1:13" ht="15" customHeight="1">
      <c r="A21" s="785" t="s">
        <v>7836</v>
      </c>
      <c r="B21" s="790" t="s">
        <v>105</v>
      </c>
      <c r="C21" s="786" t="s">
        <v>1598</v>
      </c>
      <c r="D21" s="787">
        <v>42385</v>
      </c>
      <c r="E21" s="788">
        <v>19000</v>
      </c>
      <c r="G21" s="793" t="s">
        <v>83</v>
      </c>
      <c r="H21" s="854">
        <v>350750</v>
      </c>
      <c r="I21" s="854">
        <v>233500</v>
      </c>
      <c r="L21" s="461" t="s">
        <v>7833</v>
      </c>
      <c r="M21">
        <v>16</v>
      </c>
    </row>
    <row r="22" spans="1:13" ht="15" customHeight="1">
      <c r="A22" s="789" t="s">
        <v>7839</v>
      </c>
      <c r="B22" s="790" t="s">
        <v>105</v>
      </c>
      <c r="C22" s="790" t="s">
        <v>1598</v>
      </c>
      <c r="D22" s="791">
        <v>42490</v>
      </c>
      <c r="E22" s="792">
        <v>52750</v>
      </c>
      <c r="G22" s="793" t="s">
        <v>84</v>
      </c>
      <c r="H22" s="854">
        <v>1257750</v>
      </c>
      <c r="I22" s="854">
        <v>269500</v>
      </c>
      <c r="L22" s="461" t="s">
        <v>7836</v>
      </c>
      <c r="M22">
        <v>16</v>
      </c>
    </row>
    <row r="23" spans="1:13" ht="15" customHeight="1">
      <c r="A23" s="789" t="s">
        <v>7839</v>
      </c>
      <c r="B23" s="790" t="s">
        <v>105</v>
      </c>
      <c r="C23" s="786" t="s">
        <v>1598</v>
      </c>
      <c r="D23" s="787">
        <v>42193</v>
      </c>
      <c r="E23" s="788">
        <v>221500</v>
      </c>
      <c r="G23" s="793" t="s">
        <v>85</v>
      </c>
      <c r="H23" s="854">
        <v>1558250</v>
      </c>
      <c r="I23" s="854">
        <v>387500</v>
      </c>
    </row>
    <row r="24" spans="1:13" ht="15" customHeight="1">
      <c r="A24" s="789" t="s">
        <v>7843</v>
      </c>
      <c r="B24" s="790" t="s">
        <v>105</v>
      </c>
      <c r="C24" s="790" t="s">
        <v>1598</v>
      </c>
      <c r="D24" s="791">
        <v>42298</v>
      </c>
      <c r="E24" s="792">
        <v>86500</v>
      </c>
      <c r="G24" s="793" t="s">
        <v>86</v>
      </c>
      <c r="H24" s="854">
        <v>610900</v>
      </c>
      <c r="I24" s="854">
        <v>264000</v>
      </c>
    </row>
    <row r="25" spans="1:13" ht="15" customHeight="1">
      <c r="A25" s="785" t="s">
        <v>7844</v>
      </c>
      <c r="B25" s="790" t="s">
        <v>105</v>
      </c>
      <c r="C25" s="786" t="s">
        <v>1598</v>
      </c>
      <c r="D25" s="787">
        <v>42088</v>
      </c>
      <c r="E25" s="788">
        <v>154000</v>
      </c>
      <c r="G25" s="793" t="s">
        <v>87</v>
      </c>
      <c r="H25" s="854">
        <v>1189500</v>
      </c>
      <c r="I25" s="854">
        <v>485500</v>
      </c>
    </row>
    <row r="26" spans="1:13" ht="15" customHeight="1">
      <c r="A26" s="789" t="s">
        <v>7833</v>
      </c>
      <c r="B26" s="790" t="s">
        <v>7845</v>
      </c>
      <c r="C26" s="790" t="s">
        <v>1598</v>
      </c>
      <c r="D26" s="791">
        <v>42193</v>
      </c>
      <c r="E26" s="792">
        <v>187750</v>
      </c>
      <c r="G26" s="793" t="s">
        <v>88</v>
      </c>
      <c r="H26" s="854">
        <v>1535750</v>
      </c>
      <c r="I26" s="854">
        <v>533750</v>
      </c>
    </row>
    <row r="27" spans="1:13" ht="15" customHeight="1">
      <c r="A27" s="785" t="s">
        <v>7836</v>
      </c>
      <c r="B27" s="790" t="s">
        <v>7845</v>
      </c>
      <c r="C27" s="786" t="s">
        <v>1595</v>
      </c>
      <c r="D27" s="791">
        <v>42298</v>
      </c>
      <c r="E27" s="788">
        <v>199000</v>
      </c>
      <c r="G27" s="793" t="s">
        <v>89</v>
      </c>
      <c r="H27" s="854">
        <v>235000</v>
      </c>
      <c r="I27" s="854">
        <v>467500</v>
      </c>
    </row>
    <row r="28" spans="1:13" ht="15" customHeight="1">
      <c r="A28" s="789" t="s">
        <v>7839</v>
      </c>
      <c r="B28" s="790" t="s">
        <v>7845</v>
      </c>
      <c r="C28" s="790" t="s">
        <v>1595</v>
      </c>
      <c r="D28" s="791">
        <v>42088</v>
      </c>
      <c r="E28" s="792">
        <v>97750</v>
      </c>
      <c r="G28" s="793" t="s">
        <v>90</v>
      </c>
      <c r="H28" s="854"/>
      <c r="I28" s="854">
        <v>505750</v>
      </c>
    </row>
    <row r="29" spans="1:13" ht="15" customHeight="1">
      <c r="A29" s="785" t="s">
        <v>351</v>
      </c>
      <c r="B29" s="790" t="s">
        <v>7846</v>
      </c>
      <c r="C29" s="786" t="s">
        <v>1595</v>
      </c>
      <c r="D29" s="787">
        <v>42735</v>
      </c>
      <c r="E29" s="788">
        <v>131500</v>
      </c>
      <c r="G29" s="793" t="s">
        <v>510</v>
      </c>
      <c r="H29" s="854">
        <v>9077900</v>
      </c>
      <c r="I29" s="854">
        <v>3632250</v>
      </c>
    </row>
    <row r="30" spans="1:13" ht="15" customHeight="1">
      <c r="A30" s="789" t="s">
        <v>7843</v>
      </c>
      <c r="B30" s="790" t="s">
        <v>7845</v>
      </c>
      <c r="C30" s="790" t="s">
        <v>1595</v>
      </c>
      <c r="D30" s="791">
        <v>42525</v>
      </c>
      <c r="E30" s="792">
        <v>64000</v>
      </c>
    </row>
    <row r="31" spans="1:13" ht="15" customHeight="1">
      <c r="A31" s="785" t="s">
        <v>7844</v>
      </c>
      <c r="B31" s="790" t="s">
        <v>7845</v>
      </c>
      <c r="C31" s="786" t="s">
        <v>1595</v>
      </c>
      <c r="D31" s="787">
        <v>42193</v>
      </c>
      <c r="E31" s="788">
        <v>165250</v>
      </c>
    </row>
    <row r="32" spans="1:13" ht="15" customHeight="1">
      <c r="A32" s="789" t="s">
        <v>7833</v>
      </c>
      <c r="B32" s="790" t="s">
        <v>1589</v>
      </c>
      <c r="C32" s="790" t="s">
        <v>1595</v>
      </c>
      <c r="D32" s="791">
        <v>42298</v>
      </c>
      <c r="E32" s="792">
        <v>232750</v>
      </c>
      <c r="G32" s="794"/>
      <c r="L32" s="794"/>
    </row>
    <row r="33" spans="1:5" ht="15" customHeight="1">
      <c r="A33" s="785" t="s">
        <v>7836</v>
      </c>
      <c r="B33" s="790" t="s">
        <v>1589</v>
      </c>
      <c r="C33" s="786" t="s">
        <v>1595</v>
      </c>
      <c r="D33" s="787">
        <v>42088</v>
      </c>
      <c r="E33" s="788">
        <v>30250</v>
      </c>
    </row>
    <row r="34" spans="1:5" ht="15" customHeight="1">
      <c r="A34" s="789" t="s">
        <v>7839</v>
      </c>
      <c r="B34" s="790" t="s">
        <v>1589</v>
      </c>
      <c r="C34" s="790" t="s">
        <v>1590</v>
      </c>
      <c r="D34" s="791">
        <v>42193</v>
      </c>
      <c r="E34" s="792">
        <v>230500</v>
      </c>
    </row>
    <row r="35" spans="1:5" ht="15" customHeight="1">
      <c r="A35" s="785" t="s">
        <v>351</v>
      </c>
      <c r="B35" s="790" t="s">
        <v>1589</v>
      </c>
      <c r="C35" s="786" t="s">
        <v>1590</v>
      </c>
      <c r="D35" s="787">
        <v>42298</v>
      </c>
      <c r="E35" s="788">
        <v>129250</v>
      </c>
    </row>
    <row r="36" spans="1:5" ht="15" customHeight="1">
      <c r="A36" s="789" t="s">
        <v>7843</v>
      </c>
      <c r="B36" s="790" t="s">
        <v>1589</v>
      </c>
      <c r="C36" s="790" t="s">
        <v>1590</v>
      </c>
      <c r="D36" s="791">
        <v>42088</v>
      </c>
      <c r="E36" s="792">
        <v>163000</v>
      </c>
    </row>
    <row r="37" spans="1:5" ht="15" customHeight="1">
      <c r="A37" s="785" t="s">
        <v>7844</v>
      </c>
      <c r="B37" s="790" t="s">
        <v>1589</v>
      </c>
      <c r="C37" s="786" t="s">
        <v>1590</v>
      </c>
      <c r="D37" s="787">
        <v>42623</v>
      </c>
      <c r="E37" s="788">
        <v>95500</v>
      </c>
    </row>
    <row r="38" spans="1:5" ht="15" customHeight="1">
      <c r="A38" s="789" t="s">
        <v>7833</v>
      </c>
      <c r="B38" s="790" t="s">
        <v>500</v>
      </c>
      <c r="C38" s="790" t="s">
        <v>1590</v>
      </c>
      <c r="D38" s="791">
        <v>42624</v>
      </c>
      <c r="E38" s="792">
        <v>196750</v>
      </c>
    </row>
    <row r="39" spans="1:5" ht="15" customHeight="1">
      <c r="A39" s="785" t="s">
        <v>7836</v>
      </c>
      <c r="B39" s="790" t="s">
        <v>500</v>
      </c>
      <c r="C39" s="786" t="s">
        <v>1590</v>
      </c>
      <c r="D39" s="787">
        <v>42413</v>
      </c>
      <c r="E39" s="788">
        <v>28000</v>
      </c>
    </row>
    <row r="40" spans="1:5" ht="15" customHeight="1">
      <c r="A40" s="789" t="s">
        <v>7839</v>
      </c>
      <c r="B40" s="790" t="s">
        <v>500</v>
      </c>
      <c r="C40" s="790" t="s">
        <v>1590</v>
      </c>
      <c r="D40" s="791">
        <v>42518</v>
      </c>
      <c r="E40" s="792">
        <v>61750</v>
      </c>
    </row>
    <row r="41" spans="1:5" ht="15" customHeight="1">
      <c r="A41" s="785" t="s">
        <v>351</v>
      </c>
      <c r="B41" s="790" t="s">
        <v>500</v>
      </c>
      <c r="C41" s="786" t="s">
        <v>1598</v>
      </c>
      <c r="D41" s="787">
        <v>42553</v>
      </c>
      <c r="E41" s="788">
        <v>73000</v>
      </c>
    </row>
    <row r="42" spans="1:5" ht="15" customHeight="1">
      <c r="A42" s="789" t="s">
        <v>7843</v>
      </c>
      <c r="B42" s="790" t="s">
        <v>500</v>
      </c>
      <c r="C42" s="790" t="s">
        <v>1598</v>
      </c>
      <c r="D42" s="791">
        <v>42172</v>
      </c>
      <c r="E42" s="792">
        <v>208000</v>
      </c>
    </row>
    <row r="43" spans="1:5" ht="15" customHeight="1">
      <c r="A43" s="785" t="s">
        <v>7844</v>
      </c>
      <c r="B43" s="790" t="s">
        <v>500</v>
      </c>
      <c r="C43" s="786" t="s">
        <v>1598</v>
      </c>
      <c r="D43" s="787">
        <v>42277</v>
      </c>
      <c r="E43" s="788">
        <v>174250</v>
      </c>
    </row>
    <row r="44" spans="1:5" ht="15" customHeight="1">
      <c r="A44" s="789" t="s">
        <v>7839</v>
      </c>
      <c r="B44" s="790" t="s">
        <v>7847</v>
      </c>
      <c r="C44" s="790" t="s">
        <v>1598</v>
      </c>
      <c r="D44" s="791">
        <v>42018</v>
      </c>
      <c r="E44" s="792">
        <v>39250</v>
      </c>
    </row>
    <row r="45" spans="1:5" ht="15" customHeight="1">
      <c r="A45" s="785" t="s">
        <v>7836</v>
      </c>
      <c r="B45" s="790" t="s">
        <v>7847</v>
      </c>
      <c r="C45" s="786" t="s">
        <v>1598</v>
      </c>
      <c r="D45" s="787">
        <v>42658</v>
      </c>
      <c r="E45" s="788">
        <v>106750</v>
      </c>
    </row>
    <row r="46" spans="1:5" ht="15" customHeight="1">
      <c r="A46" s="789" t="s">
        <v>7839</v>
      </c>
      <c r="B46" s="790" t="s">
        <v>502</v>
      </c>
      <c r="C46" s="790" t="s">
        <v>1598</v>
      </c>
      <c r="D46" s="791">
        <v>42172</v>
      </c>
      <c r="E46" s="792">
        <v>500000</v>
      </c>
    </row>
    <row r="47" spans="1:5" ht="15" customHeight="1">
      <c r="A47" s="785" t="s">
        <v>351</v>
      </c>
      <c r="B47" s="790" t="s">
        <v>7847</v>
      </c>
      <c r="C47" s="786" t="s">
        <v>1595</v>
      </c>
      <c r="D47" s="787">
        <v>42277</v>
      </c>
      <c r="E47" s="788">
        <v>151750</v>
      </c>
    </row>
    <row r="48" spans="1:5" ht="15" customHeight="1">
      <c r="A48" s="789" t="s">
        <v>7843</v>
      </c>
      <c r="B48" s="790" t="s">
        <v>7847</v>
      </c>
      <c r="C48" s="790" t="s">
        <v>1595</v>
      </c>
      <c r="D48" s="791">
        <v>42018</v>
      </c>
      <c r="E48" s="792">
        <v>50500</v>
      </c>
    </row>
    <row r="49" spans="1:5" ht="15" customHeight="1">
      <c r="A49" s="785" t="s">
        <v>7844</v>
      </c>
      <c r="B49" s="790" t="s">
        <v>7847</v>
      </c>
      <c r="C49" s="786" t="s">
        <v>1595</v>
      </c>
      <c r="D49" s="787">
        <v>42588</v>
      </c>
      <c r="E49" s="788">
        <v>84250</v>
      </c>
    </row>
    <row r="50" spans="1:5" ht="15" customHeight="1">
      <c r="A50" s="789" t="s">
        <v>7833</v>
      </c>
      <c r="B50" s="790" t="s">
        <v>7848</v>
      </c>
      <c r="C50" s="790" t="s">
        <v>1595</v>
      </c>
      <c r="D50" s="791">
        <v>42378</v>
      </c>
      <c r="E50" s="792">
        <v>16750</v>
      </c>
    </row>
    <row r="51" spans="1:5" ht="15" customHeight="1">
      <c r="A51" s="785" t="s">
        <v>7836</v>
      </c>
      <c r="B51" s="790" t="s">
        <v>7849</v>
      </c>
      <c r="C51" s="786" t="s">
        <v>1595</v>
      </c>
      <c r="D51" s="787">
        <v>42693</v>
      </c>
      <c r="E51" s="788">
        <v>118000</v>
      </c>
    </row>
    <row r="52" spans="1:5" ht="15" customHeight="1">
      <c r="A52" s="789" t="s">
        <v>7839</v>
      </c>
      <c r="B52" s="790" t="s">
        <v>7848</v>
      </c>
      <c r="C52" s="790" t="s">
        <v>1595</v>
      </c>
      <c r="D52" s="791">
        <v>42172</v>
      </c>
      <c r="E52" s="792">
        <v>185500</v>
      </c>
    </row>
    <row r="53" spans="1:5" ht="15" customHeight="1">
      <c r="A53" s="785" t="s">
        <v>351</v>
      </c>
      <c r="B53" s="790" t="s">
        <v>7848</v>
      </c>
      <c r="C53" s="786" t="s">
        <v>1595</v>
      </c>
      <c r="D53" s="787">
        <v>42277</v>
      </c>
      <c r="E53" s="788">
        <v>219250</v>
      </c>
    </row>
    <row r="54" spans="1:5" ht="15" customHeight="1">
      <c r="A54" s="789" t="s">
        <v>7843</v>
      </c>
      <c r="B54" s="790" t="s">
        <v>7848</v>
      </c>
      <c r="C54" s="790" t="s">
        <v>1590</v>
      </c>
      <c r="D54" s="791">
        <v>42018</v>
      </c>
      <c r="E54" s="792">
        <v>136000</v>
      </c>
    </row>
    <row r="55" spans="1:5" ht="15" customHeight="1">
      <c r="A55" s="785" t="s">
        <v>7844</v>
      </c>
      <c r="B55" s="790" t="s">
        <v>7848</v>
      </c>
      <c r="C55" s="786" t="s">
        <v>1590</v>
      </c>
      <c r="D55" s="787">
        <v>42434</v>
      </c>
      <c r="E55" s="788">
        <v>34750</v>
      </c>
    </row>
    <row r="56" spans="1:5" ht="15" customHeight="1">
      <c r="A56" s="789" t="s">
        <v>7833</v>
      </c>
      <c r="B56" s="790" t="s">
        <v>505</v>
      </c>
      <c r="C56" s="790" t="s">
        <v>1590</v>
      </c>
      <c r="D56" s="791">
        <v>42539</v>
      </c>
      <c r="E56" s="792">
        <v>68500</v>
      </c>
    </row>
    <row r="57" spans="1:5" ht="15" customHeight="1">
      <c r="A57" s="785" t="s">
        <v>7836</v>
      </c>
      <c r="B57" s="786" t="s">
        <v>505</v>
      </c>
      <c r="C57" s="786" t="s">
        <v>1590</v>
      </c>
      <c r="D57" s="787">
        <v>42644</v>
      </c>
      <c r="E57" s="788">
        <v>102250</v>
      </c>
    </row>
    <row r="58" spans="1:5" ht="15" customHeight="1">
      <c r="A58" s="789" t="s">
        <v>7839</v>
      </c>
      <c r="B58" s="790" t="s">
        <v>505</v>
      </c>
      <c r="C58" s="790" t="s">
        <v>1590</v>
      </c>
      <c r="D58" s="791">
        <v>42123</v>
      </c>
      <c r="E58" s="792">
        <v>169750</v>
      </c>
    </row>
    <row r="59" spans="1:5" ht="15" customHeight="1">
      <c r="A59" s="785" t="s">
        <v>351</v>
      </c>
      <c r="B59" s="786" t="s">
        <v>505</v>
      </c>
      <c r="C59" s="786" t="s">
        <v>1590</v>
      </c>
      <c r="D59" s="787">
        <v>42228</v>
      </c>
      <c r="E59" s="788">
        <v>203500</v>
      </c>
    </row>
    <row r="60" spans="1:5" ht="15" customHeight="1">
      <c r="A60" s="789" t="s">
        <v>7843</v>
      </c>
      <c r="B60" s="790" t="s">
        <v>505</v>
      </c>
      <c r="C60" s="790" t="s">
        <v>1598</v>
      </c>
      <c r="D60" s="791">
        <v>42263</v>
      </c>
      <c r="E60" s="792">
        <v>214750</v>
      </c>
    </row>
    <row r="61" spans="1:5" ht="15" customHeight="1">
      <c r="A61" s="785" t="s">
        <v>7844</v>
      </c>
      <c r="B61" s="786" t="s">
        <v>505</v>
      </c>
      <c r="C61" s="786" t="s">
        <v>1598</v>
      </c>
      <c r="D61" s="787">
        <v>42679</v>
      </c>
      <c r="E61" s="788">
        <v>113500</v>
      </c>
    </row>
    <row r="62" spans="1:5" ht="15" customHeight="1">
      <c r="A62" s="789" t="s">
        <v>7833</v>
      </c>
      <c r="B62" s="790" t="s">
        <v>503</v>
      </c>
      <c r="C62" s="790" t="s">
        <v>1598</v>
      </c>
      <c r="D62" s="791">
        <v>42053</v>
      </c>
      <c r="E62" s="792">
        <v>147250</v>
      </c>
    </row>
    <row r="63" spans="1:5" ht="15" customHeight="1">
      <c r="A63" s="785" t="s">
        <v>7836</v>
      </c>
      <c r="B63" s="790" t="s">
        <v>503</v>
      </c>
      <c r="C63" s="786" t="s">
        <v>1598</v>
      </c>
      <c r="D63" s="787">
        <v>42574</v>
      </c>
      <c r="E63" s="788">
        <v>79750</v>
      </c>
    </row>
    <row r="64" spans="1:5" ht="15" customHeight="1">
      <c r="A64" s="789" t="s">
        <v>7839</v>
      </c>
      <c r="B64" s="790" t="s">
        <v>503</v>
      </c>
      <c r="C64" s="790" t="s">
        <v>1598</v>
      </c>
      <c r="D64" s="791">
        <v>42158</v>
      </c>
      <c r="E64" s="792">
        <v>181000</v>
      </c>
    </row>
    <row r="65" spans="1:5" ht="15" customHeight="1">
      <c r="A65" s="785" t="s">
        <v>351</v>
      </c>
      <c r="B65" s="790" t="s">
        <v>7850</v>
      </c>
      <c r="C65" s="786" t="s">
        <v>1598</v>
      </c>
      <c r="D65" s="787">
        <v>42469</v>
      </c>
      <c r="E65" s="788">
        <v>46000</v>
      </c>
    </row>
    <row r="66" spans="1:5" ht="15" customHeight="1">
      <c r="A66" s="789" t="s">
        <v>7843</v>
      </c>
      <c r="B66" s="790" t="s">
        <v>503</v>
      </c>
      <c r="C66" s="790" t="s">
        <v>1595</v>
      </c>
      <c r="D66" s="791">
        <v>42504</v>
      </c>
      <c r="E66" s="792">
        <v>57250</v>
      </c>
    </row>
    <row r="67" spans="1:5" ht="15" customHeight="1">
      <c r="A67" s="785" t="s">
        <v>7844</v>
      </c>
      <c r="B67" s="790" t="s">
        <v>503</v>
      </c>
      <c r="C67" s="786" t="s">
        <v>1595</v>
      </c>
      <c r="D67" s="787">
        <v>42193</v>
      </c>
      <c r="E67" s="788">
        <v>192250</v>
      </c>
    </row>
    <row r="68" spans="1:5" ht="15" customHeight="1">
      <c r="A68" s="789" t="s">
        <v>7833</v>
      </c>
      <c r="B68" s="790" t="s">
        <v>7851</v>
      </c>
      <c r="C68" s="790" t="s">
        <v>1595</v>
      </c>
      <c r="D68" s="791">
        <v>42298</v>
      </c>
      <c r="E68" s="792">
        <v>226000</v>
      </c>
    </row>
    <row r="69" spans="1:5" ht="15" customHeight="1">
      <c r="A69" s="785" t="s">
        <v>7836</v>
      </c>
      <c r="B69" s="790" t="s">
        <v>7851</v>
      </c>
      <c r="C69" s="786" t="s">
        <v>1595</v>
      </c>
      <c r="D69" s="787">
        <v>42088</v>
      </c>
      <c r="E69" s="788">
        <v>158500</v>
      </c>
    </row>
    <row r="70" spans="1:5" ht="15" customHeight="1">
      <c r="A70" s="789" t="s">
        <v>7839</v>
      </c>
      <c r="B70" s="790" t="s">
        <v>7851</v>
      </c>
      <c r="C70" s="790" t="s">
        <v>1595</v>
      </c>
      <c r="D70" s="791">
        <v>42399</v>
      </c>
      <c r="E70" s="792">
        <v>23500</v>
      </c>
    </row>
    <row r="71" spans="1:5" ht="15" customHeight="1">
      <c r="A71" s="785" t="s">
        <v>351</v>
      </c>
      <c r="B71" s="790" t="s">
        <v>7852</v>
      </c>
      <c r="C71" s="786" t="s">
        <v>1595</v>
      </c>
      <c r="D71" s="787">
        <v>42609</v>
      </c>
      <c r="E71" s="788">
        <v>91000</v>
      </c>
    </row>
    <row r="72" spans="1:5" ht="15" customHeight="1">
      <c r="A72" s="789" t="s">
        <v>7843</v>
      </c>
      <c r="B72" s="790" t="s">
        <v>7851</v>
      </c>
      <c r="C72" s="790" t="s">
        <v>1595</v>
      </c>
      <c r="D72" s="791">
        <v>42714</v>
      </c>
      <c r="E72" s="792">
        <v>124750</v>
      </c>
    </row>
    <row r="73" spans="1:5" ht="15" customHeight="1">
      <c r="A73" s="785" t="s">
        <v>7844</v>
      </c>
      <c r="B73" s="790" t="s">
        <v>7851</v>
      </c>
      <c r="C73" s="786" t="s">
        <v>1590</v>
      </c>
      <c r="D73" s="787">
        <v>42165</v>
      </c>
      <c r="E73" s="788">
        <v>183250</v>
      </c>
    </row>
    <row r="74" spans="1:5" ht="15" customHeight="1">
      <c r="A74" s="789" t="s">
        <v>7833</v>
      </c>
      <c r="B74" s="790" t="s">
        <v>502</v>
      </c>
      <c r="C74" s="790" t="s">
        <v>1590</v>
      </c>
      <c r="D74" s="791">
        <v>42581</v>
      </c>
      <c r="E74" s="792">
        <v>82000</v>
      </c>
    </row>
    <row r="75" spans="1:5" ht="15" customHeight="1">
      <c r="A75" s="785" t="s">
        <v>7836</v>
      </c>
      <c r="B75" s="786" t="s">
        <v>502</v>
      </c>
      <c r="C75" s="786" t="s">
        <v>1590</v>
      </c>
      <c r="D75" s="787">
        <v>42686</v>
      </c>
      <c r="E75" s="788">
        <v>115750</v>
      </c>
    </row>
    <row r="76" spans="1:5" ht="15" customHeight="1">
      <c r="A76" s="789" t="s">
        <v>7839</v>
      </c>
      <c r="B76" s="790" t="s">
        <v>502</v>
      </c>
      <c r="C76" s="790" t="s">
        <v>1590</v>
      </c>
      <c r="D76" s="791">
        <v>42476</v>
      </c>
      <c r="E76" s="792">
        <v>48250</v>
      </c>
    </row>
    <row r="77" spans="1:5" ht="15" customHeight="1">
      <c r="A77" s="785" t="s">
        <v>351</v>
      </c>
      <c r="B77" s="786" t="s">
        <v>502</v>
      </c>
      <c r="C77" s="786" t="s">
        <v>1590</v>
      </c>
      <c r="D77" s="787">
        <v>42060</v>
      </c>
      <c r="E77" s="788">
        <v>149500</v>
      </c>
    </row>
    <row r="78" spans="1:5" ht="15" customHeight="1">
      <c r="A78" s="789" t="s">
        <v>7843</v>
      </c>
      <c r="B78" s="790" t="s">
        <v>502</v>
      </c>
      <c r="C78" s="790" t="s">
        <v>1590</v>
      </c>
      <c r="D78" s="791">
        <v>42270</v>
      </c>
      <c r="E78" s="792">
        <v>217000</v>
      </c>
    </row>
    <row r="79" spans="1:5" ht="15" customHeight="1">
      <c r="A79" s="785" t="s">
        <v>7844</v>
      </c>
      <c r="B79" s="786" t="s">
        <v>502</v>
      </c>
      <c r="C79" s="786" t="s">
        <v>1590</v>
      </c>
      <c r="D79" s="787">
        <v>42371</v>
      </c>
      <c r="E79" s="788">
        <v>14500</v>
      </c>
    </row>
    <row r="80" spans="1:5" ht="15" customHeight="1">
      <c r="A80" s="789" t="s">
        <v>7833</v>
      </c>
      <c r="B80" s="790" t="s">
        <v>7853</v>
      </c>
      <c r="C80" s="790" t="s">
        <v>1598</v>
      </c>
      <c r="D80" s="791">
        <v>42406</v>
      </c>
      <c r="E80" s="792">
        <v>25750</v>
      </c>
    </row>
    <row r="81" spans="1:7" ht="15" customHeight="1">
      <c r="A81" s="789" t="s">
        <v>7843</v>
      </c>
      <c r="B81" s="790" t="s">
        <v>7853</v>
      </c>
      <c r="C81" s="786" t="s">
        <v>1598</v>
      </c>
      <c r="D81" s="787">
        <v>42095</v>
      </c>
      <c r="E81" s="788">
        <v>160750</v>
      </c>
    </row>
    <row r="82" spans="1:7" ht="15" customHeight="1">
      <c r="A82" s="789" t="s">
        <v>7839</v>
      </c>
      <c r="B82" s="790" t="s">
        <v>7853</v>
      </c>
      <c r="C82" s="790" t="s">
        <v>1598</v>
      </c>
      <c r="D82" s="791">
        <v>42200</v>
      </c>
      <c r="E82" s="792">
        <v>194500</v>
      </c>
    </row>
    <row r="83" spans="1:7" ht="15" customHeight="1">
      <c r="A83" s="785" t="s">
        <v>351</v>
      </c>
      <c r="B83" s="790" t="s">
        <v>7853</v>
      </c>
      <c r="C83" s="786" t="s">
        <v>1598</v>
      </c>
      <c r="D83" s="787">
        <v>42721</v>
      </c>
      <c r="E83" s="788">
        <v>127000</v>
      </c>
    </row>
    <row r="84" spans="1:7" ht="15" customHeight="1">
      <c r="A84" s="789" t="s">
        <v>7839</v>
      </c>
      <c r="B84" s="790" t="s">
        <v>7853</v>
      </c>
      <c r="C84" s="790" t="s">
        <v>1598</v>
      </c>
      <c r="D84" s="791">
        <v>42305</v>
      </c>
      <c r="E84" s="792">
        <v>228250</v>
      </c>
    </row>
    <row r="85" spans="1:7">
      <c r="A85" s="785" t="s">
        <v>7844</v>
      </c>
      <c r="B85" s="786" t="s">
        <v>502</v>
      </c>
      <c r="C85" s="786" t="s">
        <v>1598</v>
      </c>
      <c r="D85" s="787">
        <v>42511</v>
      </c>
      <c r="E85" s="788">
        <v>59500</v>
      </c>
    </row>
    <row r="86" spans="1:7">
      <c r="A86" s="789" t="s">
        <v>7833</v>
      </c>
      <c r="B86" s="790" t="s">
        <v>7854</v>
      </c>
      <c r="C86" s="790" t="s">
        <v>1598</v>
      </c>
      <c r="D86" s="791">
        <v>42616</v>
      </c>
      <c r="E86" s="792">
        <v>93250</v>
      </c>
    </row>
    <row r="87" spans="1:7">
      <c r="A87" s="785" t="s">
        <v>7836</v>
      </c>
      <c r="B87" s="790" t="s">
        <v>7854</v>
      </c>
      <c r="C87" s="786" t="s">
        <v>1595</v>
      </c>
      <c r="D87" s="787">
        <v>42651</v>
      </c>
      <c r="E87" s="788">
        <v>104500</v>
      </c>
    </row>
    <row r="88" spans="1:7">
      <c r="A88" s="789" t="s">
        <v>7839</v>
      </c>
      <c r="B88" s="790" t="s">
        <v>7854</v>
      </c>
      <c r="C88" s="790" t="s">
        <v>1595</v>
      </c>
      <c r="D88" s="791">
        <v>42441</v>
      </c>
      <c r="E88" s="792">
        <v>37000</v>
      </c>
    </row>
    <row r="89" spans="1:7">
      <c r="A89" s="785" t="s">
        <v>351</v>
      </c>
      <c r="B89" s="790" t="s">
        <v>7854</v>
      </c>
      <c r="C89" s="786" t="s">
        <v>1595</v>
      </c>
      <c r="D89" s="787">
        <v>42235</v>
      </c>
      <c r="E89" s="788">
        <v>205750</v>
      </c>
    </row>
    <row r="90" spans="1:7">
      <c r="A90" s="789" t="s">
        <v>7843</v>
      </c>
      <c r="B90" s="790" t="s">
        <v>7854</v>
      </c>
      <c r="C90" s="790" t="s">
        <v>1595</v>
      </c>
      <c r="D90" s="791">
        <v>42546</v>
      </c>
      <c r="E90" s="792">
        <v>70750</v>
      </c>
    </row>
    <row r="91" spans="1:7">
      <c r="A91" s="785" t="s">
        <v>7844</v>
      </c>
      <c r="B91" s="790" t="s">
        <v>7854</v>
      </c>
      <c r="C91" s="786" t="s">
        <v>1595</v>
      </c>
      <c r="D91" s="787">
        <v>42025</v>
      </c>
      <c r="E91" s="788">
        <v>138250</v>
      </c>
    </row>
    <row r="92" spans="1:7">
      <c r="A92" s="789" t="s">
        <v>7833</v>
      </c>
      <c r="B92" s="790" t="s">
        <v>7854</v>
      </c>
      <c r="C92" s="790" t="s">
        <v>1595</v>
      </c>
      <c r="D92" s="791">
        <v>42130</v>
      </c>
      <c r="E92" s="792">
        <v>172000</v>
      </c>
    </row>
    <row r="93" spans="1:7">
      <c r="A93" s="785" t="s">
        <v>7836</v>
      </c>
      <c r="B93" s="790" t="s">
        <v>7854</v>
      </c>
      <c r="C93" s="786" t="s">
        <v>1590</v>
      </c>
      <c r="D93" s="787">
        <v>42602</v>
      </c>
      <c r="E93" s="788">
        <v>88750</v>
      </c>
    </row>
    <row r="94" spans="1:7">
      <c r="A94" s="789" t="s">
        <v>7839</v>
      </c>
      <c r="B94" s="790" t="s">
        <v>7854</v>
      </c>
      <c r="C94" s="790" t="s">
        <v>1590</v>
      </c>
      <c r="D94" s="791">
        <v>42291</v>
      </c>
      <c r="E94" s="792">
        <v>223750</v>
      </c>
      <c r="G94" s="793"/>
    </row>
    <row r="95" spans="1:7">
      <c r="A95" s="785" t="s">
        <v>351</v>
      </c>
      <c r="B95" s="790" t="s">
        <v>7854</v>
      </c>
      <c r="C95" s="786" t="s">
        <v>1590</v>
      </c>
      <c r="D95" s="787">
        <v>42392</v>
      </c>
      <c r="E95" s="788">
        <v>21250</v>
      </c>
      <c r="G95" s="793"/>
    </row>
    <row r="96" spans="1:7">
      <c r="A96" s="789" t="s">
        <v>7843</v>
      </c>
      <c r="B96" s="790" t="s">
        <v>7854</v>
      </c>
      <c r="C96" s="790" t="s">
        <v>1590</v>
      </c>
      <c r="D96" s="791">
        <v>42186</v>
      </c>
      <c r="E96" s="792">
        <v>190000</v>
      </c>
      <c r="G96" s="793"/>
    </row>
    <row r="97" spans="1:7">
      <c r="A97" s="785" t="s">
        <v>7844</v>
      </c>
      <c r="B97" s="790" t="s">
        <v>7854</v>
      </c>
      <c r="C97" s="786" t="s">
        <v>1590</v>
      </c>
      <c r="D97" s="787">
        <v>42497</v>
      </c>
      <c r="E97" s="788">
        <v>55000</v>
      </c>
      <c r="G97" s="793"/>
    </row>
    <row r="98" spans="1:7">
      <c r="A98" s="789" t="s">
        <v>7833</v>
      </c>
      <c r="B98" s="790" t="s">
        <v>7855</v>
      </c>
      <c r="C98" s="790" t="s">
        <v>1590</v>
      </c>
      <c r="D98" s="791">
        <v>42707</v>
      </c>
      <c r="E98" s="792">
        <v>122500</v>
      </c>
      <c r="G98" s="793"/>
    </row>
    <row r="99" spans="1:7">
      <c r="A99" s="785" t="s">
        <v>7836</v>
      </c>
      <c r="B99" s="790" t="s">
        <v>7855</v>
      </c>
      <c r="C99" s="790" t="s">
        <v>1598</v>
      </c>
      <c r="D99" s="787">
        <v>42081</v>
      </c>
      <c r="E99" s="788">
        <v>156250</v>
      </c>
      <c r="G99" s="793"/>
    </row>
    <row r="100" spans="1:7">
      <c r="A100" s="789" t="s">
        <v>7839</v>
      </c>
      <c r="B100" s="790" t="s">
        <v>7855</v>
      </c>
      <c r="C100" s="790" t="s">
        <v>1598</v>
      </c>
      <c r="D100" s="791">
        <v>42116</v>
      </c>
      <c r="E100" s="792">
        <v>167500</v>
      </c>
      <c r="G100" s="793"/>
    </row>
    <row r="101" spans="1:7">
      <c r="A101" s="785" t="s">
        <v>351</v>
      </c>
      <c r="B101" s="790" t="s">
        <v>7855</v>
      </c>
      <c r="C101" s="786" t="s">
        <v>1598</v>
      </c>
      <c r="D101" s="787">
        <v>42532</v>
      </c>
      <c r="E101" s="788">
        <v>66250</v>
      </c>
      <c r="G101" s="793"/>
    </row>
    <row r="102" spans="1:7">
      <c r="A102" s="789" t="s">
        <v>7843</v>
      </c>
      <c r="B102" s="790" t="s">
        <v>7855</v>
      </c>
      <c r="C102" s="790" t="s">
        <v>1598</v>
      </c>
      <c r="D102" s="791">
        <v>42637</v>
      </c>
      <c r="E102" s="792">
        <v>100000</v>
      </c>
      <c r="G102" s="793"/>
    </row>
    <row r="103" spans="1:7">
      <c r="A103" s="785" t="s">
        <v>7833</v>
      </c>
      <c r="B103" s="790" t="s">
        <v>7855</v>
      </c>
      <c r="C103" s="786" t="s">
        <v>1598</v>
      </c>
      <c r="D103" s="787">
        <v>42427</v>
      </c>
      <c r="E103" s="788">
        <v>32500</v>
      </c>
      <c r="G103" s="793"/>
    </row>
    <row r="104" spans="1:7">
      <c r="A104" s="789" t="s">
        <v>7836</v>
      </c>
      <c r="B104" s="790" t="s">
        <v>7855</v>
      </c>
      <c r="C104" s="790" t="s">
        <v>1598</v>
      </c>
      <c r="D104" s="791">
        <v>42011</v>
      </c>
      <c r="E104" s="792">
        <v>133750</v>
      </c>
      <c r="G104" s="793"/>
    </row>
    <row r="105" spans="1:7">
      <c r="A105" s="785" t="s">
        <v>7839</v>
      </c>
      <c r="B105" s="790" t="s">
        <v>7855</v>
      </c>
      <c r="C105" s="786" t="s">
        <v>1598</v>
      </c>
      <c r="D105" s="787">
        <v>42221</v>
      </c>
      <c r="E105" s="788">
        <v>201650</v>
      </c>
      <c r="G105" s="793"/>
    </row>
    <row r="106" spans="1:7">
      <c r="A106" s="789" t="s">
        <v>351</v>
      </c>
      <c r="B106" s="790" t="s">
        <v>7262</v>
      </c>
      <c r="C106" s="786" t="s">
        <v>1595</v>
      </c>
      <c r="D106" s="791">
        <v>42326</v>
      </c>
      <c r="E106" s="792">
        <v>235000</v>
      </c>
      <c r="G106" s="793"/>
    </row>
    <row r="107" spans="1:7">
      <c r="A107" s="785" t="s">
        <v>7843</v>
      </c>
      <c r="B107" s="790" t="s">
        <v>7262</v>
      </c>
      <c r="C107" s="786" t="s">
        <v>1595</v>
      </c>
      <c r="D107" s="787">
        <v>42046</v>
      </c>
      <c r="E107" s="788">
        <v>145000</v>
      </c>
      <c r="G107" s="793"/>
    </row>
    <row r="108" spans="1:7">
      <c r="A108" s="789" t="s">
        <v>7844</v>
      </c>
      <c r="B108" s="790" t="s">
        <v>7262</v>
      </c>
      <c r="C108" s="790" t="s">
        <v>1595</v>
      </c>
      <c r="D108" s="791">
        <v>42151</v>
      </c>
      <c r="E108" s="792">
        <v>178750</v>
      </c>
      <c r="G108" s="793"/>
    </row>
    <row r="109" spans="1:7">
      <c r="A109" s="785" t="s">
        <v>7833</v>
      </c>
      <c r="B109" s="790" t="s">
        <v>7262</v>
      </c>
      <c r="C109" s="786" t="s">
        <v>1595</v>
      </c>
      <c r="D109" s="787">
        <v>42672</v>
      </c>
      <c r="E109" s="788">
        <v>111250</v>
      </c>
      <c r="G109" s="793"/>
    </row>
    <row r="110" spans="1:7">
      <c r="A110" s="789" t="s">
        <v>7836</v>
      </c>
      <c r="B110" s="790" t="s">
        <v>7262</v>
      </c>
      <c r="C110" s="790" t="s">
        <v>1595</v>
      </c>
      <c r="D110" s="791">
        <v>42256</v>
      </c>
      <c r="E110" s="792">
        <v>212500</v>
      </c>
      <c r="G110" s="793"/>
    </row>
    <row r="111" spans="1:7">
      <c r="A111" s="785" t="s">
        <v>7839</v>
      </c>
      <c r="B111" s="790" t="s">
        <v>7262</v>
      </c>
      <c r="C111" s="786" t="s">
        <v>1595</v>
      </c>
      <c r="D111" s="787">
        <v>42462</v>
      </c>
      <c r="E111" s="788">
        <v>43750</v>
      </c>
      <c r="G111" s="793"/>
    </row>
    <row r="112" spans="1:7">
      <c r="A112" s="789" t="s">
        <v>351</v>
      </c>
      <c r="B112" s="790" t="s">
        <v>7262</v>
      </c>
      <c r="C112" s="790" t="s">
        <v>1595</v>
      </c>
      <c r="D112" s="791">
        <v>42567</v>
      </c>
      <c r="E112" s="792">
        <v>77500</v>
      </c>
      <c r="G112" s="793"/>
    </row>
  </sheetData>
  <mergeCells count="2">
    <mergeCell ref="A1:N1"/>
    <mergeCell ref="A2:N2"/>
  </mergeCells>
  <printOptions horizontalCentered="1"/>
  <pageMargins left="0.31496062992125984" right="0.31496062992125984" top="0.35433070866141736" bottom="0.35433070866141736" header="0.31496062992125984" footer="0.31496062992125984"/>
  <pageSetup scale="60" orientation="landscape" horizontalDpi="4294967294" r:id="rId3"/>
  <rowBreaks count="1" manualBreakCount="1">
    <brk id="61" max="21" man="1"/>
  </rowBreaks>
  <tableParts count="1">
    <tablePart r:id="rId4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112"/>
  <sheetViews>
    <sheetView showGridLines="0" zoomScaleNormal="100" zoomScaleSheetLayoutView="100" workbookViewId="0">
      <selection activeCell="S1" sqref="S1"/>
    </sheetView>
  </sheetViews>
  <sheetFormatPr baseColWidth="10" defaultColWidth="8.83203125" defaultRowHeight="15"/>
  <cols>
    <col min="1" max="1" width="11" style="480" bestFit="1" customWidth="1"/>
    <col min="2" max="2" width="9.6640625" style="480" customWidth="1"/>
    <col min="3" max="3" width="8.33203125" style="480" customWidth="1"/>
    <col min="4" max="4" width="10.33203125" style="480" customWidth="1"/>
    <col min="5" max="5" width="12.33203125" style="495" customWidth="1"/>
    <col min="6" max="6" width="8.83203125" style="480"/>
    <col min="7" max="7" width="12.6640625" style="480" customWidth="1"/>
    <col min="8" max="8" width="10.5" style="480" customWidth="1"/>
    <col min="9" max="9" width="8.6640625" style="480" customWidth="1"/>
    <col min="10" max="10" width="10" style="480" customWidth="1"/>
    <col min="11" max="11" width="8.1640625" style="480" customWidth="1"/>
    <col min="12" max="12" width="14.83203125" style="480" customWidth="1"/>
    <col min="13" max="13" width="10.5" style="480" customWidth="1"/>
    <col min="14" max="14" width="8.6640625" style="480" customWidth="1"/>
    <col min="15" max="16" width="10" style="480" customWidth="1"/>
    <col min="17" max="17" width="7" style="480" customWidth="1"/>
    <col min="18" max="18" width="6" style="480" customWidth="1"/>
    <col min="19" max="19" width="12.33203125" style="480" customWidth="1"/>
    <col min="20" max="20" width="7" style="480" customWidth="1"/>
    <col min="21" max="21" width="16.5" style="480" customWidth="1"/>
    <col min="22" max="22" width="9.5" style="480" customWidth="1"/>
    <col min="23" max="23" width="7" style="480" customWidth="1"/>
    <col min="24" max="24" width="13.6640625" style="480" bestFit="1" customWidth="1"/>
    <col min="25" max="25" width="8.5" style="480" customWidth="1"/>
    <col min="26" max="26" width="7" style="480" customWidth="1"/>
    <col min="27" max="27" width="12.5" style="480" bestFit="1" customWidth="1"/>
    <col min="28" max="28" width="8.1640625" style="480" customWidth="1"/>
    <col min="29" max="29" width="7" style="480" customWidth="1"/>
    <col min="30" max="30" width="12.1640625" style="480" bestFit="1" customWidth="1"/>
    <col min="31" max="31" width="10" style="480" bestFit="1" customWidth="1"/>
    <col min="32" max="16384" width="8.83203125" style="480"/>
  </cols>
  <sheetData>
    <row r="1" spans="1:18" s="64" customFormat="1" ht="30.5" customHeight="1" thickBot="1">
      <c r="A1" s="872" t="s">
        <v>1575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  <c r="O1" s="872"/>
      <c r="P1" s="872"/>
      <c r="Q1" s="872"/>
      <c r="R1" s="872"/>
    </row>
    <row r="2" spans="1:18" s="471" customFormat="1" ht="22" thickTop="1">
      <c r="A2" s="449" t="s">
        <v>1576</v>
      </c>
      <c r="B2" s="450"/>
      <c r="C2" s="451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</row>
    <row r="3" spans="1:18" customFormat="1">
      <c r="A3" s="85" t="s">
        <v>1577</v>
      </c>
    </row>
    <row r="4" spans="1:18" s="471" customFormat="1" ht="15" customHeight="1">
      <c r="A4" s="472" t="s">
        <v>1578</v>
      </c>
      <c r="B4" s="473"/>
      <c r="C4" s="474"/>
      <c r="D4" s="473"/>
      <c r="E4" s="473"/>
      <c r="F4" s="473"/>
      <c r="G4" s="473"/>
      <c r="H4" s="473"/>
      <c r="I4" s="473"/>
      <c r="J4" s="473"/>
      <c r="K4" s="473"/>
      <c r="L4" s="452"/>
    </row>
    <row r="5" spans="1:18" s="471" customFormat="1" ht="15" customHeight="1">
      <c r="A5" s="475" t="s">
        <v>1579</v>
      </c>
      <c r="B5" s="473"/>
      <c r="C5" s="474"/>
      <c r="D5" s="473"/>
      <c r="E5" s="473"/>
      <c r="F5" s="473"/>
      <c r="G5" s="473"/>
      <c r="H5" s="473"/>
      <c r="I5" s="473"/>
      <c r="J5" s="473"/>
      <c r="K5" s="473"/>
      <c r="L5" s="452"/>
    </row>
    <row r="6" spans="1:18" s="471" customFormat="1" ht="15" customHeight="1">
      <c r="A6" s="475" t="s">
        <v>7825</v>
      </c>
      <c r="B6" s="473"/>
      <c r="C6" s="474"/>
      <c r="D6" s="473"/>
      <c r="E6" s="473"/>
      <c r="F6" s="473"/>
      <c r="G6" s="473"/>
      <c r="H6" s="473"/>
      <c r="I6" s="473"/>
      <c r="J6" s="473"/>
      <c r="K6" s="473"/>
      <c r="L6" s="452"/>
    </row>
    <row r="7" spans="1:18" s="471" customFormat="1" ht="15" customHeight="1">
      <c r="A7" s="476" t="s">
        <v>1580</v>
      </c>
      <c r="B7" s="473"/>
      <c r="C7" s="474"/>
      <c r="D7" s="473"/>
      <c r="E7" s="473"/>
      <c r="F7" s="473"/>
      <c r="G7" s="473"/>
      <c r="H7" s="473"/>
      <c r="I7" s="473"/>
      <c r="J7" s="473"/>
      <c r="K7" s="473"/>
      <c r="L7" s="452"/>
    </row>
    <row r="8" spans="1:18" s="471" customFormat="1" ht="15" customHeight="1">
      <c r="A8" s="475" t="s">
        <v>1581</v>
      </c>
      <c r="B8" s="473"/>
      <c r="C8" s="474"/>
      <c r="D8" s="473"/>
      <c r="E8" s="473"/>
      <c r="F8" s="473"/>
      <c r="G8" s="473"/>
      <c r="H8" s="473"/>
      <c r="I8" s="473"/>
      <c r="J8" s="473"/>
      <c r="K8" s="473"/>
      <c r="L8" s="452"/>
    </row>
    <row r="9" spans="1:18" s="471" customFormat="1" ht="15" customHeight="1">
      <c r="A9" s="475" t="s">
        <v>1582</v>
      </c>
      <c r="B9" s="473"/>
      <c r="C9" s="474"/>
      <c r="D9" s="473"/>
      <c r="E9" s="473"/>
      <c r="F9" s="473"/>
      <c r="G9" s="473"/>
      <c r="H9" s="473"/>
      <c r="I9" s="473"/>
      <c r="J9" s="473"/>
      <c r="K9" s="473"/>
      <c r="L9" s="452"/>
    </row>
    <row r="10" spans="1:18" s="471" customFormat="1" ht="15" customHeight="1">
      <c r="A10" s="475" t="s">
        <v>1583</v>
      </c>
      <c r="B10" s="473"/>
      <c r="C10" s="474"/>
      <c r="D10" s="473"/>
      <c r="E10" s="473"/>
      <c r="F10" s="473"/>
      <c r="G10" s="473"/>
      <c r="H10" s="473"/>
      <c r="I10" s="473"/>
      <c r="J10" s="473"/>
      <c r="K10" s="473"/>
      <c r="L10" s="452"/>
    </row>
    <row r="11" spans="1:18" s="471" customFormat="1" ht="15" customHeight="1">
      <c r="A11" s="476" t="s">
        <v>1584</v>
      </c>
      <c r="B11" s="473"/>
      <c r="C11" s="474"/>
      <c r="D11" s="473"/>
      <c r="E11" s="473"/>
      <c r="F11" s="473"/>
      <c r="G11" s="473"/>
      <c r="H11" s="473"/>
      <c r="I11" s="473"/>
      <c r="J11" s="473"/>
      <c r="K11" s="473"/>
      <c r="L11" s="452"/>
    </row>
    <row r="12" spans="1:18" s="471" customFormat="1" ht="15" customHeight="1">
      <c r="A12" s="476"/>
      <c r="B12" s="473"/>
      <c r="C12" s="474"/>
      <c r="D12" s="473"/>
      <c r="E12" s="473"/>
      <c r="F12" s="473"/>
      <c r="G12" s="473"/>
      <c r="H12" s="473"/>
      <c r="I12" s="473"/>
      <c r="J12" s="473"/>
      <c r="K12" s="473"/>
      <c r="L12" s="452"/>
    </row>
    <row r="13" spans="1:18" ht="15" customHeight="1" thickBot="1">
      <c r="A13" s="477" t="s">
        <v>1585</v>
      </c>
      <c r="B13" s="478" t="s">
        <v>60</v>
      </c>
      <c r="C13" s="478" t="s">
        <v>1586</v>
      </c>
      <c r="D13" s="478" t="s">
        <v>29</v>
      </c>
      <c r="E13" s="479" t="s">
        <v>61</v>
      </c>
      <c r="G13" s="943" t="s">
        <v>1587</v>
      </c>
      <c r="H13" s="943"/>
      <c r="I13" s="943"/>
      <c r="J13" s="943"/>
      <c r="K13" s="943"/>
      <c r="L13" s="943"/>
      <c r="M13" s="943"/>
      <c r="N13" s="943"/>
      <c r="O13" s="943"/>
    </row>
    <row r="14" spans="1:18">
      <c r="A14" s="481" t="s">
        <v>1588</v>
      </c>
      <c r="B14" s="482" t="s">
        <v>1589</v>
      </c>
      <c r="C14" s="482" t="s">
        <v>1590</v>
      </c>
      <c r="D14" s="483">
        <v>40994</v>
      </c>
      <c r="E14" s="484">
        <v>41500</v>
      </c>
      <c r="G14" s="480" t="s">
        <v>29</v>
      </c>
      <c r="H14" s="480" t="s">
        <v>1591</v>
      </c>
      <c r="L14" t="s">
        <v>29</v>
      </c>
      <c r="M14" t="s">
        <v>1591</v>
      </c>
      <c r="R14" s="485" t="s">
        <v>1592</v>
      </c>
    </row>
    <row r="15" spans="1:18" ht="15" customHeight="1">
      <c r="A15" s="486" t="s">
        <v>112</v>
      </c>
      <c r="B15" s="487" t="s">
        <v>1589</v>
      </c>
      <c r="C15" s="487" t="s">
        <v>1590</v>
      </c>
      <c r="D15" s="488">
        <v>41463</v>
      </c>
      <c r="E15" s="489">
        <v>176500</v>
      </c>
      <c r="R15" s="485" t="s">
        <v>1593</v>
      </c>
    </row>
    <row r="16" spans="1:18">
      <c r="A16" s="490" t="s">
        <v>103</v>
      </c>
      <c r="B16" s="491" t="s">
        <v>1589</v>
      </c>
      <c r="C16" s="491" t="s">
        <v>1590</v>
      </c>
      <c r="D16" s="492">
        <v>41568</v>
      </c>
      <c r="E16" s="493">
        <v>210250</v>
      </c>
      <c r="G16" s="480" t="s">
        <v>1594</v>
      </c>
      <c r="I16" s="480" t="s">
        <v>1586</v>
      </c>
      <c r="K16"/>
      <c r="L16" t="s">
        <v>1594</v>
      </c>
      <c r="M16"/>
      <c r="N16" t="s">
        <v>1586</v>
      </c>
      <c r="O16"/>
      <c r="P16"/>
    </row>
    <row r="17" spans="1:16">
      <c r="A17" s="486" t="s">
        <v>151</v>
      </c>
      <c r="B17" s="487" t="s">
        <v>1589</v>
      </c>
      <c r="C17" s="487" t="s">
        <v>1590</v>
      </c>
      <c r="D17" s="488">
        <v>41358</v>
      </c>
      <c r="E17" s="489">
        <v>142750</v>
      </c>
      <c r="G17" s="480" t="s">
        <v>1585</v>
      </c>
      <c r="H17" s="480" t="s">
        <v>60</v>
      </c>
      <c r="I17" s="494" t="s">
        <v>1595</v>
      </c>
      <c r="J17" s="494" t="s">
        <v>510</v>
      </c>
      <c r="K17" s="59"/>
      <c r="L17" s="59" t="s">
        <v>1585</v>
      </c>
      <c r="M17" s="59" t="s">
        <v>60</v>
      </c>
      <c r="N17" s="59" t="s">
        <v>1595</v>
      </c>
      <c r="O17" t="s">
        <v>510</v>
      </c>
      <c r="P17"/>
    </row>
    <row r="18" spans="1:16">
      <c r="A18" s="490" t="s">
        <v>1596</v>
      </c>
      <c r="B18" s="491" t="s">
        <v>1589</v>
      </c>
      <c r="C18" s="491" t="s">
        <v>1590</v>
      </c>
      <c r="D18" s="492">
        <v>41099</v>
      </c>
      <c r="E18" s="493">
        <v>75250</v>
      </c>
      <c r="G18" s="480" t="s">
        <v>103</v>
      </c>
      <c r="H18" s="480" t="s">
        <v>1589</v>
      </c>
      <c r="I18" s="480">
        <v>131500</v>
      </c>
      <c r="J18" s="480">
        <v>131500</v>
      </c>
      <c r="K18"/>
      <c r="L18" t="s">
        <v>103</v>
      </c>
      <c r="M18"/>
      <c r="N18">
        <v>657500</v>
      </c>
      <c r="O18">
        <v>657500</v>
      </c>
      <c r="P18"/>
    </row>
    <row r="19" spans="1:16">
      <c r="A19" s="486" t="s">
        <v>1597</v>
      </c>
      <c r="B19" s="487" t="s">
        <v>1589</v>
      </c>
      <c r="C19" s="487" t="s">
        <v>1590</v>
      </c>
      <c r="D19" s="488">
        <v>41204</v>
      </c>
      <c r="E19" s="489">
        <v>109000</v>
      </c>
      <c r="H19" s="480" t="s">
        <v>500</v>
      </c>
      <c r="I19" s="480">
        <v>84250</v>
      </c>
      <c r="J19" s="480">
        <v>84250</v>
      </c>
      <c r="K19"/>
      <c r="L19"/>
      <c r="M19" t="s">
        <v>1589</v>
      </c>
      <c r="N19">
        <v>131500</v>
      </c>
      <c r="O19">
        <v>131500</v>
      </c>
      <c r="P19"/>
    </row>
    <row r="20" spans="1:16">
      <c r="A20" s="490" t="s">
        <v>1588</v>
      </c>
      <c r="B20" s="491" t="s">
        <v>1589</v>
      </c>
      <c r="C20" s="491" t="s">
        <v>1598</v>
      </c>
      <c r="D20" s="492">
        <v>41239</v>
      </c>
      <c r="E20" s="493">
        <v>120250</v>
      </c>
      <c r="H20" s="480" t="s">
        <v>505</v>
      </c>
      <c r="I20" s="480">
        <v>226000</v>
      </c>
      <c r="J20" s="480">
        <v>226000</v>
      </c>
      <c r="K20"/>
      <c r="L20"/>
      <c r="M20" t="s">
        <v>500</v>
      </c>
      <c r="N20">
        <v>84250</v>
      </c>
      <c r="O20">
        <v>84250</v>
      </c>
      <c r="P20"/>
    </row>
    <row r="21" spans="1:16">
      <c r="A21" s="486" t="s">
        <v>112</v>
      </c>
      <c r="B21" s="487" t="s">
        <v>1589</v>
      </c>
      <c r="C21" s="487" t="s">
        <v>1598</v>
      </c>
      <c r="D21" s="488">
        <v>40924</v>
      </c>
      <c r="E21" s="489">
        <v>19000</v>
      </c>
      <c r="H21" s="480" t="s">
        <v>502</v>
      </c>
      <c r="I21" s="480">
        <v>37000</v>
      </c>
      <c r="J21" s="480">
        <v>37000</v>
      </c>
      <c r="K21"/>
      <c r="L21"/>
      <c r="M21" t="s">
        <v>505</v>
      </c>
      <c r="N21">
        <v>226000</v>
      </c>
      <c r="O21">
        <v>226000</v>
      </c>
      <c r="P21"/>
    </row>
    <row r="22" spans="1:16">
      <c r="A22" s="490" t="s">
        <v>103</v>
      </c>
      <c r="B22" s="491" t="s">
        <v>1589</v>
      </c>
      <c r="C22" s="491" t="s">
        <v>1598</v>
      </c>
      <c r="D22" s="492">
        <v>41029</v>
      </c>
      <c r="E22" s="493">
        <v>52750</v>
      </c>
      <c r="H22" s="480" t="s">
        <v>105</v>
      </c>
      <c r="I22" s="480">
        <v>178750</v>
      </c>
      <c r="J22" s="480">
        <v>178750</v>
      </c>
      <c r="K22"/>
      <c r="L22"/>
      <c r="M22" t="s">
        <v>502</v>
      </c>
      <c r="N22">
        <v>37000</v>
      </c>
      <c r="O22">
        <v>37000</v>
      </c>
      <c r="P22"/>
    </row>
    <row r="23" spans="1:16">
      <c r="A23" s="486" t="s">
        <v>151</v>
      </c>
      <c r="B23" s="487" t="s">
        <v>1589</v>
      </c>
      <c r="C23" s="487" t="s">
        <v>1598</v>
      </c>
      <c r="D23" s="488">
        <v>41463</v>
      </c>
      <c r="E23" s="489">
        <v>221500</v>
      </c>
      <c r="G23" s="480" t="s">
        <v>1599</v>
      </c>
      <c r="I23" s="480">
        <v>657500</v>
      </c>
      <c r="J23" s="480">
        <v>657500</v>
      </c>
      <c r="K23"/>
      <c r="L23"/>
      <c r="M23" t="s">
        <v>105</v>
      </c>
      <c r="N23">
        <v>178750</v>
      </c>
      <c r="O23">
        <v>178750</v>
      </c>
      <c r="P23"/>
    </row>
    <row r="24" spans="1:16">
      <c r="A24" s="490" t="s">
        <v>1600</v>
      </c>
      <c r="B24" s="491" t="s">
        <v>1589</v>
      </c>
      <c r="C24" s="491" t="s">
        <v>1598</v>
      </c>
      <c r="D24" s="492">
        <v>41568</v>
      </c>
      <c r="E24" s="493">
        <v>86500</v>
      </c>
      <c r="G24" s="480" t="s">
        <v>1596</v>
      </c>
      <c r="H24" s="480" t="s">
        <v>1589</v>
      </c>
      <c r="I24" s="480">
        <v>232750</v>
      </c>
      <c r="J24" s="480">
        <v>232750</v>
      </c>
      <c r="K24"/>
      <c r="L24" t="s">
        <v>1596</v>
      </c>
      <c r="M24"/>
      <c r="N24">
        <v>691250</v>
      </c>
      <c r="O24">
        <v>691250</v>
      </c>
      <c r="P24"/>
    </row>
    <row r="25" spans="1:16">
      <c r="A25" s="486" t="s">
        <v>1596</v>
      </c>
      <c r="B25" s="487" t="s">
        <v>1589</v>
      </c>
      <c r="C25" s="487" t="s">
        <v>1598</v>
      </c>
      <c r="D25" s="488">
        <v>41358</v>
      </c>
      <c r="E25" s="489">
        <v>154000</v>
      </c>
      <c r="H25" s="480" t="s">
        <v>500</v>
      </c>
      <c r="I25" s="480">
        <v>185500</v>
      </c>
      <c r="J25" s="480">
        <v>185500</v>
      </c>
      <c r="K25"/>
      <c r="L25"/>
      <c r="M25" t="s">
        <v>1589</v>
      </c>
      <c r="N25">
        <v>232750</v>
      </c>
      <c r="O25">
        <v>232750</v>
      </c>
      <c r="P25"/>
    </row>
    <row r="26" spans="1:16">
      <c r="A26" s="490" t="s">
        <v>1597</v>
      </c>
      <c r="B26" s="491" t="s">
        <v>1589</v>
      </c>
      <c r="C26" s="491" t="s">
        <v>1598</v>
      </c>
      <c r="D26" s="492">
        <v>41463</v>
      </c>
      <c r="E26" s="493">
        <v>187750</v>
      </c>
      <c r="H26" s="480" t="s">
        <v>505</v>
      </c>
      <c r="I26" s="480">
        <v>91000</v>
      </c>
      <c r="J26" s="480">
        <v>91000</v>
      </c>
      <c r="K26"/>
      <c r="L26"/>
      <c r="M26" t="s">
        <v>500</v>
      </c>
      <c r="N26">
        <v>185500</v>
      </c>
      <c r="O26">
        <v>185500</v>
      </c>
      <c r="P26"/>
    </row>
    <row r="27" spans="1:16">
      <c r="A27" s="486" t="s">
        <v>1588</v>
      </c>
      <c r="B27" s="487" t="s">
        <v>1589</v>
      </c>
      <c r="C27" s="487" t="s">
        <v>1595</v>
      </c>
      <c r="D27" s="492">
        <v>41568</v>
      </c>
      <c r="E27" s="489">
        <v>199000</v>
      </c>
      <c r="H27" s="480" t="s">
        <v>502</v>
      </c>
      <c r="I27" s="480">
        <v>138250</v>
      </c>
      <c r="J27" s="480">
        <v>138250</v>
      </c>
      <c r="K27"/>
      <c r="L27"/>
      <c r="M27" t="s">
        <v>505</v>
      </c>
      <c r="N27">
        <v>91000</v>
      </c>
      <c r="O27">
        <v>91000</v>
      </c>
      <c r="P27"/>
    </row>
    <row r="28" spans="1:16">
      <c r="A28" s="490" t="s">
        <v>112</v>
      </c>
      <c r="B28" s="491" t="s">
        <v>1589</v>
      </c>
      <c r="C28" s="491" t="s">
        <v>1595</v>
      </c>
      <c r="D28" s="492">
        <v>41358</v>
      </c>
      <c r="E28" s="493">
        <v>97750</v>
      </c>
      <c r="H28" s="480" t="s">
        <v>105</v>
      </c>
      <c r="I28" s="480">
        <v>43750</v>
      </c>
      <c r="J28" s="480">
        <v>43750</v>
      </c>
      <c r="K28"/>
      <c r="L28"/>
      <c r="M28" t="s">
        <v>502</v>
      </c>
      <c r="N28">
        <v>138250</v>
      </c>
      <c r="O28">
        <v>138250</v>
      </c>
      <c r="P28"/>
    </row>
    <row r="29" spans="1:16">
      <c r="A29" s="486" t="s">
        <v>103</v>
      </c>
      <c r="B29" s="487" t="s">
        <v>1589</v>
      </c>
      <c r="C29" s="487" t="s">
        <v>1595</v>
      </c>
      <c r="D29" s="488">
        <v>41274</v>
      </c>
      <c r="E29" s="489">
        <v>131500</v>
      </c>
      <c r="G29" s="480" t="s">
        <v>1601</v>
      </c>
      <c r="I29" s="480">
        <v>691250</v>
      </c>
      <c r="J29" s="480">
        <v>691250</v>
      </c>
      <c r="K29"/>
      <c r="L29"/>
      <c r="M29" t="s">
        <v>105</v>
      </c>
      <c r="N29">
        <v>43750</v>
      </c>
      <c r="O29">
        <v>43750</v>
      </c>
      <c r="P29"/>
    </row>
    <row r="30" spans="1:16">
      <c r="A30" s="490" t="s">
        <v>151</v>
      </c>
      <c r="B30" s="491" t="s">
        <v>1589</v>
      </c>
      <c r="C30" s="491" t="s">
        <v>1595</v>
      </c>
      <c r="D30" s="492">
        <v>41064</v>
      </c>
      <c r="E30" s="493">
        <v>64000</v>
      </c>
      <c r="G30" s="480" t="s">
        <v>510</v>
      </c>
      <c r="I30" s="480">
        <v>1348750</v>
      </c>
      <c r="J30" s="480">
        <v>1348750</v>
      </c>
      <c r="K30"/>
      <c r="L30" t="s">
        <v>510</v>
      </c>
      <c r="M30"/>
      <c r="N30">
        <v>1348750</v>
      </c>
      <c r="O30">
        <v>1348750</v>
      </c>
      <c r="P30"/>
    </row>
    <row r="31" spans="1:16" ht="15" customHeight="1">
      <c r="A31" s="486" t="s">
        <v>1600</v>
      </c>
      <c r="B31" s="487" t="s">
        <v>1589</v>
      </c>
      <c r="C31" s="487" t="s">
        <v>1595</v>
      </c>
      <c r="D31" s="488">
        <v>41463</v>
      </c>
      <c r="E31" s="489">
        <v>165250</v>
      </c>
      <c r="L31"/>
      <c r="M31"/>
      <c r="N31"/>
      <c r="O31"/>
      <c r="P31"/>
    </row>
    <row r="32" spans="1:16" ht="15" customHeight="1">
      <c r="A32" s="490" t="s">
        <v>1596</v>
      </c>
      <c r="B32" s="491" t="s">
        <v>1589</v>
      </c>
      <c r="C32" s="491" t="s">
        <v>1595</v>
      </c>
      <c r="D32" s="492">
        <v>41568</v>
      </c>
      <c r="E32" s="493">
        <v>232750</v>
      </c>
      <c r="L32"/>
      <c r="M32"/>
      <c r="N32"/>
      <c r="O32"/>
      <c r="P32"/>
    </row>
    <row r="33" spans="1:16" ht="15" customHeight="1">
      <c r="A33" s="486" t="s">
        <v>1597</v>
      </c>
      <c r="B33" s="487" t="s">
        <v>1589</v>
      </c>
      <c r="C33" s="487" t="s">
        <v>1595</v>
      </c>
      <c r="D33" s="488">
        <v>41358</v>
      </c>
      <c r="E33" s="489">
        <v>30250</v>
      </c>
      <c r="L33"/>
      <c r="M33"/>
      <c r="N33"/>
      <c r="O33"/>
      <c r="P33"/>
    </row>
    <row r="34" spans="1:16" ht="15" customHeight="1">
      <c r="A34" s="490" t="s">
        <v>1588</v>
      </c>
      <c r="B34" s="491" t="s">
        <v>500</v>
      </c>
      <c r="C34" s="491" t="s">
        <v>1590</v>
      </c>
      <c r="D34" s="492">
        <v>41463</v>
      </c>
      <c r="E34" s="493">
        <v>230500</v>
      </c>
      <c r="L34"/>
      <c r="M34"/>
      <c r="N34"/>
      <c r="O34"/>
      <c r="P34"/>
    </row>
    <row r="35" spans="1:16" ht="15" customHeight="1">
      <c r="A35" s="486" t="s">
        <v>112</v>
      </c>
      <c r="B35" s="487" t="s">
        <v>500</v>
      </c>
      <c r="C35" s="487" t="s">
        <v>1590</v>
      </c>
      <c r="D35" s="488">
        <v>41568</v>
      </c>
      <c r="E35" s="489">
        <v>129250</v>
      </c>
      <c r="L35"/>
      <c r="M35"/>
      <c r="N35"/>
      <c r="O35"/>
      <c r="P35"/>
    </row>
    <row r="36" spans="1:16" ht="15" customHeight="1">
      <c r="A36" s="490" t="s">
        <v>103</v>
      </c>
      <c r="B36" s="491" t="s">
        <v>500</v>
      </c>
      <c r="C36" s="491" t="s">
        <v>1590</v>
      </c>
      <c r="D36" s="492">
        <v>41358</v>
      </c>
      <c r="E36" s="493">
        <v>163000</v>
      </c>
      <c r="L36"/>
      <c r="M36"/>
      <c r="N36"/>
      <c r="O36"/>
      <c r="P36"/>
    </row>
    <row r="37" spans="1:16" ht="15" customHeight="1">
      <c r="A37" s="486" t="s">
        <v>151</v>
      </c>
      <c r="B37" s="487" t="s">
        <v>500</v>
      </c>
      <c r="C37" s="487" t="s">
        <v>1590</v>
      </c>
      <c r="D37" s="488">
        <v>41162</v>
      </c>
      <c r="E37" s="489">
        <v>95500</v>
      </c>
      <c r="L37"/>
      <c r="M37"/>
      <c r="N37"/>
      <c r="O37"/>
      <c r="P37"/>
    </row>
    <row r="38" spans="1:16" ht="15" customHeight="1">
      <c r="A38" s="490" t="s">
        <v>1600</v>
      </c>
      <c r="B38" s="491" t="s">
        <v>500</v>
      </c>
      <c r="C38" s="491" t="s">
        <v>1590</v>
      </c>
      <c r="D38" s="492">
        <v>41163</v>
      </c>
      <c r="E38" s="493">
        <v>196750</v>
      </c>
      <c r="L38"/>
      <c r="M38"/>
      <c r="N38"/>
      <c r="O38"/>
      <c r="P38"/>
    </row>
    <row r="39" spans="1:16" ht="15" customHeight="1">
      <c r="A39" s="486" t="s">
        <v>1596</v>
      </c>
      <c r="B39" s="487" t="s">
        <v>500</v>
      </c>
      <c r="C39" s="487" t="s">
        <v>1590</v>
      </c>
      <c r="D39" s="488">
        <v>40952</v>
      </c>
      <c r="E39" s="489">
        <v>28000</v>
      </c>
      <c r="L39"/>
      <c r="M39"/>
      <c r="N39"/>
      <c r="O39"/>
      <c r="P39"/>
    </row>
    <row r="40" spans="1:16" ht="15" customHeight="1">
      <c r="A40" s="490" t="s">
        <v>1597</v>
      </c>
      <c r="B40" s="491" t="s">
        <v>500</v>
      </c>
      <c r="C40" s="491" t="s">
        <v>1590</v>
      </c>
      <c r="D40" s="492">
        <v>41057</v>
      </c>
      <c r="E40" s="493">
        <v>61750</v>
      </c>
      <c r="L40"/>
      <c r="M40"/>
      <c r="N40"/>
      <c r="O40"/>
      <c r="P40"/>
    </row>
    <row r="41" spans="1:16" ht="15" customHeight="1">
      <c r="A41" s="486" t="s">
        <v>1588</v>
      </c>
      <c r="B41" s="487" t="s">
        <v>500</v>
      </c>
      <c r="C41" s="487" t="s">
        <v>1598</v>
      </c>
      <c r="D41" s="488">
        <v>41092</v>
      </c>
      <c r="E41" s="489">
        <v>73000</v>
      </c>
      <c r="L41"/>
      <c r="M41"/>
      <c r="N41"/>
      <c r="O41"/>
      <c r="P41"/>
    </row>
    <row r="42" spans="1:16" ht="15" customHeight="1">
      <c r="A42" s="490" t="s">
        <v>112</v>
      </c>
      <c r="B42" s="491" t="s">
        <v>500</v>
      </c>
      <c r="C42" s="491" t="s">
        <v>1598</v>
      </c>
      <c r="D42" s="492">
        <v>41442</v>
      </c>
      <c r="E42" s="493">
        <v>208000</v>
      </c>
      <c r="L42"/>
      <c r="M42"/>
      <c r="N42"/>
      <c r="O42"/>
      <c r="P42"/>
    </row>
    <row r="43" spans="1:16" ht="15" customHeight="1">
      <c r="A43" s="486" t="s">
        <v>151</v>
      </c>
      <c r="B43" s="487" t="s">
        <v>500</v>
      </c>
      <c r="C43" s="487" t="s">
        <v>1598</v>
      </c>
      <c r="D43" s="488">
        <v>41547</v>
      </c>
      <c r="E43" s="489">
        <v>174250</v>
      </c>
      <c r="L43"/>
      <c r="M43"/>
      <c r="N43"/>
      <c r="O43"/>
      <c r="P43"/>
    </row>
    <row r="44" spans="1:16" ht="15" customHeight="1">
      <c r="A44" s="490" t="s">
        <v>1600</v>
      </c>
      <c r="B44" s="491" t="s">
        <v>500</v>
      </c>
      <c r="C44" s="491" t="s">
        <v>1598</v>
      </c>
      <c r="D44" s="492">
        <v>41288</v>
      </c>
      <c r="E44" s="493">
        <v>39250</v>
      </c>
      <c r="L44"/>
      <c r="M44"/>
      <c r="N44"/>
      <c r="O44"/>
      <c r="P44"/>
    </row>
    <row r="45" spans="1:16" ht="15" customHeight="1">
      <c r="A45" s="486" t="s">
        <v>1596</v>
      </c>
      <c r="B45" s="487" t="s">
        <v>500</v>
      </c>
      <c r="C45" s="487" t="s">
        <v>1598</v>
      </c>
      <c r="D45" s="488">
        <v>41197</v>
      </c>
      <c r="E45" s="489">
        <v>106750</v>
      </c>
      <c r="L45"/>
      <c r="M45"/>
      <c r="N45"/>
      <c r="O45"/>
      <c r="P45"/>
    </row>
    <row r="46" spans="1:16" ht="15" customHeight="1">
      <c r="A46" s="490" t="s">
        <v>1597</v>
      </c>
      <c r="B46" s="491" t="s">
        <v>500</v>
      </c>
      <c r="C46" s="491" t="s">
        <v>1598</v>
      </c>
      <c r="D46" s="492">
        <v>41442</v>
      </c>
      <c r="E46" s="493">
        <v>500000</v>
      </c>
      <c r="L46"/>
      <c r="M46"/>
      <c r="N46"/>
      <c r="O46"/>
      <c r="P46"/>
    </row>
    <row r="47" spans="1:16" ht="15" customHeight="1">
      <c r="A47" s="486" t="s">
        <v>1588</v>
      </c>
      <c r="B47" s="487" t="s">
        <v>500</v>
      </c>
      <c r="C47" s="487" t="s">
        <v>1595</v>
      </c>
      <c r="D47" s="488">
        <v>41547</v>
      </c>
      <c r="E47" s="489">
        <v>151750</v>
      </c>
      <c r="L47"/>
      <c r="M47"/>
      <c r="N47"/>
      <c r="O47"/>
      <c r="P47"/>
    </row>
    <row r="48" spans="1:16" ht="15" customHeight="1">
      <c r="A48" s="490" t="s">
        <v>112</v>
      </c>
      <c r="B48" s="491" t="s">
        <v>500</v>
      </c>
      <c r="C48" s="491" t="s">
        <v>1595</v>
      </c>
      <c r="D48" s="492">
        <v>41288</v>
      </c>
      <c r="E48" s="493">
        <v>50500</v>
      </c>
      <c r="L48"/>
      <c r="M48"/>
      <c r="N48"/>
      <c r="O48"/>
      <c r="P48"/>
    </row>
    <row r="49" spans="1:16" ht="15" customHeight="1">
      <c r="A49" s="486" t="s">
        <v>103</v>
      </c>
      <c r="B49" s="487" t="s">
        <v>500</v>
      </c>
      <c r="C49" s="487" t="s">
        <v>1595</v>
      </c>
      <c r="D49" s="488">
        <v>41127</v>
      </c>
      <c r="E49" s="489">
        <v>84250</v>
      </c>
      <c r="L49"/>
      <c r="M49"/>
      <c r="N49"/>
      <c r="O49"/>
      <c r="P49"/>
    </row>
    <row r="50" spans="1:16" ht="15" customHeight="1">
      <c r="A50" s="490" t="s">
        <v>151</v>
      </c>
      <c r="B50" s="491" t="s">
        <v>500</v>
      </c>
      <c r="C50" s="491" t="s">
        <v>1595</v>
      </c>
      <c r="D50" s="492">
        <v>40917</v>
      </c>
      <c r="E50" s="493">
        <v>16750</v>
      </c>
      <c r="L50"/>
      <c r="M50"/>
      <c r="N50"/>
      <c r="O50"/>
      <c r="P50"/>
    </row>
    <row r="51" spans="1:16" ht="15" customHeight="1">
      <c r="A51" s="486" t="s">
        <v>1600</v>
      </c>
      <c r="B51" s="487" t="s">
        <v>500</v>
      </c>
      <c r="C51" s="487" t="s">
        <v>1595</v>
      </c>
      <c r="D51" s="488">
        <v>41232</v>
      </c>
      <c r="E51" s="489">
        <v>118000</v>
      </c>
      <c r="L51"/>
      <c r="M51"/>
      <c r="N51"/>
      <c r="O51"/>
      <c r="P51"/>
    </row>
    <row r="52" spans="1:16" ht="15" customHeight="1">
      <c r="A52" s="490" t="s">
        <v>1596</v>
      </c>
      <c r="B52" s="491" t="s">
        <v>500</v>
      </c>
      <c r="C52" s="491" t="s">
        <v>1595</v>
      </c>
      <c r="D52" s="492">
        <v>41442</v>
      </c>
      <c r="E52" s="493">
        <v>185500</v>
      </c>
      <c r="L52"/>
      <c r="M52"/>
      <c r="N52"/>
      <c r="O52"/>
      <c r="P52"/>
    </row>
    <row r="53" spans="1:16" ht="15" customHeight="1">
      <c r="A53" s="486" t="s">
        <v>1597</v>
      </c>
      <c r="B53" s="487" t="s">
        <v>500</v>
      </c>
      <c r="C53" s="487" t="s">
        <v>1595</v>
      </c>
      <c r="D53" s="488">
        <v>41547</v>
      </c>
      <c r="E53" s="489">
        <v>219250</v>
      </c>
      <c r="L53"/>
      <c r="M53"/>
      <c r="N53"/>
      <c r="O53"/>
      <c r="P53"/>
    </row>
    <row r="54" spans="1:16" ht="15" customHeight="1">
      <c r="A54" s="490" t="s">
        <v>1588</v>
      </c>
      <c r="B54" s="491" t="s">
        <v>505</v>
      </c>
      <c r="C54" s="491" t="s">
        <v>1590</v>
      </c>
      <c r="D54" s="492">
        <v>41288</v>
      </c>
      <c r="E54" s="493">
        <v>136000</v>
      </c>
      <c r="L54"/>
      <c r="M54"/>
      <c r="N54"/>
      <c r="O54"/>
      <c r="P54"/>
    </row>
    <row r="55" spans="1:16" ht="15" customHeight="1">
      <c r="A55" s="486" t="s">
        <v>112</v>
      </c>
      <c r="B55" s="487" t="s">
        <v>505</v>
      </c>
      <c r="C55" s="487" t="s">
        <v>1590</v>
      </c>
      <c r="D55" s="488">
        <v>40973</v>
      </c>
      <c r="E55" s="489">
        <v>34750</v>
      </c>
      <c r="L55"/>
      <c r="M55"/>
      <c r="N55"/>
      <c r="O55"/>
      <c r="P55"/>
    </row>
    <row r="56" spans="1:16" ht="15" customHeight="1">
      <c r="A56" s="490" t="s">
        <v>103</v>
      </c>
      <c r="B56" s="491" t="s">
        <v>505</v>
      </c>
      <c r="C56" s="491" t="s">
        <v>1590</v>
      </c>
      <c r="D56" s="492">
        <v>41078</v>
      </c>
      <c r="E56" s="493">
        <v>68500</v>
      </c>
      <c r="L56"/>
      <c r="M56"/>
      <c r="N56"/>
      <c r="O56"/>
      <c r="P56"/>
    </row>
    <row r="57" spans="1:16" ht="15" customHeight="1">
      <c r="A57" s="486" t="s">
        <v>1600</v>
      </c>
      <c r="B57" s="487" t="s">
        <v>505</v>
      </c>
      <c r="C57" s="487" t="s">
        <v>1590</v>
      </c>
      <c r="D57" s="488">
        <v>41183</v>
      </c>
      <c r="E57" s="489">
        <v>102250</v>
      </c>
      <c r="L57"/>
      <c r="M57"/>
      <c r="N57"/>
      <c r="O57"/>
      <c r="P57"/>
    </row>
    <row r="58" spans="1:16" ht="15" customHeight="1">
      <c r="A58" s="490" t="s">
        <v>1596</v>
      </c>
      <c r="B58" s="491" t="s">
        <v>505</v>
      </c>
      <c r="C58" s="491" t="s">
        <v>1590</v>
      </c>
      <c r="D58" s="492">
        <v>41393</v>
      </c>
      <c r="E58" s="493">
        <v>169750</v>
      </c>
      <c r="L58"/>
      <c r="M58"/>
      <c r="N58"/>
      <c r="O58"/>
      <c r="P58"/>
    </row>
    <row r="59" spans="1:16" ht="15" customHeight="1">
      <c r="A59" s="486" t="s">
        <v>1597</v>
      </c>
      <c r="B59" s="487" t="s">
        <v>505</v>
      </c>
      <c r="C59" s="487" t="s">
        <v>1590</v>
      </c>
      <c r="D59" s="488">
        <v>41498</v>
      </c>
      <c r="E59" s="489">
        <v>203500</v>
      </c>
      <c r="L59"/>
      <c r="M59"/>
      <c r="N59"/>
      <c r="O59"/>
      <c r="P59"/>
    </row>
    <row r="60" spans="1:16" ht="15" customHeight="1">
      <c r="A60" s="490" t="s">
        <v>1588</v>
      </c>
      <c r="B60" s="491" t="s">
        <v>505</v>
      </c>
      <c r="C60" s="491" t="s">
        <v>1598</v>
      </c>
      <c r="D60" s="492">
        <v>41533</v>
      </c>
      <c r="E60" s="493">
        <v>214750</v>
      </c>
      <c r="L60"/>
      <c r="M60"/>
      <c r="N60"/>
      <c r="O60"/>
      <c r="P60"/>
    </row>
    <row r="61" spans="1:16" ht="15" customHeight="1">
      <c r="A61" s="486" t="s">
        <v>112</v>
      </c>
      <c r="B61" s="487" t="s">
        <v>505</v>
      </c>
      <c r="C61" s="487" t="s">
        <v>1598</v>
      </c>
      <c r="D61" s="488">
        <v>41218</v>
      </c>
      <c r="E61" s="489">
        <v>113500</v>
      </c>
    </row>
    <row r="62" spans="1:16" ht="15" customHeight="1">
      <c r="A62" s="490" t="s">
        <v>103</v>
      </c>
      <c r="B62" s="491" t="s">
        <v>505</v>
      </c>
      <c r="C62" s="491" t="s">
        <v>1598</v>
      </c>
      <c r="D62" s="492">
        <v>41323</v>
      </c>
      <c r="E62" s="493">
        <v>147250</v>
      </c>
    </row>
    <row r="63" spans="1:16" ht="15" customHeight="1">
      <c r="A63" s="486" t="s">
        <v>151</v>
      </c>
      <c r="B63" s="487" t="s">
        <v>505</v>
      </c>
      <c r="C63" s="487" t="s">
        <v>1598</v>
      </c>
      <c r="D63" s="488">
        <v>41113</v>
      </c>
      <c r="E63" s="489">
        <v>79750</v>
      </c>
    </row>
    <row r="64" spans="1:16" ht="15" customHeight="1">
      <c r="A64" s="490" t="s">
        <v>1600</v>
      </c>
      <c r="B64" s="491" t="s">
        <v>505</v>
      </c>
      <c r="C64" s="491" t="s">
        <v>1598</v>
      </c>
      <c r="D64" s="492">
        <v>41428</v>
      </c>
      <c r="E64" s="493">
        <v>181000</v>
      </c>
    </row>
    <row r="65" spans="1:5" ht="15" customHeight="1">
      <c r="A65" s="486" t="s">
        <v>1597</v>
      </c>
      <c r="B65" s="487" t="s">
        <v>505</v>
      </c>
      <c r="C65" s="487" t="s">
        <v>1598</v>
      </c>
      <c r="D65" s="488">
        <v>41008</v>
      </c>
      <c r="E65" s="489">
        <v>46000</v>
      </c>
    </row>
    <row r="66" spans="1:5" ht="15" customHeight="1">
      <c r="A66" s="490" t="s">
        <v>1588</v>
      </c>
      <c r="B66" s="491" t="s">
        <v>505</v>
      </c>
      <c r="C66" s="491" t="s">
        <v>1595</v>
      </c>
      <c r="D66" s="492">
        <v>41043</v>
      </c>
      <c r="E66" s="493">
        <v>57250</v>
      </c>
    </row>
    <row r="67" spans="1:5" ht="15" customHeight="1">
      <c r="A67" s="486" t="s">
        <v>112</v>
      </c>
      <c r="B67" s="487" t="s">
        <v>505</v>
      </c>
      <c r="C67" s="487" t="s">
        <v>1595</v>
      </c>
      <c r="D67" s="488">
        <v>41463</v>
      </c>
      <c r="E67" s="489">
        <v>192250</v>
      </c>
    </row>
    <row r="68" spans="1:5" ht="15" customHeight="1">
      <c r="A68" s="490" t="s">
        <v>103</v>
      </c>
      <c r="B68" s="491" t="s">
        <v>505</v>
      </c>
      <c r="C68" s="491" t="s">
        <v>1595</v>
      </c>
      <c r="D68" s="492">
        <v>41568</v>
      </c>
      <c r="E68" s="493">
        <v>226000</v>
      </c>
    </row>
    <row r="69" spans="1:5" ht="15" customHeight="1">
      <c r="A69" s="486" t="s">
        <v>151</v>
      </c>
      <c r="B69" s="487" t="s">
        <v>505</v>
      </c>
      <c r="C69" s="487" t="s">
        <v>1595</v>
      </c>
      <c r="D69" s="488">
        <v>41358</v>
      </c>
      <c r="E69" s="489">
        <v>158500</v>
      </c>
    </row>
    <row r="70" spans="1:5" ht="15" customHeight="1">
      <c r="A70" s="490" t="s">
        <v>1600</v>
      </c>
      <c r="B70" s="491" t="s">
        <v>505</v>
      </c>
      <c r="C70" s="491" t="s">
        <v>1595</v>
      </c>
      <c r="D70" s="492">
        <v>40938</v>
      </c>
      <c r="E70" s="493">
        <v>23500</v>
      </c>
    </row>
    <row r="71" spans="1:5" ht="15" customHeight="1">
      <c r="A71" s="486" t="s">
        <v>1596</v>
      </c>
      <c r="B71" s="487" t="s">
        <v>505</v>
      </c>
      <c r="C71" s="487" t="s">
        <v>1595</v>
      </c>
      <c r="D71" s="488">
        <v>41148</v>
      </c>
      <c r="E71" s="489">
        <v>91000</v>
      </c>
    </row>
    <row r="72" spans="1:5" ht="15" customHeight="1">
      <c r="A72" s="490" t="s">
        <v>1597</v>
      </c>
      <c r="B72" s="491" t="s">
        <v>505</v>
      </c>
      <c r="C72" s="491" t="s">
        <v>1595</v>
      </c>
      <c r="D72" s="492">
        <v>41253</v>
      </c>
      <c r="E72" s="493">
        <v>124750</v>
      </c>
    </row>
    <row r="73" spans="1:5" ht="15" customHeight="1">
      <c r="A73" s="486" t="s">
        <v>1588</v>
      </c>
      <c r="B73" s="487" t="s">
        <v>502</v>
      </c>
      <c r="C73" s="487" t="s">
        <v>1590</v>
      </c>
      <c r="D73" s="488">
        <v>41435</v>
      </c>
      <c r="E73" s="489">
        <v>183250</v>
      </c>
    </row>
    <row r="74" spans="1:5" ht="15" customHeight="1">
      <c r="A74" s="490" t="s">
        <v>112</v>
      </c>
      <c r="B74" s="491" t="s">
        <v>502</v>
      </c>
      <c r="C74" s="491" t="s">
        <v>1590</v>
      </c>
      <c r="D74" s="492">
        <v>41120</v>
      </c>
      <c r="E74" s="493">
        <v>82000</v>
      </c>
    </row>
    <row r="75" spans="1:5" ht="15" customHeight="1">
      <c r="A75" s="486" t="s">
        <v>103</v>
      </c>
      <c r="B75" s="487" t="s">
        <v>502</v>
      </c>
      <c r="C75" s="487" t="s">
        <v>1590</v>
      </c>
      <c r="D75" s="488">
        <v>41225</v>
      </c>
      <c r="E75" s="489">
        <v>115750</v>
      </c>
    </row>
    <row r="76" spans="1:5" ht="15" customHeight="1">
      <c r="A76" s="490" t="s">
        <v>151</v>
      </c>
      <c r="B76" s="491" t="s">
        <v>502</v>
      </c>
      <c r="C76" s="491" t="s">
        <v>1590</v>
      </c>
      <c r="D76" s="492">
        <v>41015</v>
      </c>
      <c r="E76" s="493">
        <v>48250</v>
      </c>
    </row>
    <row r="77" spans="1:5" ht="15" customHeight="1">
      <c r="A77" s="486" t="s">
        <v>1600</v>
      </c>
      <c r="B77" s="487" t="s">
        <v>502</v>
      </c>
      <c r="C77" s="487" t="s">
        <v>1590</v>
      </c>
      <c r="D77" s="488">
        <v>41330</v>
      </c>
      <c r="E77" s="489">
        <v>149500</v>
      </c>
    </row>
    <row r="78" spans="1:5" ht="15" customHeight="1">
      <c r="A78" s="490" t="s">
        <v>1596</v>
      </c>
      <c r="B78" s="491" t="s">
        <v>502</v>
      </c>
      <c r="C78" s="491" t="s">
        <v>1590</v>
      </c>
      <c r="D78" s="492">
        <v>41540</v>
      </c>
      <c r="E78" s="493">
        <v>217000</v>
      </c>
    </row>
    <row r="79" spans="1:5" ht="15" customHeight="1">
      <c r="A79" s="486" t="s">
        <v>1597</v>
      </c>
      <c r="B79" s="487" t="s">
        <v>502</v>
      </c>
      <c r="C79" s="487" t="s">
        <v>1590</v>
      </c>
      <c r="D79" s="488">
        <v>40910</v>
      </c>
      <c r="E79" s="489">
        <v>14500</v>
      </c>
    </row>
    <row r="80" spans="1:5" ht="15" customHeight="1">
      <c r="A80" s="490" t="s">
        <v>1588</v>
      </c>
      <c r="B80" s="491" t="s">
        <v>502</v>
      </c>
      <c r="C80" s="491" t="s">
        <v>1598</v>
      </c>
      <c r="D80" s="492">
        <v>40945</v>
      </c>
      <c r="E80" s="493">
        <v>25750</v>
      </c>
    </row>
    <row r="81" spans="1:5" ht="15" customHeight="1">
      <c r="A81" s="486" t="s">
        <v>112</v>
      </c>
      <c r="B81" s="487" t="s">
        <v>502</v>
      </c>
      <c r="C81" s="487" t="s">
        <v>1598</v>
      </c>
      <c r="D81" s="488">
        <v>41365</v>
      </c>
      <c r="E81" s="489">
        <v>160750</v>
      </c>
    </row>
    <row r="82" spans="1:5" ht="15" customHeight="1">
      <c r="A82" s="490" t="s">
        <v>103</v>
      </c>
      <c r="B82" s="491" t="s">
        <v>502</v>
      </c>
      <c r="C82" s="491" t="s">
        <v>1598</v>
      </c>
      <c r="D82" s="492">
        <v>41470</v>
      </c>
      <c r="E82" s="493">
        <v>194500</v>
      </c>
    </row>
    <row r="83" spans="1:5" ht="15" customHeight="1">
      <c r="A83" s="486" t="s">
        <v>151</v>
      </c>
      <c r="B83" s="487" t="s">
        <v>502</v>
      </c>
      <c r="C83" s="487" t="s">
        <v>1598</v>
      </c>
      <c r="D83" s="488">
        <v>41260</v>
      </c>
      <c r="E83" s="489">
        <v>127000</v>
      </c>
    </row>
    <row r="84" spans="1:5" ht="15" customHeight="1">
      <c r="A84" s="490" t="s">
        <v>1600</v>
      </c>
      <c r="B84" s="491" t="s">
        <v>502</v>
      </c>
      <c r="C84" s="491" t="s">
        <v>1598</v>
      </c>
      <c r="D84" s="492">
        <v>41575</v>
      </c>
      <c r="E84" s="493">
        <v>228250</v>
      </c>
    </row>
    <row r="85" spans="1:5">
      <c r="A85" s="486" t="s">
        <v>1596</v>
      </c>
      <c r="B85" s="487" t="s">
        <v>502</v>
      </c>
      <c r="C85" s="487" t="s">
        <v>1598</v>
      </c>
      <c r="D85" s="488">
        <v>41050</v>
      </c>
      <c r="E85" s="489">
        <v>59500</v>
      </c>
    </row>
    <row r="86" spans="1:5">
      <c r="A86" s="490" t="s">
        <v>1597</v>
      </c>
      <c r="B86" s="491" t="s">
        <v>502</v>
      </c>
      <c r="C86" s="491" t="s">
        <v>1598</v>
      </c>
      <c r="D86" s="492">
        <v>41155</v>
      </c>
      <c r="E86" s="493">
        <v>93250</v>
      </c>
    </row>
    <row r="87" spans="1:5">
      <c r="A87" s="486" t="s">
        <v>1588</v>
      </c>
      <c r="B87" s="487" t="s">
        <v>502</v>
      </c>
      <c r="C87" s="487" t="s">
        <v>1595</v>
      </c>
      <c r="D87" s="488">
        <v>41190</v>
      </c>
      <c r="E87" s="489">
        <v>104500</v>
      </c>
    </row>
    <row r="88" spans="1:5">
      <c r="A88" s="490" t="s">
        <v>103</v>
      </c>
      <c r="B88" s="491" t="s">
        <v>502</v>
      </c>
      <c r="C88" s="491" t="s">
        <v>1595</v>
      </c>
      <c r="D88" s="492">
        <v>40980</v>
      </c>
      <c r="E88" s="493">
        <v>37000</v>
      </c>
    </row>
    <row r="89" spans="1:5">
      <c r="A89" s="486" t="s">
        <v>151</v>
      </c>
      <c r="B89" s="487" t="s">
        <v>502</v>
      </c>
      <c r="C89" s="487" t="s">
        <v>1595</v>
      </c>
      <c r="D89" s="488">
        <v>41505</v>
      </c>
      <c r="E89" s="489">
        <v>205750</v>
      </c>
    </row>
    <row r="90" spans="1:5">
      <c r="A90" s="490" t="s">
        <v>1600</v>
      </c>
      <c r="B90" s="491" t="s">
        <v>502</v>
      </c>
      <c r="C90" s="491" t="s">
        <v>1595</v>
      </c>
      <c r="D90" s="492">
        <v>41085</v>
      </c>
      <c r="E90" s="493">
        <v>70750</v>
      </c>
    </row>
    <row r="91" spans="1:5">
      <c r="A91" s="486" t="s">
        <v>1596</v>
      </c>
      <c r="B91" s="487" t="s">
        <v>502</v>
      </c>
      <c r="C91" s="487" t="s">
        <v>1595</v>
      </c>
      <c r="D91" s="488">
        <v>41295</v>
      </c>
      <c r="E91" s="489">
        <v>138250</v>
      </c>
    </row>
    <row r="92" spans="1:5">
      <c r="A92" s="490" t="s">
        <v>1597</v>
      </c>
      <c r="B92" s="491" t="s">
        <v>502</v>
      </c>
      <c r="C92" s="491" t="s">
        <v>1595</v>
      </c>
      <c r="D92" s="492">
        <v>41400</v>
      </c>
      <c r="E92" s="493">
        <v>172000</v>
      </c>
    </row>
    <row r="93" spans="1:5">
      <c r="A93" s="486" t="s">
        <v>1588</v>
      </c>
      <c r="B93" s="487" t="s">
        <v>105</v>
      </c>
      <c r="C93" s="487" t="s">
        <v>1590</v>
      </c>
      <c r="D93" s="488">
        <v>41141</v>
      </c>
      <c r="E93" s="489">
        <v>88750</v>
      </c>
    </row>
    <row r="94" spans="1:5">
      <c r="A94" s="490" t="s">
        <v>112</v>
      </c>
      <c r="B94" s="491" t="s">
        <v>105</v>
      </c>
      <c r="C94" s="491" t="s">
        <v>1590</v>
      </c>
      <c r="D94" s="492">
        <v>41561</v>
      </c>
      <c r="E94" s="493">
        <v>223750</v>
      </c>
    </row>
    <row r="95" spans="1:5">
      <c r="A95" s="486" t="s">
        <v>103</v>
      </c>
      <c r="B95" s="487" t="s">
        <v>105</v>
      </c>
      <c r="C95" s="487" t="s">
        <v>1590</v>
      </c>
      <c r="D95" s="488">
        <v>40931</v>
      </c>
      <c r="E95" s="489">
        <v>21250</v>
      </c>
    </row>
    <row r="96" spans="1:5">
      <c r="A96" s="490" t="s">
        <v>151</v>
      </c>
      <c r="B96" s="491" t="s">
        <v>105</v>
      </c>
      <c r="C96" s="491" t="s">
        <v>1590</v>
      </c>
      <c r="D96" s="492">
        <v>41456</v>
      </c>
      <c r="E96" s="493">
        <v>190000</v>
      </c>
    </row>
    <row r="97" spans="1:5">
      <c r="A97" s="486" t="s">
        <v>1600</v>
      </c>
      <c r="B97" s="487" t="s">
        <v>105</v>
      </c>
      <c r="C97" s="487" t="s">
        <v>1590</v>
      </c>
      <c r="D97" s="488">
        <v>41036</v>
      </c>
      <c r="E97" s="489">
        <v>55000</v>
      </c>
    </row>
    <row r="98" spans="1:5">
      <c r="A98" s="490" t="s">
        <v>1596</v>
      </c>
      <c r="B98" s="491" t="s">
        <v>105</v>
      </c>
      <c r="C98" s="491" t="s">
        <v>1590</v>
      </c>
      <c r="D98" s="492">
        <v>41246</v>
      </c>
      <c r="E98" s="493">
        <v>122500</v>
      </c>
    </row>
    <row r="99" spans="1:5">
      <c r="A99" s="486" t="s">
        <v>1597</v>
      </c>
      <c r="B99" s="487" t="s">
        <v>105</v>
      </c>
      <c r="C99" s="487" t="s">
        <v>1590</v>
      </c>
      <c r="D99" s="488">
        <v>41351</v>
      </c>
      <c r="E99" s="489">
        <v>156250</v>
      </c>
    </row>
    <row r="100" spans="1:5">
      <c r="A100" s="490" t="s">
        <v>1588</v>
      </c>
      <c r="B100" s="491" t="s">
        <v>105</v>
      </c>
      <c r="C100" s="491" t="s">
        <v>1598</v>
      </c>
      <c r="D100" s="492">
        <v>41386</v>
      </c>
      <c r="E100" s="493">
        <v>167500</v>
      </c>
    </row>
    <row r="101" spans="1:5">
      <c r="A101" s="486" t="s">
        <v>112</v>
      </c>
      <c r="B101" s="487" t="s">
        <v>105</v>
      </c>
      <c r="C101" s="487" t="s">
        <v>1598</v>
      </c>
      <c r="D101" s="488">
        <v>41071</v>
      </c>
      <c r="E101" s="489">
        <v>66250</v>
      </c>
    </row>
    <row r="102" spans="1:5">
      <c r="A102" s="490" t="s">
        <v>103</v>
      </c>
      <c r="B102" s="491" t="s">
        <v>105</v>
      </c>
      <c r="C102" s="491" t="s">
        <v>1598</v>
      </c>
      <c r="D102" s="492">
        <v>41176</v>
      </c>
      <c r="E102" s="493">
        <v>100000</v>
      </c>
    </row>
    <row r="103" spans="1:5">
      <c r="A103" s="486" t="s">
        <v>151</v>
      </c>
      <c r="B103" s="487" t="s">
        <v>105</v>
      </c>
      <c r="C103" s="487" t="s">
        <v>1598</v>
      </c>
      <c r="D103" s="488">
        <v>40966</v>
      </c>
      <c r="E103" s="489">
        <v>32500</v>
      </c>
    </row>
    <row r="104" spans="1:5">
      <c r="A104" s="490" t="s">
        <v>1600</v>
      </c>
      <c r="B104" s="491" t="s">
        <v>105</v>
      </c>
      <c r="C104" s="491" t="s">
        <v>1598</v>
      </c>
      <c r="D104" s="492">
        <v>41281</v>
      </c>
      <c r="E104" s="493">
        <v>133750</v>
      </c>
    </row>
    <row r="105" spans="1:5">
      <c r="A105" s="486" t="s">
        <v>1596</v>
      </c>
      <c r="B105" s="487" t="s">
        <v>105</v>
      </c>
      <c r="C105" s="487" t="s">
        <v>1598</v>
      </c>
      <c r="D105" s="488">
        <v>41491</v>
      </c>
      <c r="E105" s="489">
        <v>201250</v>
      </c>
    </row>
    <row r="106" spans="1:5">
      <c r="A106" s="490" t="s">
        <v>1597</v>
      </c>
      <c r="B106" s="491" t="s">
        <v>105</v>
      </c>
      <c r="C106" s="491" t="s">
        <v>1598</v>
      </c>
      <c r="D106" s="492">
        <v>41596</v>
      </c>
      <c r="E106" s="493">
        <v>235000</v>
      </c>
    </row>
    <row r="107" spans="1:5">
      <c r="A107" s="486" t="s">
        <v>112</v>
      </c>
      <c r="B107" s="487" t="s">
        <v>105</v>
      </c>
      <c r="C107" s="487" t="s">
        <v>1595</v>
      </c>
      <c r="D107" s="488">
        <v>41316</v>
      </c>
      <c r="E107" s="489">
        <v>145000</v>
      </c>
    </row>
    <row r="108" spans="1:5">
      <c r="A108" s="490" t="s">
        <v>103</v>
      </c>
      <c r="B108" s="491" t="s">
        <v>105</v>
      </c>
      <c r="C108" s="491" t="s">
        <v>1595</v>
      </c>
      <c r="D108" s="492">
        <v>41421</v>
      </c>
      <c r="E108" s="493">
        <v>178750</v>
      </c>
    </row>
    <row r="109" spans="1:5">
      <c r="A109" s="486" t="s">
        <v>151</v>
      </c>
      <c r="B109" s="487" t="s">
        <v>105</v>
      </c>
      <c r="C109" s="487" t="s">
        <v>1595</v>
      </c>
      <c r="D109" s="488">
        <v>41211</v>
      </c>
      <c r="E109" s="489">
        <v>111250</v>
      </c>
    </row>
    <row r="110" spans="1:5">
      <c r="A110" s="490" t="s">
        <v>1600</v>
      </c>
      <c r="B110" s="491" t="s">
        <v>105</v>
      </c>
      <c r="C110" s="491" t="s">
        <v>1595</v>
      </c>
      <c r="D110" s="492">
        <v>41526</v>
      </c>
      <c r="E110" s="493">
        <v>212500</v>
      </c>
    </row>
    <row r="111" spans="1:5">
      <c r="A111" s="486" t="s">
        <v>1596</v>
      </c>
      <c r="B111" s="487" t="s">
        <v>105</v>
      </c>
      <c r="C111" s="487" t="s">
        <v>1595</v>
      </c>
      <c r="D111" s="488">
        <v>41001</v>
      </c>
      <c r="E111" s="489">
        <v>43750</v>
      </c>
    </row>
    <row r="112" spans="1:5">
      <c r="A112" s="490" t="s">
        <v>1597</v>
      </c>
      <c r="B112" s="491" t="s">
        <v>105</v>
      </c>
      <c r="C112" s="491" t="s">
        <v>1595</v>
      </c>
      <c r="D112" s="492">
        <v>41106</v>
      </c>
      <c r="E112" s="493">
        <v>77500</v>
      </c>
    </row>
  </sheetData>
  <mergeCells count="2">
    <mergeCell ref="A1:R1"/>
    <mergeCell ref="G13:O13"/>
  </mergeCells>
  <printOptions horizontalCentered="1"/>
  <pageMargins left="0.31496062992125984" right="0.31496062992125984" top="0.94488188976377963" bottom="0.74803149606299213" header="0.51181102362204722" footer="0.51181102362204722"/>
  <pageSetup scale="65" orientation="landscape" horizontalDpi="4294967294" r:id="rId3"/>
  <headerFooter>
    <oddHeader>&amp;C&amp;20Cursus Formules en Functies gevorderd</oddHeader>
    <oddFooter>&amp;L®Computraining&amp;R&amp;D</oddFooter>
  </headerFooter>
  <rowBreaks count="1" manualBreakCount="1">
    <brk id="48" max="17" man="1"/>
  </rowBreaks>
  <colBreaks count="1" manualBreakCount="1">
    <brk id="18" max="58" man="1"/>
  </colBreaks>
  <drawing r:id="rId4"/>
  <tableParts count="1">
    <tablePart r:id="rId5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G18"/>
  <sheetViews>
    <sheetView zoomScaleNormal="100" workbookViewId="0"/>
  </sheetViews>
  <sheetFormatPr baseColWidth="10" defaultColWidth="8.83203125" defaultRowHeight="15"/>
  <cols>
    <col min="2" max="2" width="14.83203125" bestFit="1" customWidth="1"/>
    <col min="7" max="7" width="18.33203125" customWidth="1"/>
  </cols>
  <sheetData>
    <row r="2" spans="2:7">
      <c r="B2" s="480" t="s">
        <v>29</v>
      </c>
      <c r="C2" s="480" t="s">
        <v>1591</v>
      </c>
      <c r="D2" s="480"/>
      <c r="E2" s="480"/>
    </row>
    <row r="3" spans="2:7">
      <c r="B3" s="480"/>
      <c r="C3" s="480"/>
      <c r="D3" s="480"/>
      <c r="E3" s="480"/>
    </row>
    <row r="4" spans="2:7">
      <c r="B4" s="480" t="s">
        <v>1594</v>
      </c>
      <c r="C4" s="480"/>
      <c r="D4" s="480" t="s">
        <v>1586</v>
      </c>
      <c r="E4" s="480"/>
      <c r="G4" s="496"/>
    </row>
    <row r="5" spans="2:7">
      <c r="B5" s="480" t="s">
        <v>1585</v>
      </c>
      <c r="C5" s="480" t="s">
        <v>60</v>
      </c>
      <c r="D5" s="480" t="s">
        <v>1590</v>
      </c>
      <c r="E5" s="480" t="s">
        <v>510</v>
      </c>
    </row>
    <row r="6" spans="2:7">
      <c r="B6" s="480" t="s">
        <v>103</v>
      </c>
      <c r="C6" s="480" t="s">
        <v>1589</v>
      </c>
      <c r="D6" s="480">
        <v>210250</v>
      </c>
      <c r="E6" s="480">
        <v>210250</v>
      </c>
    </row>
    <row r="7" spans="2:7">
      <c r="B7" s="480"/>
      <c r="C7" s="480" t="s">
        <v>500</v>
      </c>
      <c r="D7" s="480">
        <v>163000</v>
      </c>
      <c r="E7" s="480">
        <v>163000</v>
      </c>
    </row>
    <row r="8" spans="2:7">
      <c r="B8" s="480"/>
      <c r="C8" s="480" t="s">
        <v>505</v>
      </c>
      <c r="D8" s="480">
        <v>68500</v>
      </c>
      <c r="E8" s="480">
        <v>68500</v>
      </c>
    </row>
    <row r="9" spans="2:7">
      <c r="B9" s="480"/>
      <c r="C9" s="480" t="s">
        <v>502</v>
      </c>
      <c r="D9" s="480">
        <v>115750</v>
      </c>
      <c r="E9" s="480">
        <v>115750</v>
      </c>
    </row>
    <row r="10" spans="2:7">
      <c r="B10" s="480"/>
      <c r="C10" s="480" t="s">
        <v>105</v>
      </c>
      <c r="D10" s="480">
        <v>21250</v>
      </c>
      <c r="E10" s="480">
        <v>21250</v>
      </c>
    </row>
    <row r="11" spans="2:7">
      <c r="B11" s="480" t="s">
        <v>1599</v>
      </c>
      <c r="C11" s="480"/>
      <c r="D11" s="480">
        <v>578750</v>
      </c>
      <c r="E11" s="480">
        <v>578750</v>
      </c>
    </row>
    <row r="12" spans="2:7">
      <c r="B12" s="480" t="s">
        <v>1596</v>
      </c>
      <c r="C12" s="480" t="s">
        <v>1589</v>
      </c>
      <c r="D12" s="480">
        <v>75250</v>
      </c>
      <c r="E12" s="480">
        <v>75250</v>
      </c>
    </row>
    <row r="13" spans="2:7">
      <c r="B13" s="480"/>
      <c r="C13" s="480" t="s">
        <v>500</v>
      </c>
      <c r="D13" s="480">
        <v>28000</v>
      </c>
      <c r="E13" s="480">
        <v>28000</v>
      </c>
    </row>
    <row r="14" spans="2:7">
      <c r="B14" s="480"/>
      <c r="C14" s="480" t="s">
        <v>505</v>
      </c>
      <c r="D14" s="480">
        <v>169750</v>
      </c>
      <c r="E14" s="480">
        <v>169750</v>
      </c>
    </row>
    <row r="15" spans="2:7">
      <c r="B15" s="480"/>
      <c r="C15" s="480" t="s">
        <v>502</v>
      </c>
      <c r="D15" s="480">
        <v>217000</v>
      </c>
      <c r="E15" s="480">
        <v>217000</v>
      </c>
    </row>
    <row r="16" spans="2:7">
      <c r="B16" s="480"/>
      <c r="C16" s="480" t="s">
        <v>105</v>
      </c>
      <c r="D16" s="480">
        <v>122500</v>
      </c>
      <c r="E16" s="480">
        <v>122500</v>
      </c>
    </row>
    <row r="17" spans="2:5">
      <c r="B17" s="480" t="s">
        <v>1601</v>
      </c>
      <c r="C17" s="480"/>
      <c r="D17" s="480">
        <v>612500</v>
      </c>
      <c r="E17" s="480">
        <v>612500</v>
      </c>
    </row>
    <row r="18" spans="2:5">
      <c r="B18" s="480" t="s">
        <v>510</v>
      </c>
      <c r="C18" s="480"/>
      <c r="D18" s="480">
        <v>1191250</v>
      </c>
      <c r="E18" s="480">
        <v>1191250</v>
      </c>
    </row>
  </sheetData>
  <pageMargins left="0.7" right="0.7" top="0.75" bottom="0.75" header="0.3" footer="0.3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34"/>
  <sheetViews>
    <sheetView showGridLines="0" zoomScaleNormal="100" zoomScaleSheetLayoutView="100" workbookViewId="0">
      <selection activeCell="I1" sqref="I1"/>
    </sheetView>
  </sheetViews>
  <sheetFormatPr baseColWidth="10" defaultColWidth="9" defaultRowHeight="15"/>
  <cols>
    <col min="1" max="1" width="5.33203125" customWidth="1"/>
    <col min="2" max="2" width="16.1640625" customWidth="1"/>
    <col min="3" max="3" width="18.1640625" customWidth="1"/>
    <col min="4" max="4" width="20.5" customWidth="1"/>
    <col min="5" max="5" width="12.5" bestFit="1" customWidth="1"/>
    <col min="6" max="6" width="9.33203125" customWidth="1"/>
    <col min="7" max="7" width="9.83203125" customWidth="1"/>
    <col min="8" max="9" width="11" customWidth="1"/>
    <col min="10" max="11" width="7" customWidth="1"/>
    <col min="12" max="12" width="10" customWidth="1"/>
    <col min="13" max="225" width="8.5" customWidth="1"/>
    <col min="226" max="226" width="10" bestFit="1" customWidth="1"/>
  </cols>
  <sheetData>
    <row r="1" spans="1:8" s="64" customFormat="1" ht="30.75" customHeight="1" thickBot="1">
      <c r="A1" s="872" t="s">
        <v>7243</v>
      </c>
      <c r="B1" s="872"/>
      <c r="C1" s="872"/>
      <c r="D1" s="872"/>
      <c r="E1" s="872"/>
      <c r="F1" s="872"/>
      <c r="G1" s="872"/>
      <c r="H1" s="872"/>
    </row>
    <row r="2" spans="1:8" s="453" customFormat="1" ht="22" thickTop="1">
      <c r="A2" s="808" t="s">
        <v>7244</v>
      </c>
      <c r="B2" s="450"/>
      <c r="C2" s="451"/>
      <c r="D2" s="450"/>
      <c r="E2" s="450"/>
      <c r="F2" s="450"/>
      <c r="G2" s="450"/>
      <c r="H2" s="450"/>
    </row>
    <row r="3" spans="1:8">
      <c r="A3" s="85" t="s">
        <v>7245</v>
      </c>
    </row>
    <row r="4" spans="1:8">
      <c r="A4" s="85" t="s">
        <v>7246</v>
      </c>
    </row>
    <row r="5" spans="1:8">
      <c r="A5" s="85" t="s">
        <v>7247</v>
      </c>
    </row>
    <row r="6" spans="1:8" ht="7.5" customHeight="1">
      <c r="A6" s="85"/>
    </row>
    <row r="7" spans="1:8">
      <c r="A7" t="s">
        <v>7248</v>
      </c>
    </row>
    <row r="8" spans="1:8">
      <c r="A8" t="s">
        <v>7249</v>
      </c>
    </row>
    <row r="9" spans="1:8">
      <c r="A9" t="s">
        <v>7250</v>
      </c>
    </row>
    <row r="10" spans="1:8">
      <c r="A10" t="s">
        <v>7251</v>
      </c>
    </row>
    <row r="11" spans="1:8">
      <c r="A11" t="s">
        <v>7252</v>
      </c>
    </row>
    <row r="13" spans="1:8">
      <c r="A13" s="85" t="s">
        <v>7253</v>
      </c>
    </row>
    <row r="14" spans="1:8">
      <c r="D14" s="445" t="s">
        <v>7254</v>
      </c>
    </row>
    <row r="15" spans="1:8">
      <c r="B15" t="s">
        <v>7255</v>
      </c>
      <c r="C15" t="s">
        <v>7256</v>
      </c>
    </row>
    <row r="16" spans="1:8">
      <c r="B16" t="s">
        <v>7257</v>
      </c>
      <c r="C16">
        <v>9</v>
      </c>
      <c r="E16" s="759"/>
    </row>
    <row r="17" spans="2:5">
      <c r="B17" t="s">
        <v>499</v>
      </c>
      <c r="C17">
        <v>19</v>
      </c>
      <c r="E17" s="759"/>
    </row>
    <row r="18" spans="2:5">
      <c r="B18" t="s">
        <v>7258</v>
      </c>
      <c r="C18">
        <v>21</v>
      </c>
      <c r="E18" s="759"/>
    </row>
    <row r="19" spans="2:5">
      <c r="B19" t="s">
        <v>7259</v>
      </c>
      <c r="C19">
        <v>24</v>
      </c>
      <c r="E19" s="759"/>
    </row>
    <row r="20" spans="2:5">
      <c r="B20" t="s">
        <v>7260</v>
      </c>
      <c r="C20">
        <v>15</v>
      </c>
      <c r="E20" s="759"/>
    </row>
    <row r="21" spans="2:5">
      <c r="B21" t="s">
        <v>7261</v>
      </c>
      <c r="C21">
        <v>17</v>
      </c>
      <c r="E21" s="759"/>
    </row>
    <row r="22" spans="2:5">
      <c r="B22" t="s">
        <v>7262</v>
      </c>
      <c r="C22">
        <v>14</v>
      </c>
      <c r="E22" s="759"/>
    </row>
    <row r="23" spans="2:5">
      <c r="B23" t="s">
        <v>7263</v>
      </c>
      <c r="C23">
        <v>14</v>
      </c>
      <c r="E23" s="759"/>
    </row>
    <row r="24" spans="2:5">
      <c r="B24" t="s">
        <v>7264</v>
      </c>
      <c r="C24">
        <v>1</v>
      </c>
      <c r="E24" s="759"/>
    </row>
    <row r="25" spans="2:5">
      <c r="B25" t="s">
        <v>7265</v>
      </c>
      <c r="C25">
        <v>22</v>
      </c>
      <c r="E25" s="759"/>
    </row>
    <row r="26" spans="2:5">
      <c r="B26" t="s">
        <v>7266</v>
      </c>
      <c r="C26">
        <v>7</v>
      </c>
      <c r="E26" s="759"/>
    </row>
    <row r="27" spans="2:5">
      <c r="B27" t="s">
        <v>505</v>
      </c>
      <c r="C27">
        <v>54</v>
      </c>
      <c r="E27" s="759"/>
    </row>
    <row r="28" spans="2:5">
      <c r="B28" t="s">
        <v>7267</v>
      </c>
      <c r="C28">
        <v>7</v>
      </c>
      <c r="E28" s="759"/>
    </row>
    <row r="29" spans="2:5">
      <c r="B29" t="s">
        <v>501</v>
      </c>
      <c r="C29">
        <v>17</v>
      </c>
      <c r="E29" s="759"/>
    </row>
    <row r="30" spans="2:5">
      <c r="B30" t="s">
        <v>7268</v>
      </c>
      <c r="C30">
        <v>23</v>
      </c>
      <c r="E30" s="759"/>
    </row>
    <row r="31" spans="2:5">
      <c r="B31" t="s">
        <v>7269</v>
      </c>
      <c r="C31">
        <v>9</v>
      </c>
      <c r="E31" s="759"/>
    </row>
    <row r="32" spans="2:5">
      <c r="B32" t="s">
        <v>7270</v>
      </c>
      <c r="C32">
        <v>10</v>
      </c>
      <c r="E32" s="759"/>
    </row>
    <row r="33" spans="2:3">
      <c r="B33" t="s">
        <v>7271</v>
      </c>
      <c r="C33">
        <v>1</v>
      </c>
    </row>
    <row r="34" spans="2:3">
      <c r="B34" t="s">
        <v>510</v>
      </c>
      <c r="C34">
        <v>284</v>
      </c>
    </row>
  </sheetData>
  <mergeCells count="1">
    <mergeCell ref="A1:H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2"/>
  <headerFooter>
    <oddFooter>&amp;L® computraining&amp;R&amp;D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61"/>
  <sheetViews>
    <sheetView showGridLines="0" zoomScaleNormal="100" zoomScaleSheetLayoutView="100" workbookViewId="0">
      <selection activeCell="N1" sqref="N1"/>
    </sheetView>
  </sheetViews>
  <sheetFormatPr baseColWidth="10" defaultColWidth="9" defaultRowHeight="15"/>
  <cols>
    <col min="1" max="1" width="24.1640625" style="5" customWidth="1"/>
    <col min="2" max="2" width="14.33203125" style="5" customWidth="1"/>
    <col min="3" max="4" width="10.5" style="5" customWidth="1"/>
    <col min="5" max="5" width="12" style="5" customWidth="1"/>
    <col min="6" max="6" width="10" style="5" customWidth="1"/>
    <col min="7" max="7" width="8.5" style="5" customWidth="1"/>
    <col min="8" max="8" width="24.1640625" style="5" customWidth="1"/>
    <col min="9" max="9" width="14.33203125" style="5" customWidth="1"/>
    <col min="10" max="10" width="12" style="5" bestFit="1" customWidth="1"/>
    <col min="11" max="11" width="12" style="5" customWidth="1"/>
    <col min="12" max="13" width="12.5" style="5" customWidth="1"/>
    <col min="14" max="15" width="8.5" style="5" customWidth="1"/>
    <col min="16" max="16" width="11.83203125" style="5" bestFit="1" customWidth="1"/>
    <col min="17" max="17" width="10" style="5" bestFit="1" customWidth="1"/>
    <col min="18" max="16384" width="9" style="5"/>
  </cols>
  <sheetData>
    <row r="1" spans="1:13" s="64" customFormat="1" ht="30" customHeight="1" thickBot="1">
      <c r="A1" s="917" t="s">
        <v>7856</v>
      </c>
      <c r="B1" s="917"/>
      <c r="C1" s="917"/>
      <c r="D1" s="917"/>
      <c r="E1" s="917"/>
      <c r="F1" s="917"/>
      <c r="G1" s="917"/>
      <c r="H1" s="917"/>
      <c r="I1" s="917"/>
      <c r="J1" s="917"/>
      <c r="K1" s="917"/>
      <c r="L1" s="917"/>
      <c r="M1" s="917"/>
    </row>
    <row r="2" spans="1:13" s="453" customFormat="1" ht="22" thickTop="1">
      <c r="A2" s="808" t="s">
        <v>7894</v>
      </c>
      <c r="B2" s="450"/>
      <c r="C2" s="451"/>
      <c r="D2" s="450"/>
      <c r="E2" s="450"/>
      <c r="F2" s="450"/>
      <c r="G2" s="450"/>
      <c r="H2" s="450"/>
      <c r="I2" s="450"/>
      <c r="J2" s="450"/>
      <c r="K2" s="450"/>
      <c r="L2" s="450"/>
      <c r="M2" s="450"/>
    </row>
    <row r="3" spans="1:13" s="455" customFormat="1" ht="16">
      <c r="A3" s="454" t="s">
        <v>7857</v>
      </c>
      <c r="B3" s="456"/>
      <c r="C3" s="456"/>
      <c r="G3" s="5"/>
      <c r="H3" s="5"/>
    </row>
    <row r="4" spans="1:13" s="455" customFormat="1" ht="16">
      <c r="A4" s="795" t="s">
        <v>7858</v>
      </c>
      <c r="B4" s="5"/>
      <c r="C4" s="456"/>
      <c r="G4" s="5"/>
      <c r="H4" s="5"/>
    </row>
    <row r="5" spans="1:13" s="455" customFormat="1" ht="16">
      <c r="A5" s="795" t="s">
        <v>7859</v>
      </c>
      <c r="C5" s="456"/>
      <c r="G5" s="5"/>
      <c r="H5" s="5"/>
    </row>
    <row r="6" spans="1:13" s="455" customFormat="1" ht="16">
      <c r="A6" s="796" t="s">
        <v>7860</v>
      </c>
      <c r="C6" s="456"/>
      <c r="G6" s="5"/>
      <c r="H6" s="5"/>
    </row>
    <row r="7" spans="1:13" s="455" customFormat="1" ht="16">
      <c r="A7" s="5"/>
      <c r="B7" s="5" t="s">
        <v>7861</v>
      </c>
      <c r="C7" s="456"/>
      <c r="G7" s="5"/>
      <c r="H7" s="5"/>
    </row>
    <row r="8" spans="1:13" s="455" customFormat="1" ht="16">
      <c r="A8" s="5"/>
      <c r="B8" s="5" t="s">
        <v>7862</v>
      </c>
      <c r="C8" s="456"/>
      <c r="G8" s="5"/>
      <c r="H8" s="5"/>
    </row>
    <row r="9" spans="1:13" s="455" customFormat="1" ht="16">
      <c r="A9" s="5"/>
      <c r="B9" s="797" t="s">
        <v>7863</v>
      </c>
      <c r="C9" s="456"/>
      <c r="G9" s="5"/>
      <c r="H9" s="5"/>
    </row>
    <row r="10" spans="1:13" s="455" customFormat="1" ht="16">
      <c r="A10" s="301" t="s">
        <v>7864</v>
      </c>
      <c r="B10" s="5" t="s">
        <v>7865</v>
      </c>
      <c r="C10" s="456"/>
      <c r="G10" s="5"/>
      <c r="H10" s="5"/>
    </row>
    <row r="11" spans="1:13" s="455" customFormat="1" ht="16">
      <c r="B11" s="5" t="s">
        <v>7866</v>
      </c>
      <c r="C11" s="456"/>
      <c r="G11" s="5"/>
      <c r="H11" s="5"/>
    </row>
    <row r="12" spans="1:13" s="455" customFormat="1" ht="16">
      <c r="B12" s="5"/>
      <c r="C12" s="456"/>
      <c r="G12" s="5"/>
      <c r="H12" s="5"/>
    </row>
    <row r="13" spans="1:13" s="455" customFormat="1" ht="16">
      <c r="A13" t="s">
        <v>60</v>
      </c>
      <c r="B13" t="s">
        <v>1591</v>
      </c>
      <c r="C13" s="456"/>
      <c r="G13" s="5"/>
    </row>
    <row r="14" spans="1:13" s="455" customFormat="1" ht="16">
      <c r="A14" t="s">
        <v>7867</v>
      </c>
      <c r="B14" t="s">
        <v>1591</v>
      </c>
      <c r="C14" s="453"/>
      <c r="D14" s="453"/>
      <c r="E14" s="453"/>
      <c r="F14" s="453"/>
      <c r="G14" s="453"/>
      <c r="J14" s="453"/>
    </row>
    <row r="15" spans="1:13">
      <c r="A15"/>
      <c r="B15"/>
      <c r="C15"/>
      <c r="D15"/>
      <c r="E15"/>
    </row>
    <row r="16" spans="1:13">
      <c r="A16" t="s">
        <v>7868</v>
      </c>
      <c r="B16" t="s">
        <v>7837</v>
      </c>
      <c r="C16"/>
      <c r="D16"/>
      <c r="E16"/>
      <c r="F16"/>
    </row>
    <row r="17" spans="1:10">
      <c r="A17" t="s">
        <v>496</v>
      </c>
      <c r="B17" t="s">
        <v>7869</v>
      </c>
      <c r="C17" t="s">
        <v>7870</v>
      </c>
      <c r="D17" t="s">
        <v>510</v>
      </c>
      <c r="E17"/>
      <c r="F17"/>
      <c r="G17" s="798"/>
    </row>
    <row r="18" spans="1:10">
      <c r="A18" s="461" t="s">
        <v>7871</v>
      </c>
      <c r="B18" s="469">
        <v>500</v>
      </c>
      <c r="C18" s="469">
        <v>500</v>
      </c>
      <c r="D18" s="469">
        <v>500</v>
      </c>
      <c r="E18"/>
      <c r="F18"/>
      <c r="G18" s="798"/>
    </row>
    <row r="19" spans="1:10">
      <c r="A19" s="461" t="s">
        <v>7872</v>
      </c>
      <c r="B19" s="469">
        <v>2681</v>
      </c>
      <c r="C19" s="469">
        <v>4481.916666666667</v>
      </c>
      <c r="D19" s="469">
        <v>3818.4210526315787</v>
      </c>
      <c r="E19"/>
      <c r="F19"/>
      <c r="G19" s="798"/>
    </row>
    <row r="20" spans="1:10">
      <c r="A20" s="461" t="s">
        <v>415</v>
      </c>
      <c r="B20" s="469">
        <v>2848.1666666666665</v>
      </c>
      <c r="C20" s="469">
        <v>5173.833333333333</v>
      </c>
      <c r="D20" s="469">
        <v>4398.6111111111113</v>
      </c>
      <c r="E20"/>
      <c r="F20"/>
      <c r="G20" s="798"/>
    </row>
    <row r="21" spans="1:10">
      <c r="A21" s="461" t="s">
        <v>416</v>
      </c>
      <c r="B21" s="469">
        <v>3391.3333333333335</v>
      </c>
      <c r="C21" s="469">
        <v>5340.545454545455</v>
      </c>
      <c r="D21" s="469">
        <v>4463.3999999999996</v>
      </c>
      <c r="E21"/>
      <c r="F21"/>
    </row>
    <row r="22" spans="1:10">
      <c r="A22" s="461" t="s">
        <v>7873</v>
      </c>
      <c r="B22" s="469"/>
      <c r="C22" s="469">
        <v>5341</v>
      </c>
      <c r="D22" s="469">
        <v>5341</v>
      </c>
      <c r="E22"/>
      <c r="F22"/>
    </row>
    <row r="23" spans="1:10">
      <c r="A23" s="461" t="s">
        <v>7874</v>
      </c>
      <c r="B23" s="469">
        <v>3871</v>
      </c>
      <c r="C23" s="469">
        <v>3590.3333333333335</v>
      </c>
      <c r="D23" s="469">
        <v>3738.0526315789475</v>
      </c>
      <c r="E23"/>
      <c r="F23"/>
    </row>
    <row r="24" spans="1:10">
      <c r="A24" s="461" t="s">
        <v>510</v>
      </c>
      <c r="B24" s="469">
        <v>2621.1428571428573</v>
      </c>
      <c r="C24" s="469">
        <v>4149.4038461538457</v>
      </c>
      <c r="D24" s="469">
        <v>3466.5638297872342</v>
      </c>
      <c r="E24"/>
      <c r="F24"/>
    </row>
    <row r="25" spans="1:10">
      <c r="A25"/>
      <c r="B25"/>
      <c r="C25"/>
      <c r="D25"/>
      <c r="E25"/>
      <c r="F25"/>
    </row>
    <row r="26" spans="1:10">
      <c r="A26"/>
      <c r="B26"/>
      <c r="C26"/>
      <c r="D26"/>
      <c r="E26"/>
      <c r="H26"/>
      <c r="I26"/>
      <c r="J26"/>
    </row>
    <row r="27" spans="1:10">
      <c r="A27"/>
      <c r="B27"/>
      <c r="C27"/>
      <c r="D27"/>
      <c r="E27"/>
      <c r="H27"/>
      <c r="I27"/>
      <c r="J27"/>
    </row>
    <row r="28" spans="1:10">
      <c r="B28"/>
      <c r="C28"/>
      <c r="D28"/>
      <c r="E28"/>
      <c r="F28"/>
      <c r="H28"/>
      <c r="I28"/>
      <c r="J28"/>
    </row>
    <row r="29" spans="1:10">
      <c r="A29" s="496"/>
      <c r="B29"/>
      <c r="C29"/>
      <c r="D29"/>
      <c r="E29"/>
      <c r="F29"/>
      <c r="H29"/>
      <c r="I29"/>
      <c r="J29"/>
    </row>
    <row r="30" spans="1:10">
      <c r="A30" s="461"/>
      <c r="B30"/>
      <c r="C30"/>
      <c r="D30"/>
      <c r="E30"/>
      <c r="F30"/>
      <c r="H30"/>
      <c r="I30"/>
      <c r="J30"/>
    </row>
    <row r="31" spans="1:10">
      <c r="A31" s="461"/>
      <c r="B31"/>
      <c r="C31"/>
      <c r="D31"/>
      <c r="E31"/>
      <c r="F31"/>
      <c r="H31"/>
      <c r="I31"/>
      <c r="J31"/>
    </row>
    <row r="32" spans="1:10">
      <c r="A32" s="461"/>
      <c r="B32"/>
      <c r="C32"/>
      <c r="D32"/>
      <c r="E32"/>
      <c r="F32"/>
      <c r="H32"/>
      <c r="I32"/>
      <c r="J32"/>
    </row>
    <row r="33" spans="1:10">
      <c r="A33" s="461"/>
      <c r="B33"/>
      <c r="C33"/>
      <c r="D33"/>
      <c r="E33"/>
      <c r="F33"/>
      <c r="H33"/>
      <c r="I33"/>
      <c r="J33"/>
    </row>
    <row r="34" spans="1:10">
      <c r="A34" s="461"/>
      <c r="B34"/>
      <c r="C34"/>
      <c r="D34"/>
      <c r="E34"/>
      <c r="F34"/>
    </row>
    <row r="35" spans="1:10">
      <c r="A35" s="461"/>
      <c r="B35"/>
      <c r="C35"/>
      <c r="D35"/>
      <c r="E35"/>
      <c r="F35"/>
    </row>
    <row r="36" spans="1:10">
      <c r="A36" s="461"/>
      <c r="B36"/>
      <c r="C36"/>
      <c r="D36"/>
      <c r="E36"/>
      <c r="F36"/>
    </row>
    <row r="37" spans="1:10">
      <c r="A37"/>
      <c r="B37"/>
      <c r="C37"/>
      <c r="D37"/>
      <c r="E37"/>
      <c r="F37"/>
    </row>
    <row r="38" spans="1:10">
      <c r="A38"/>
      <c r="B38"/>
      <c r="C38"/>
      <c r="D38"/>
      <c r="E38"/>
      <c r="F38"/>
    </row>
    <row r="39" spans="1:10">
      <c r="A39"/>
      <c r="B39"/>
      <c r="C39"/>
      <c r="D39"/>
      <c r="E39"/>
      <c r="F39"/>
    </row>
    <row r="40" spans="1:10">
      <c r="A40"/>
      <c r="B40"/>
      <c r="C40"/>
      <c r="D40"/>
      <c r="E40"/>
      <c r="F40"/>
    </row>
    <row r="41" spans="1:10">
      <c r="A41"/>
      <c r="B41"/>
      <c r="C41"/>
      <c r="D41"/>
      <c r="E41"/>
      <c r="F41"/>
    </row>
    <row r="42" spans="1:10">
      <c r="A42"/>
      <c r="B42"/>
      <c r="C42"/>
      <c r="D42"/>
      <c r="E42"/>
      <c r="F42"/>
    </row>
    <row r="43" spans="1:10">
      <c r="A43"/>
      <c r="B43"/>
      <c r="C43"/>
      <c r="D43"/>
      <c r="E43"/>
      <c r="F43"/>
    </row>
    <row r="44" spans="1:10">
      <c r="A44"/>
      <c r="B44"/>
      <c r="C44"/>
      <c r="D44"/>
      <c r="E44"/>
      <c r="F44"/>
    </row>
    <row r="45" spans="1:10">
      <c r="A45"/>
      <c r="B45"/>
      <c r="C45"/>
      <c r="D45"/>
      <c r="E45"/>
      <c r="F45"/>
    </row>
    <row r="46" spans="1:10">
      <c r="A46"/>
      <c r="B46"/>
      <c r="C46"/>
      <c r="D46"/>
      <c r="E46"/>
      <c r="F46"/>
    </row>
    <row r="47" spans="1:10">
      <c r="A47"/>
      <c r="B47"/>
      <c r="C47"/>
      <c r="D47"/>
      <c r="E47"/>
      <c r="F47"/>
    </row>
    <row r="48" spans="1:10">
      <c r="A48"/>
      <c r="B48"/>
      <c r="C48"/>
      <c r="D48"/>
      <c r="E48"/>
      <c r="F48"/>
    </row>
    <row r="49" spans="1:6">
      <c r="A49"/>
      <c r="B49"/>
      <c r="C49"/>
      <c r="D49"/>
      <c r="E49"/>
      <c r="F49"/>
    </row>
    <row r="50" spans="1:6">
      <c r="A50"/>
      <c r="B50"/>
      <c r="C50"/>
      <c r="D50"/>
      <c r="E50"/>
      <c r="F50"/>
    </row>
    <row r="51" spans="1:6">
      <c r="A51"/>
      <c r="B51"/>
      <c r="C51"/>
      <c r="D51"/>
      <c r="E51"/>
      <c r="F51"/>
    </row>
    <row r="52" spans="1:6">
      <c r="A52"/>
      <c r="B52"/>
      <c r="C52"/>
      <c r="D52"/>
      <c r="E52"/>
      <c r="F52"/>
    </row>
    <row r="53" spans="1:6">
      <c r="A53"/>
      <c r="B53"/>
      <c r="C53"/>
      <c r="D53"/>
      <c r="E53"/>
      <c r="F53"/>
    </row>
    <row r="54" spans="1:6">
      <c r="A54"/>
      <c r="B54"/>
      <c r="C54"/>
      <c r="D54"/>
      <c r="E54"/>
      <c r="F54"/>
    </row>
    <row r="55" spans="1:6">
      <c r="A55"/>
      <c r="B55"/>
      <c r="C55"/>
      <c r="D55"/>
      <c r="E55"/>
      <c r="F55"/>
    </row>
    <row r="56" spans="1:6">
      <c r="A56"/>
      <c r="B56"/>
      <c r="C56"/>
      <c r="D56"/>
      <c r="E56"/>
      <c r="F56"/>
    </row>
    <row r="57" spans="1:6">
      <c r="A57"/>
      <c r="B57"/>
      <c r="C57"/>
      <c r="D57"/>
      <c r="E57"/>
      <c r="F57"/>
    </row>
    <row r="58" spans="1:6">
      <c r="A58"/>
      <c r="B58"/>
      <c r="C58"/>
      <c r="D58"/>
      <c r="E58"/>
      <c r="F58"/>
    </row>
    <row r="59" spans="1:6">
      <c r="A59"/>
      <c r="B59"/>
      <c r="C59"/>
      <c r="D59"/>
      <c r="E59"/>
      <c r="F59"/>
    </row>
    <row r="60" spans="1:6">
      <c r="A60"/>
      <c r="B60"/>
      <c r="C60"/>
      <c r="D60"/>
      <c r="E60"/>
      <c r="F60"/>
    </row>
    <row r="61" spans="1:6">
      <c r="A61"/>
      <c r="B61"/>
      <c r="C61"/>
      <c r="D61"/>
      <c r="E61"/>
      <c r="F61"/>
    </row>
  </sheetData>
  <mergeCells count="1">
    <mergeCell ref="A1:M1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1" orientation="landscape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137"/>
  <sheetViews>
    <sheetView showGridLines="0" workbookViewId="0">
      <selection activeCell="G23" sqref="G23"/>
    </sheetView>
  </sheetViews>
  <sheetFormatPr baseColWidth="10" defaultColWidth="9" defaultRowHeight="13"/>
  <cols>
    <col min="1" max="1" width="10.6640625" style="468" customWidth="1"/>
    <col min="2" max="2" width="10" style="468" bestFit="1" customWidth="1"/>
    <col min="3" max="3" width="9.6640625" style="468" customWidth="1"/>
    <col min="4" max="4" width="11" style="470" customWidth="1"/>
    <col min="5" max="5" width="9" style="468"/>
    <col min="6" max="6" width="15.33203125" style="468" customWidth="1"/>
    <col min="7" max="7" width="16.83203125" style="468" customWidth="1"/>
    <col min="8" max="10" width="10.1640625" style="468" customWidth="1"/>
    <col min="11" max="11" width="10" style="468" customWidth="1"/>
    <col min="12" max="18" width="10.6640625" style="468" customWidth="1"/>
    <col min="19" max="19" width="9.33203125" style="468" customWidth="1"/>
    <col min="20" max="25" width="10.6640625" style="468" customWidth="1"/>
    <col min="26" max="42" width="10.6640625" style="468" bestFit="1" customWidth="1"/>
    <col min="43" max="43" width="9.33203125" style="468" bestFit="1" customWidth="1"/>
    <col min="44" max="16384" width="9" style="468"/>
  </cols>
  <sheetData>
    <row r="1" spans="1:43" ht="15">
      <c r="A1" s="467" t="s">
        <v>1585</v>
      </c>
      <c r="B1" s="467" t="s">
        <v>7867</v>
      </c>
      <c r="C1" s="467" t="s">
        <v>291</v>
      </c>
      <c r="D1" s="466" t="s">
        <v>1717</v>
      </c>
      <c r="E1" s="467" t="s">
        <v>60</v>
      </c>
      <c r="F1"/>
      <c r="G1"/>
      <c r="H1"/>
      <c r="I1"/>
      <c r="J1"/>
      <c r="K1"/>
      <c r="L1" s="466"/>
      <c r="M1" s="467"/>
    </row>
    <row r="2" spans="1:43" ht="15">
      <c r="A2" s="468" t="s">
        <v>7871</v>
      </c>
      <c r="B2" s="468" t="s">
        <v>7875</v>
      </c>
      <c r="C2" s="468" t="s">
        <v>7869</v>
      </c>
      <c r="D2" s="470">
        <v>500</v>
      </c>
      <c r="E2" s="468" t="s">
        <v>7876</v>
      </c>
      <c r="F2"/>
      <c r="G2"/>
      <c r="H2"/>
      <c r="I2"/>
      <c r="J2"/>
      <c r="K2"/>
    </row>
    <row r="3" spans="1:43" ht="15">
      <c r="A3" s="468" t="s">
        <v>7871</v>
      </c>
      <c r="B3" s="468" t="s">
        <v>7875</v>
      </c>
      <c r="C3" s="468" t="s">
        <v>7877</v>
      </c>
      <c r="D3" s="470">
        <v>500</v>
      </c>
      <c r="E3" s="468" t="s">
        <v>7876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</row>
    <row r="4" spans="1:43" ht="15">
      <c r="A4" s="468" t="s">
        <v>7871</v>
      </c>
      <c r="B4" s="468" t="s">
        <v>7875</v>
      </c>
      <c r="C4" s="468" t="s">
        <v>7870</v>
      </c>
      <c r="D4" s="470">
        <v>500</v>
      </c>
      <c r="E4" s="468" t="s">
        <v>7876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</row>
    <row r="5" spans="1:43" ht="15">
      <c r="A5" s="468" t="s">
        <v>7871</v>
      </c>
      <c r="B5" s="468" t="s">
        <v>7878</v>
      </c>
      <c r="C5" s="468" t="s">
        <v>7869</v>
      </c>
      <c r="D5" s="470">
        <v>500</v>
      </c>
      <c r="E5" s="468" t="s">
        <v>7876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</row>
    <row r="6" spans="1:43" ht="15">
      <c r="A6" s="468" t="s">
        <v>7871</v>
      </c>
      <c r="B6" s="468" t="s">
        <v>7879</v>
      </c>
      <c r="C6" s="468" t="s">
        <v>7869</v>
      </c>
      <c r="D6" s="470">
        <v>500</v>
      </c>
      <c r="E6" s="468" t="s">
        <v>7876</v>
      </c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3" ht="15">
      <c r="A7" s="468" t="s">
        <v>7871</v>
      </c>
      <c r="B7" s="468" t="s">
        <v>7879</v>
      </c>
      <c r="C7" s="468" t="s">
        <v>7877</v>
      </c>
      <c r="D7" s="470">
        <v>500</v>
      </c>
      <c r="E7" s="468" t="s">
        <v>7876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</row>
    <row r="8" spans="1:43" ht="15">
      <c r="A8" s="468" t="s">
        <v>7871</v>
      </c>
      <c r="B8" s="468" t="s">
        <v>7879</v>
      </c>
      <c r="C8" s="468" t="s">
        <v>7870</v>
      </c>
      <c r="D8" s="470">
        <v>500</v>
      </c>
      <c r="E8" s="468" t="s">
        <v>7876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</row>
    <row r="9" spans="1:43" ht="15">
      <c r="A9" s="468" t="s">
        <v>7871</v>
      </c>
      <c r="B9" s="468" t="s">
        <v>7880</v>
      </c>
      <c r="C9" s="468" t="s">
        <v>7869</v>
      </c>
      <c r="D9" s="470">
        <v>500</v>
      </c>
      <c r="E9" s="468" t="s">
        <v>7876</v>
      </c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</row>
    <row r="10" spans="1:43" ht="15">
      <c r="A10" s="468" t="s">
        <v>7871</v>
      </c>
      <c r="B10" s="468" t="s">
        <v>7880</v>
      </c>
      <c r="C10" s="468" t="s">
        <v>7870</v>
      </c>
      <c r="D10" s="470">
        <v>500</v>
      </c>
      <c r="E10" s="468" t="s">
        <v>7876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</row>
    <row r="11" spans="1:43" ht="15">
      <c r="A11" s="468" t="s">
        <v>7871</v>
      </c>
      <c r="B11" s="468" t="s">
        <v>7881</v>
      </c>
      <c r="C11" s="468" t="s">
        <v>7869</v>
      </c>
      <c r="D11" s="470">
        <v>500</v>
      </c>
      <c r="E11" s="468" t="s">
        <v>7876</v>
      </c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</row>
    <row r="12" spans="1:43" ht="15">
      <c r="A12" s="468" t="s">
        <v>7871</v>
      </c>
      <c r="B12" s="468" t="s">
        <v>7881</v>
      </c>
      <c r="C12" s="468" t="s">
        <v>7877</v>
      </c>
      <c r="D12" s="470">
        <v>500</v>
      </c>
      <c r="E12" s="468" t="s">
        <v>7876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</row>
    <row r="13" spans="1:43" ht="15">
      <c r="A13" s="468" t="s">
        <v>7871</v>
      </c>
      <c r="B13" s="468" t="s">
        <v>7882</v>
      </c>
      <c r="C13" s="468" t="s">
        <v>7869</v>
      </c>
      <c r="D13" s="470">
        <v>500</v>
      </c>
      <c r="E13" s="468" t="s">
        <v>7876</v>
      </c>
      <c r="F13"/>
      <c r="G13"/>
      <c r="H13"/>
      <c r="I13"/>
      <c r="J13"/>
      <c r="K13"/>
      <c r="L13"/>
    </row>
    <row r="14" spans="1:43" ht="15">
      <c r="A14" s="468" t="s">
        <v>7871</v>
      </c>
      <c r="B14" s="468" t="s">
        <v>7882</v>
      </c>
      <c r="C14" s="468" t="s">
        <v>7877</v>
      </c>
      <c r="D14" s="470">
        <v>500</v>
      </c>
      <c r="E14" s="468" t="s">
        <v>7876</v>
      </c>
      <c r="F14"/>
      <c r="G14"/>
      <c r="H14"/>
      <c r="I14"/>
      <c r="J14"/>
      <c r="K14"/>
      <c r="L14"/>
    </row>
    <row r="15" spans="1:43" ht="15">
      <c r="A15" s="468" t="s">
        <v>7871</v>
      </c>
      <c r="B15" s="468" t="s">
        <v>7883</v>
      </c>
      <c r="C15" s="468" t="s">
        <v>7877</v>
      </c>
      <c r="D15" s="470">
        <v>500</v>
      </c>
      <c r="E15" s="468" t="s">
        <v>7876</v>
      </c>
      <c r="F15"/>
      <c r="G15"/>
      <c r="H15"/>
      <c r="I15"/>
      <c r="J15"/>
      <c r="K15"/>
      <c r="L15"/>
    </row>
    <row r="16" spans="1:43" ht="15">
      <c r="A16" s="468" t="s">
        <v>7871</v>
      </c>
      <c r="B16" s="468" t="s">
        <v>7883</v>
      </c>
      <c r="C16" s="468" t="s">
        <v>7870</v>
      </c>
      <c r="D16" s="470">
        <v>500</v>
      </c>
      <c r="E16" s="468" t="s">
        <v>7876</v>
      </c>
      <c r="F16"/>
      <c r="G16"/>
      <c r="H16"/>
      <c r="I16"/>
      <c r="J16"/>
      <c r="K16"/>
      <c r="L16"/>
    </row>
    <row r="17" spans="1:12" ht="15">
      <c r="A17" s="468" t="s">
        <v>7871</v>
      </c>
      <c r="B17" s="468" t="s">
        <v>7884</v>
      </c>
      <c r="C17" s="468" t="s">
        <v>7869</v>
      </c>
      <c r="D17" s="470">
        <v>500</v>
      </c>
      <c r="E17" s="468" t="s">
        <v>7876</v>
      </c>
      <c r="F17"/>
      <c r="G17"/>
      <c r="H17"/>
      <c r="I17"/>
      <c r="J17"/>
      <c r="K17"/>
      <c r="L17"/>
    </row>
    <row r="18" spans="1:12" ht="15">
      <c r="A18" s="468" t="s">
        <v>7871</v>
      </c>
      <c r="B18" s="468" t="s">
        <v>7884</v>
      </c>
      <c r="C18" s="468" t="s">
        <v>7877</v>
      </c>
      <c r="D18" s="470">
        <v>500</v>
      </c>
      <c r="E18" s="468" t="s">
        <v>7876</v>
      </c>
      <c r="F18"/>
      <c r="G18"/>
      <c r="H18"/>
      <c r="I18"/>
      <c r="J18"/>
      <c r="K18"/>
      <c r="L18"/>
    </row>
    <row r="19" spans="1:12" ht="15">
      <c r="A19" s="468" t="s">
        <v>7871</v>
      </c>
      <c r="B19" s="468" t="s">
        <v>7885</v>
      </c>
      <c r="C19" s="468" t="s">
        <v>7869</v>
      </c>
      <c r="D19" s="470">
        <v>500</v>
      </c>
      <c r="E19" s="468" t="s">
        <v>7876</v>
      </c>
      <c r="F19"/>
      <c r="G19"/>
      <c r="H19"/>
      <c r="I19"/>
      <c r="J19"/>
      <c r="K19"/>
      <c r="L19"/>
    </row>
    <row r="20" spans="1:12" ht="15">
      <c r="A20" s="468" t="s">
        <v>7871</v>
      </c>
      <c r="B20" s="468" t="s">
        <v>7885</v>
      </c>
      <c r="C20" s="468" t="s">
        <v>7870</v>
      </c>
      <c r="D20" s="470">
        <v>500</v>
      </c>
      <c r="E20" s="468" t="s">
        <v>7876</v>
      </c>
      <c r="F20"/>
      <c r="G20"/>
      <c r="H20"/>
      <c r="I20"/>
      <c r="J20"/>
      <c r="K20"/>
      <c r="L20"/>
    </row>
    <row r="21" spans="1:12" ht="15">
      <c r="A21" s="468" t="s">
        <v>7871</v>
      </c>
      <c r="B21" s="468" t="s">
        <v>7886</v>
      </c>
      <c r="C21" s="468" t="s">
        <v>7869</v>
      </c>
      <c r="D21" s="470">
        <v>500</v>
      </c>
      <c r="E21" s="468" t="s">
        <v>7876</v>
      </c>
      <c r="F21"/>
      <c r="G21"/>
      <c r="H21"/>
      <c r="I21"/>
      <c r="J21"/>
      <c r="K21"/>
      <c r="L21"/>
    </row>
    <row r="22" spans="1:12" ht="15">
      <c r="A22" s="468" t="s">
        <v>7871</v>
      </c>
      <c r="B22" s="468" t="s">
        <v>7886</v>
      </c>
      <c r="C22" s="468" t="s">
        <v>7870</v>
      </c>
      <c r="D22" s="470">
        <v>500</v>
      </c>
      <c r="E22" s="468" t="s">
        <v>7876</v>
      </c>
      <c r="F22"/>
      <c r="G22"/>
      <c r="H22"/>
      <c r="I22"/>
      <c r="J22"/>
      <c r="K22"/>
      <c r="L22"/>
    </row>
    <row r="23" spans="1:12" ht="15">
      <c r="A23" s="468" t="s">
        <v>7871</v>
      </c>
      <c r="B23" s="468" t="s">
        <v>7887</v>
      </c>
      <c r="C23" s="468" t="s">
        <v>7877</v>
      </c>
      <c r="D23" s="470">
        <v>500</v>
      </c>
      <c r="E23" s="468" t="s">
        <v>7876</v>
      </c>
      <c r="F23"/>
      <c r="G23"/>
      <c r="H23"/>
      <c r="I23"/>
      <c r="J23"/>
      <c r="K23"/>
      <c r="L23"/>
    </row>
    <row r="24" spans="1:12" ht="15">
      <c r="A24" s="468" t="s">
        <v>7871</v>
      </c>
      <c r="B24" s="468" t="s">
        <v>7887</v>
      </c>
      <c r="C24" s="468" t="s">
        <v>7870</v>
      </c>
      <c r="D24" s="470">
        <v>500</v>
      </c>
      <c r="E24" s="468" t="s">
        <v>7876</v>
      </c>
      <c r="F24"/>
      <c r="G24"/>
      <c r="H24"/>
      <c r="I24"/>
      <c r="J24"/>
      <c r="K24"/>
      <c r="L24"/>
    </row>
    <row r="25" spans="1:12" ht="15">
      <c r="A25" s="468" t="s">
        <v>7871</v>
      </c>
      <c r="B25" s="468" t="s">
        <v>7888</v>
      </c>
      <c r="C25" s="468" t="s">
        <v>7869</v>
      </c>
      <c r="D25" s="470">
        <v>500</v>
      </c>
      <c r="E25" s="468" t="s">
        <v>7876</v>
      </c>
      <c r="F25"/>
      <c r="G25"/>
      <c r="H25"/>
      <c r="I25"/>
      <c r="J25"/>
      <c r="K25"/>
      <c r="L25"/>
    </row>
    <row r="26" spans="1:12" ht="15">
      <c r="A26" s="468" t="s">
        <v>7871</v>
      </c>
      <c r="B26" s="468" t="s">
        <v>7888</v>
      </c>
      <c r="C26" s="468" t="s">
        <v>7877</v>
      </c>
      <c r="D26" s="470">
        <v>500</v>
      </c>
      <c r="E26" s="468" t="s">
        <v>7876</v>
      </c>
      <c r="F26"/>
      <c r="G26"/>
      <c r="H26"/>
      <c r="I26"/>
      <c r="J26"/>
      <c r="K26"/>
      <c r="L26"/>
    </row>
    <row r="27" spans="1:12" ht="15">
      <c r="A27" s="468" t="s">
        <v>7872</v>
      </c>
      <c r="B27" s="468" t="s">
        <v>7875</v>
      </c>
      <c r="C27" s="468" t="s">
        <v>7877</v>
      </c>
      <c r="D27" s="470">
        <v>5224</v>
      </c>
      <c r="E27" s="468" t="s">
        <v>64</v>
      </c>
      <c r="F27"/>
      <c r="G27"/>
      <c r="H27"/>
      <c r="I27"/>
      <c r="J27"/>
      <c r="K27"/>
      <c r="L27"/>
    </row>
    <row r="28" spans="1:12" ht="15">
      <c r="A28" s="468" t="s">
        <v>7872</v>
      </c>
      <c r="B28" s="468" t="s">
        <v>7875</v>
      </c>
      <c r="C28" s="468" t="s">
        <v>7870</v>
      </c>
      <c r="D28" s="470">
        <v>5224</v>
      </c>
      <c r="E28" s="468" t="s">
        <v>64</v>
      </c>
      <c r="F28"/>
      <c r="G28"/>
      <c r="H28"/>
      <c r="I28"/>
      <c r="J28"/>
      <c r="K28"/>
      <c r="L28"/>
    </row>
    <row r="29" spans="1:12" ht="15">
      <c r="A29" s="468" t="s">
        <v>7872</v>
      </c>
      <c r="B29" s="468" t="s">
        <v>7878</v>
      </c>
      <c r="C29" s="468" t="s">
        <v>7877</v>
      </c>
      <c r="D29" s="470">
        <v>5521</v>
      </c>
      <c r="E29" s="468" t="s">
        <v>64</v>
      </c>
      <c r="F29"/>
      <c r="G29"/>
      <c r="H29"/>
      <c r="I29"/>
      <c r="J29"/>
      <c r="K29"/>
      <c r="L29"/>
    </row>
    <row r="30" spans="1:12" ht="15">
      <c r="A30" s="468" t="s">
        <v>7872</v>
      </c>
      <c r="B30" s="468" t="s">
        <v>7878</v>
      </c>
      <c r="C30" s="468" t="s">
        <v>7870</v>
      </c>
      <c r="D30" s="470">
        <v>5521</v>
      </c>
      <c r="E30" s="468" t="s">
        <v>64</v>
      </c>
      <c r="F30"/>
      <c r="G30"/>
      <c r="H30"/>
      <c r="I30"/>
      <c r="J30"/>
      <c r="K30"/>
      <c r="L30"/>
    </row>
    <row r="31" spans="1:12" ht="15">
      <c r="A31" s="468" t="s">
        <v>7872</v>
      </c>
      <c r="B31" s="468" t="s">
        <v>7879</v>
      </c>
      <c r="C31" s="468" t="s">
        <v>7869</v>
      </c>
      <c r="D31" s="470">
        <v>5211</v>
      </c>
      <c r="E31" s="468" t="s">
        <v>64</v>
      </c>
      <c r="F31"/>
      <c r="G31"/>
      <c r="H31"/>
      <c r="I31"/>
      <c r="J31"/>
      <c r="K31"/>
      <c r="L31"/>
    </row>
    <row r="32" spans="1:12" ht="15">
      <c r="A32" s="468" t="s">
        <v>7872</v>
      </c>
      <c r="B32" s="468" t="s">
        <v>7879</v>
      </c>
      <c r="C32" s="468" t="s">
        <v>7877</v>
      </c>
      <c r="D32" s="470">
        <v>8524</v>
      </c>
      <c r="E32" s="468" t="s">
        <v>64</v>
      </c>
      <c r="F32"/>
      <c r="G32"/>
      <c r="H32"/>
      <c r="I32"/>
      <c r="J32"/>
      <c r="K32"/>
      <c r="L32"/>
    </row>
    <row r="33" spans="1:12" ht="15">
      <c r="A33" s="468" t="s">
        <v>7872</v>
      </c>
      <c r="B33" s="468" t="s">
        <v>7879</v>
      </c>
      <c r="C33" s="468" t="s">
        <v>7870</v>
      </c>
      <c r="D33" s="470">
        <v>5211</v>
      </c>
      <c r="E33" s="468" t="s">
        <v>64</v>
      </c>
      <c r="F33"/>
      <c r="G33"/>
      <c r="H33"/>
      <c r="I33"/>
      <c r="J33"/>
      <c r="K33"/>
      <c r="L33"/>
    </row>
    <row r="34" spans="1:12" ht="15">
      <c r="A34" s="468" t="s">
        <v>7872</v>
      </c>
      <c r="B34" s="468" t="s">
        <v>7880</v>
      </c>
      <c r="C34" s="468" t="s">
        <v>7869</v>
      </c>
      <c r="D34" s="470">
        <v>1998</v>
      </c>
      <c r="E34" s="468" t="s">
        <v>64</v>
      </c>
      <c r="F34"/>
      <c r="G34"/>
      <c r="H34"/>
      <c r="I34"/>
      <c r="J34"/>
      <c r="K34"/>
      <c r="L34"/>
    </row>
    <row r="35" spans="1:12" ht="15">
      <c r="A35" s="468" t="s">
        <v>7872</v>
      </c>
      <c r="B35" s="468" t="s">
        <v>7880</v>
      </c>
      <c r="C35" s="468" t="s">
        <v>7877</v>
      </c>
      <c r="D35" s="470">
        <v>2131</v>
      </c>
      <c r="E35" s="468" t="s">
        <v>64</v>
      </c>
      <c r="F35"/>
      <c r="G35"/>
      <c r="H35"/>
      <c r="I35"/>
      <c r="J35"/>
      <c r="K35"/>
      <c r="L35"/>
    </row>
    <row r="36" spans="1:12" ht="15">
      <c r="A36" s="468" t="s">
        <v>7872</v>
      </c>
      <c r="B36" s="468" t="s">
        <v>7880</v>
      </c>
      <c r="C36" s="468" t="s">
        <v>7870</v>
      </c>
      <c r="D36" s="470">
        <v>1998</v>
      </c>
      <c r="E36" s="468" t="s">
        <v>64</v>
      </c>
      <c r="F36"/>
      <c r="G36"/>
      <c r="H36"/>
      <c r="I36"/>
      <c r="J36"/>
      <c r="K36"/>
      <c r="L36"/>
    </row>
    <row r="37" spans="1:12" ht="15">
      <c r="A37" s="468" t="s">
        <v>7872</v>
      </c>
      <c r="B37" s="468" t="s">
        <v>7880</v>
      </c>
      <c r="C37" s="468" t="s">
        <v>7870</v>
      </c>
      <c r="D37" s="470">
        <v>2131</v>
      </c>
      <c r="E37" s="468" t="s">
        <v>64</v>
      </c>
      <c r="F37"/>
      <c r="G37"/>
      <c r="H37"/>
      <c r="I37"/>
      <c r="J37"/>
      <c r="K37"/>
      <c r="L37"/>
    </row>
    <row r="38" spans="1:12" ht="15">
      <c r="A38" s="468" t="s">
        <v>7872</v>
      </c>
      <c r="B38" s="468" t="s">
        <v>7881</v>
      </c>
      <c r="C38" s="468" t="s">
        <v>7869</v>
      </c>
      <c r="D38" s="470">
        <v>954</v>
      </c>
      <c r="E38" s="468" t="s">
        <v>64</v>
      </c>
      <c r="F38"/>
      <c r="G38"/>
      <c r="H38"/>
      <c r="I38"/>
      <c r="J38"/>
      <c r="K38"/>
      <c r="L38"/>
    </row>
    <row r="39" spans="1:12" ht="15">
      <c r="A39" s="468" t="s">
        <v>7872</v>
      </c>
      <c r="B39" s="468" t="s">
        <v>7881</v>
      </c>
      <c r="C39" s="468" t="s">
        <v>7877</v>
      </c>
      <c r="D39" s="470">
        <v>954</v>
      </c>
      <c r="E39" s="468" t="s">
        <v>64</v>
      </c>
      <c r="F39"/>
      <c r="G39"/>
      <c r="H39"/>
      <c r="I39"/>
      <c r="J39"/>
      <c r="K39"/>
      <c r="L39"/>
    </row>
    <row r="40" spans="1:12" ht="15">
      <c r="A40" s="468" t="s">
        <v>7872</v>
      </c>
      <c r="B40" s="468" t="s">
        <v>7881</v>
      </c>
      <c r="C40" s="468" t="s">
        <v>7870</v>
      </c>
      <c r="D40" s="470">
        <v>8524</v>
      </c>
      <c r="E40" s="468" t="s">
        <v>64</v>
      </c>
      <c r="F40"/>
      <c r="G40"/>
      <c r="H40"/>
      <c r="I40"/>
      <c r="J40"/>
      <c r="K40"/>
      <c r="L40"/>
    </row>
    <row r="41" spans="1:12" ht="15">
      <c r="A41" s="468" t="s">
        <v>7872</v>
      </c>
      <c r="B41" s="468" t="s">
        <v>7882</v>
      </c>
      <c r="C41" s="468" t="s">
        <v>7877</v>
      </c>
      <c r="D41" s="470">
        <v>4236</v>
      </c>
      <c r="E41" s="468" t="s">
        <v>64</v>
      </c>
      <c r="F41"/>
      <c r="G41"/>
      <c r="H41"/>
      <c r="I41"/>
      <c r="J41"/>
      <c r="K41"/>
      <c r="L41"/>
    </row>
    <row r="42" spans="1:12" ht="15">
      <c r="A42" s="468" t="s">
        <v>7872</v>
      </c>
      <c r="B42" s="468" t="s">
        <v>7882</v>
      </c>
      <c r="C42" s="468" t="s">
        <v>7870</v>
      </c>
      <c r="D42" s="470">
        <v>4236</v>
      </c>
      <c r="E42" s="468" t="s">
        <v>64</v>
      </c>
      <c r="F42"/>
      <c r="G42"/>
      <c r="H42"/>
      <c r="I42"/>
      <c r="J42"/>
      <c r="K42"/>
      <c r="L42"/>
    </row>
    <row r="43" spans="1:12" ht="15">
      <c r="A43" s="468" t="s">
        <v>7872</v>
      </c>
      <c r="B43" s="468" t="s">
        <v>7883</v>
      </c>
      <c r="C43" s="468" t="s">
        <v>7869</v>
      </c>
      <c r="D43" s="470">
        <v>2421</v>
      </c>
      <c r="E43" s="468" t="s">
        <v>64</v>
      </c>
      <c r="F43"/>
      <c r="G43"/>
      <c r="H43"/>
      <c r="I43"/>
      <c r="J43"/>
      <c r="K43"/>
      <c r="L43"/>
    </row>
    <row r="44" spans="1:12" ht="15">
      <c r="A44" s="468" t="s">
        <v>7872</v>
      </c>
      <c r="B44" s="468" t="s">
        <v>7883</v>
      </c>
      <c r="C44" s="468" t="s">
        <v>7877</v>
      </c>
      <c r="D44" s="470">
        <v>2421</v>
      </c>
      <c r="E44" s="468" t="s">
        <v>64</v>
      </c>
      <c r="F44"/>
      <c r="G44"/>
      <c r="H44"/>
      <c r="I44"/>
      <c r="J44"/>
      <c r="K44"/>
      <c r="L44"/>
    </row>
    <row r="45" spans="1:12" ht="15">
      <c r="A45" s="468" t="s">
        <v>7872</v>
      </c>
      <c r="B45" s="468" t="s">
        <v>7884</v>
      </c>
      <c r="C45" s="468" t="s">
        <v>7869</v>
      </c>
      <c r="D45" s="470">
        <v>3234</v>
      </c>
      <c r="E45" s="468" t="s">
        <v>64</v>
      </c>
      <c r="F45"/>
      <c r="G45"/>
      <c r="H45"/>
      <c r="I45"/>
      <c r="J45"/>
      <c r="K45"/>
      <c r="L45"/>
    </row>
    <row r="46" spans="1:12" ht="15">
      <c r="A46" s="468" t="s">
        <v>7872</v>
      </c>
      <c r="B46" s="468" t="s">
        <v>7884</v>
      </c>
      <c r="C46" s="468" t="s">
        <v>7870</v>
      </c>
      <c r="D46" s="470">
        <v>3234</v>
      </c>
      <c r="E46" s="468" t="s">
        <v>64</v>
      </c>
      <c r="F46"/>
      <c r="G46"/>
      <c r="H46"/>
      <c r="I46"/>
      <c r="J46"/>
      <c r="K46"/>
      <c r="L46"/>
    </row>
    <row r="47" spans="1:12" ht="15">
      <c r="A47" s="468" t="s">
        <v>7872</v>
      </c>
      <c r="B47" s="468" t="s">
        <v>7885</v>
      </c>
      <c r="C47" s="468" t="s">
        <v>7877</v>
      </c>
      <c r="D47" s="470">
        <v>5444</v>
      </c>
      <c r="E47" s="468" t="s">
        <v>64</v>
      </c>
      <c r="F47"/>
      <c r="G47"/>
      <c r="H47"/>
      <c r="I47"/>
      <c r="J47"/>
      <c r="K47"/>
      <c r="L47"/>
    </row>
    <row r="48" spans="1:12" ht="15">
      <c r="A48" s="468" t="s">
        <v>7872</v>
      </c>
      <c r="B48" s="468" t="s">
        <v>7885</v>
      </c>
      <c r="C48" s="468" t="s">
        <v>7870</v>
      </c>
      <c r="D48" s="470">
        <v>5444</v>
      </c>
      <c r="E48" s="468" t="s">
        <v>64</v>
      </c>
      <c r="F48"/>
      <c r="G48"/>
      <c r="H48"/>
      <c r="I48"/>
      <c r="J48"/>
      <c r="K48"/>
      <c r="L48"/>
    </row>
    <row r="49" spans="1:12" ht="15">
      <c r="A49" s="468" t="s">
        <v>7872</v>
      </c>
      <c r="B49" s="468" t="s">
        <v>7886</v>
      </c>
      <c r="C49" s="468" t="s">
        <v>7869</v>
      </c>
      <c r="D49" s="470">
        <v>3271</v>
      </c>
      <c r="E49" s="468" t="s">
        <v>64</v>
      </c>
      <c r="F49"/>
      <c r="G49"/>
      <c r="H49"/>
      <c r="I49"/>
      <c r="J49"/>
      <c r="K49"/>
      <c r="L49"/>
    </row>
    <row r="50" spans="1:12" ht="15">
      <c r="A50" s="468" t="s">
        <v>7872</v>
      </c>
      <c r="B50" s="468" t="s">
        <v>7886</v>
      </c>
      <c r="C50" s="468" t="s">
        <v>7870</v>
      </c>
      <c r="D50" s="470">
        <v>3271</v>
      </c>
      <c r="E50" s="468" t="s">
        <v>64</v>
      </c>
      <c r="F50"/>
      <c r="G50"/>
      <c r="H50"/>
      <c r="I50"/>
      <c r="J50"/>
      <c r="K50"/>
      <c r="L50"/>
    </row>
    <row r="51" spans="1:12" ht="15">
      <c r="A51" s="468" t="s">
        <v>7872</v>
      </c>
      <c r="B51" s="468" t="s">
        <v>7887</v>
      </c>
      <c r="C51" s="468" t="s">
        <v>7877</v>
      </c>
      <c r="D51" s="470">
        <v>7311</v>
      </c>
      <c r="E51" s="468" t="s">
        <v>64</v>
      </c>
      <c r="F51"/>
      <c r="G51"/>
      <c r="H51"/>
      <c r="I51"/>
      <c r="J51"/>
      <c r="K51"/>
      <c r="L51"/>
    </row>
    <row r="52" spans="1:12" ht="15">
      <c r="A52" s="468" t="s">
        <v>7872</v>
      </c>
      <c r="B52" s="468" t="s">
        <v>7887</v>
      </c>
      <c r="C52" s="468" t="s">
        <v>7870</v>
      </c>
      <c r="D52" s="470">
        <v>7311</v>
      </c>
      <c r="E52" s="468" t="s">
        <v>64</v>
      </c>
      <c r="F52"/>
      <c r="G52"/>
      <c r="H52"/>
      <c r="I52"/>
      <c r="J52"/>
      <c r="K52"/>
      <c r="L52"/>
    </row>
    <row r="53" spans="1:12" ht="15">
      <c r="A53" s="468" t="s">
        <v>7872</v>
      </c>
      <c r="B53" s="468" t="s">
        <v>7888</v>
      </c>
      <c r="C53" s="468" t="s">
        <v>7869</v>
      </c>
      <c r="D53" s="470">
        <v>1678</v>
      </c>
      <c r="E53" s="468" t="s">
        <v>64</v>
      </c>
      <c r="F53"/>
      <c r="G53"/>
      <c r="H53"/>
      <c r="I53"/>
      <c r="J53"/>
      <c r="K53"/>
      <c r="L53"/>
    </row>
    <row r="54" spans="1:12" ht="15">
      <c r="A54" s="468" t="s">
        <v>7872</v>
      </c>
      <c r="B54" s="468" t="s">
        <v>7888</v>
      </c>
      <c r="C54" s="468" t="s">
        <v>7870</v>
      </c>
      <c r="D54" s="470">
        <v>1678</v>
      </c>
      <c r="E54" s="468" t="s">
        <v>64</v>
      </c>
      <c r="F54"/>
      <c r="G54"/>
      <c r="H54"/>
      <c r="I54"/>
      <c r="J54"/>
      <c r="K54"/>
      <c r="L54"/>
    </row>
    <row r="55" spans="1:12" ht="15">
      <c r="A55" s="468" t="s">
        <v>416</v>
      </c>
      <c r="B55" s="468" t="s">
        <v>7875</v>
      </c>
      <c r="C55" s="468" t="s">
        <v>7870</v>
      </c>
      <c r="D55" s="470">
        <v>9524</v>
      </c>
      <c r="E55" s="468" t="s">
        <v>7876</v>
      </c>
      <c r="F55"/>
      <c r="G55"/>
      <c r="H55"/>
      <c r="I55"/>
      <c r="J55"/>
      <c r="K55"/>
      <c r="L55"/>
    </row>
    <row r="56" spans="1:12" ht="15">
      <c r="A56" s="468" t="s">
        <v>416</v>
      </c>
      <c r="B56" s="468" t="s">
        <v>7879</v>
      </c>
      <c r="C56" s="468" t="s">
        <v>7870</v>
      </c>
      <c r="D56" s="470">
        <v>9524</v>
      </c>
      <c r="E56" s="468" t="s">
        <v>7876</v>
      </c>
      <c r="F56"/>
      <c r="G56"/>
      <c r="H56"/>
      <c r="I56"/>
      <c r="J56"/>
      <c r="K56"/>
      <c r="L56"/>
    </row>
    <row r="57" spans="1:12" ht="15">
      <c r="A57" s="468" t="s">
        <v>416</v>
      </c>
      <c r="B57" s="468" t="s">
        <v>7880</v>
      </c>
      <c r="C57" s="468" t="s">
        <v>7869</v>
      </c>
      <c r="D57" s="470">
        <v>5521</v>
      </c>
      <c r="E57" s="468" t="s">
        <v>7876</v>
      </c>
      <c r="F57"/>
      <c r="G57"/>
      <c r="H57"/>
      <c r="I57"/>
      <c r="J57"/>
      <c r="K57"/>
      <c r="L57"/>
    </row>
    <row r="58" spans="1:12" ht="15">
      <c r="A58" s="468" t="s">
        <v>416</v>
      </c>
      <c r="B58" s="468" t="s">
        <v>7880</v>
      </c>
      <c r="C58" s="468" t="s">
        <v>7877</v>
      </c>
      <c r="D58" s="470">
        <v>5521</v>
      </c>
      <c r="E58" s="468" t="s">
        <v>7876</v>
      </c>
      <c r="F58"/>
      <c r="G58"/>
      <c r="H58"/>
      <c r="I58"/>
      <c r="J58"/>
      <c r="K58"/>
      <c r="L58"/>
    </row>
    <row r="59" spans="1:12" ht="15">
      <c r="A59" s="468" t="s">
        <v>416</v>
      </c>
      <c r="B59" s="468" t="s">
        <v>7880</v>
      </c>
      <c r="C59" s="468" t="s">
        <v>7870</v>
      </c>
      <c r="D59" s="470">
        <v>5444</v>
      </c>
      <c r="E59" s="468" t="s">
        <v>7876</v>
      </c>
      <c r="F59"/>
      <c r="G59"/>
      <c r="H59"/>
      <c r="I59"/>
      <c r="J59"/>
      <c r="K59"/>
      <c r="L59"/>
    </row>
    <row r="60" spans="1:12" ht="15">
      <c r="A60" s="468" t="s">
        <v>416</v>
      </c>
      <c r="B60" s="468" t="s">
        <v>7881</v>
      </c>
      <c r="C60" s="468" t="s">
        <v>7869</v>
      </c>
      <c r="D60" s="470">
        <v>2954</v>
      </c>
      <c r="E60" s="468" t="s">
        <v>7876</v>
      </c>
      <c r="F60"/>
      <c r="G60"/>
      <c r="H60"/>
      <c r="I60"/>
      <c r="J60"/>
      <c r="K60"/>
      <c r="L60"/>
    </row>
    <row r="61" spans="1:12" ht="15">
      <c r="A61" s="468" t="s">
        <v>416</v>
      </c>
      <c r="B61" s="468" t="s">
        <v>7881</v>
      </c>
      <c r="C61" s="468" t="s">
        <v>7869</v>
      </c>
      <c r="D61" s="470">
        <v>5224</v>
      </c>
      <c r="E61" s="468" t="s">
        <v>7876</v>
      </c>
      <c r="F61"/>
      <c r="G61"/>
      <c r="H61"/>
      <c r="I61"/>
      <c r="J61"/>
      <c r="K61"/>
      <c r="L61"/>
    </row>
    <row r="62" spans="1:12" ht="15">
      <c r="A62" s="468" t="s">
        <v>416</v>
      </c>
      <c r="B62" s="468" t="s">
        <v>7881</v>
      </c>
      <c r="C62" s="468" t="s">
        <v>7877</v>
      </c>
      <c r="D62" s="470">
        <v>5424</v>
      </c>
      <c r="E62" s="468" t="s">
        <v>7876</v>
      </c>
      <c r="F62"/>
      <c r="G62"/>
      <c r="H62"/>
      <c r="I62"/>
      <c r="J62"/>
      <c r="K62"/>
      <c r="L62"/>
    </row>
    <row r="63" spans="1:12" ht="15">
      <c r="A63" s="468" t="s">
        <v>416</v>
      </c>
      <c r="B63" s="468" t="s">
        <v>7881</v>
      </c>
      <c r="C63" s="468" t="s">
        <v>7870</v>
      </c>
      <c r="D63" s="470">
        <v>5224</v>
      </c>
      <c r="E63" s="468" t="s">
        <v>7876</v>
      </c>
      <c r="F63"/>
      <c r="G63"/>
      <c r="H63"/>
      <c r="I63"/>
      <c r="J63"/>
      <c r="K63"/>
      <c r="L63"/>
    </row>
    <row r="64" spans="1:12" ht="15">
      <c r="A64" s="468" t="s">
        <v>416</v>
      </c>
      <c r="B64" s="468" t="s">
        <v>7882</v>
      </c>
      <c r="C64" s="468" t="s">
        <v>7869</v>
      </c>
      <c r="D64" s="470">
        <v>5211</v>
      </c>
      <c r="E64" s="468" t="s">
        <v>7876</v>
      </c>
      <c r="F64"/>
      <c r="G64"/>
      <c r="H64"/>
      <c r="I64"/>
      <c r="J64"/>
      <c r="K64"/>
      <c r="L64"/>
    </row>
    <row r="65" spans="1:12">
      <c r="A65" s="468" t="s">
        <v>416</v>
      </c>
      <c r="B65" s="468" t="s">
        <v>7882</v>
      </c>
      <c r="C65" s="468" t="s">
        <v>7877</v>
      </c>
      <c r="D65" s="470">
        <v>4271</v>
      </c>
      <c r="E65" s="468" t="s">
        <v>7876</v>
      </c>
      <c r="L65" s="470"/>
    </row>
    <row r="66" spans="1:12">
      <c r="A66" s="468" t="s">
        <v>416</v>
      </c>
      <c r="B66" s="468" t="s">
        <v>7889</v>
      </c>
      <c r="C66" s="468" t="s">
        <v>7870</v>
      </c>
      <c r="D66" s="470">
        <v>7311</v>
      </c>
      <c r="E66" s="468" t="s">
        <v>7876</v>
      </c>
      <c r="L66" s="470"/>
    </row>
    <row r="67" spans="1:12">
      <c r="A67" s="468" t="s">
        <v>416</v>
      </c>
      <c r="B67" s="468" t="s">
        <v>7883</v>
      </c>
      <c r="C67" s="468" t="s">
        <v>7869</v>
      </c>
      <c r="D67" s="470">
        <v>4271</v>
      </c>
      <c r="E67" s="468" t="s">
        <v>7876</v>
      </c>
      <c r="L67" s="470"/>
    </row>
    <row r="68" spans="1:12">
      <c r="A68" s="468" t="s">
        <v>416</v>
      </c>
      <c r="B68" s="468" t="s">
        <v>7883</v>
      </c>
      <c r="C68" s="468" t="s">
        <v>7877</v>
      </c>
      <c r="D68" s="470">
        <v>4236</v>
      </c>
      <c r="E68" s="468" t="s">
        <v>7876</v>
      </c>
      <c r="L68" s="470"/>
    </row>
    <row r="69" spans="1:12">
      <c r="A69" s="468" t="s">
        <v>416</v>
      </c>
      <c r="B69" s="468" t="s">
        <v>7883</v>
      </c>
      <c r="C69" s="468" t="s">
        <v>7870</v>
      </c>
      <c r="D69" s="470">
        <v>7311</v>
      </c>
      <c r="E69" s="468" t="s">
        <v>7876</v>
      </c>
      <c r="L69" s="470"/>
    </row>
    <row r="70" spans="1:12">
      <c r="A70" s="468" t="s">
        <v>416</v>
      </c>
      <c r="B70" s="468" t="s">
        <v>7884</v>
      </c>
      <c r="C70" s="468" t="s">
        <v>7877</v>
      </c>
      <c r="D70" s="470">
        <v>3421</v>
      </c>
      <c r="E70" s="468" t="s">
        <v>7876</v>
      </c>
      <c r="L70" s="470"/>
    </row>
    <row r="71" spans="1:12">
      <c r="A71" s="468" t="s">
        <v>416</v>
      </c>
      <c r="B71" s="468" t="s">
        <v>7884</v>
      </c>
      <c r="C71" s="468" t="s">
        <v>7870</v>
      </c>
      <c r="D71" s="470">
        <v>3211</v>
      </c>
      <c r="E71" s="468" t="s">
        <v>7876</v>
      </c>
      <c r="L71" s="470"/>
    </row>
    <row r="72" spans="1:12">
      <c r="A72" s="468" t="s">
        <v>416</v>
      </c>
      <c r="B72" s="468" t="s">
        <v>7884</v>
      </c>
      <c r="C72" s="468" t="s">
        <v>7870</v>
      </c>
      <c r="D72" s="470">
        <v>3521</v>
      </c>
      <c r="E72" s="468" t="s">
        <v>7876</v>
      </c>
      <c r="L72" s="470"/>
    </row>
    <row r="73" spans="1:12">
      <c r="A73" s="468" t="s">
        <v>416</v>
      </c>
      <c r="B73" s="468" t="s">
        <v>7885</v>
      </c>
      <c r="C73" s="468" t="s">
        <v>7869</v>
      </c>
      <c r="D73" s="470">
        <v>2678</v>
      </c>
      <c r="E73" s="468" t="s">
        <v>7876</v>
      </c>
      <c r="L73" s="470"/>
    </row>
    <row r="74" spans="1:12">
      <c r="A74" s="468" t="s">
        <v>416</v>
      </c>
      <c r="B74" s="468" t="s">
        <v>7885</v>
      </c>
      <c r="C74" s="468" t="s">
        <v>7877</v>
      </c>
      <c r="D74" s="470">
        <v>3211</v>
      </c>
      <c r="E74" s="468" t="s">
        <v>7876</v>
      </c>
      <c r="L74" s="470"/>
    </row>
    <row r="75" spans="1:12">
      <c r="A75" s="468" t="s">
        <v>416</v>
      </c>
      <c r="B75" s="468" t="s">
        <v>7885</v>
      </c>
      <c r="C75" s="468" t="s">
        <v>7870</v>
      </c>
      <c r="D75" s="470">
        <v>5444</v>
      </c>
      <c r="E75" s="468" t="s">
        <v>7876</v>
      </c>
      <c r="L75" s="470"/>
    </row>
    <row r="76" spans="1:12">
      <c r="A76" s="468" t="s">
        <v>416</v>
      </c>
      <c r="B76" s="468" t="s">
        <v>7886</v>
      </c>
      <c r="C76" s="468" t="s">
        <v>7869</v>
      </c>
      <c r="D76" s="470">
        <v>2431</v>
      </c>
      <c r="E76" s="468" t="s">
        <v>7876</v>
      </c>
      <c r="L76" s="470"/>
    </row>
    <row r="77" spans="1:12">
      <c r="A77" s="468" t="s">
        <v>416</v>
      </c>
      <c r="B77" s="468" t="s">
        <v>7886</v>
      </c>
      <c r="C77" s="468" t="s">
        <v>7877</v>
      </c>
      <c r="D77" s="470">
        <v>2678</v>
      </c>
      <c r="E77" s="468" t="s">
        <v>7876</v>
      </c>
      <c r="L77" s="470"/>
    </row>
    <row r="78" spans="1:12">
      <c r="A78" s="468" t="s">
        <v>416</v>
      </c>
      <c r="B78" s="468" t="s">
        <v>7887</v>
      </c>
      <c r="C78" s="468" t="s">
        <v>7869</v>
      </c>
      <c r="D78" s="470">
        <v>1234</v>
      </c>
      <c r="E78" s="468" t="s">
        <v>7876</v>
      </c>
      <c r="L78" s="470"/>
    </row>
    <row r="79" spans="1:12">
      <c r="A79" s="468" t="s">
        <v>416</v>
      </c>
      <c r="B79" s="468" t="s">
        <v>7887</v>
      </c>
      <c r="C79" s="468" t="s">
        <v>7870</v>
      </c>
      <c r="D79" s="470">
        <v>1234</v>
      </c>
      <c r="E79" s="468" t="s">
        <v>7876</v>
      </c>
      <c r="L79" s="470"/>
    </row>
    <row r="80" spans="1:12">
      <c r="A80" s="468" t="s">
        <v>416</v>
      </c>
      <c r="B80" s="468" t="s">
        <v>7888</v>
      </c>
      <c r="C80" s="468" t="s">
        <v>7869</v>
      </c>
      <c r="D80" s="470">
        <v>998</v>
      </c>
      <c r="E80" s="468" t="s">
        <v>7876</v>
      </c>
      <c r="L80" s="470"/>
    </row>
    <row r="81" spans="1:12">
      <c r="A81" s="468" t="s">
        <v>416</v>
      </c>
      <c r="B81" s="468" t="s">
        <v>7888</v>
      </c>
      <c r="C81" s="468" t="s">
        <v>7870</v>
      </c>
      <c r="D81" s="470">
        <v>998</v>
      </c>
      <c r="E81" s="468" t="s">
        <v>7876</v>
      </c>
      <c r="L81" s="470"/>
    </row>
    <row r="82" spans="1:12">
      <c r="A82" s="468" t="s">
        <v>7873</v>
      </c>
      <c r="B82" s="468" t="s">
        <v>7881</v>
      </c>
      <c r="C82" s="468" t="s">
        <v>7870</v>
      </c>
      <c r="D82" s="470">
        <v>5341</v>
      </c>
      <c r="E82" s="468" t="s">
        <v>62</v>
      </c>
      <c r="L82" s="470"/>
    </row>
    <row r="83" spans="1:12">
      <c r="A83" s="468" t="s">
        <v>415</v>
      </c>
      <c r="B83" s="468" t="s">
        <v>7875</v>
      </c>
      <c r="C83" s="468" t="s">
        <v>7877</v>
      </c>
      <c r="D83" s="470">
        <v>5224</v>
      </c>
      <c r="E83" s="468" t="s">
        <v>65</v>
      </c>
      <c r="L83" s="470"/>
    </row>
    <row r="84" spans="1:12">
      <c r="A84" s="468" t="s">
        <v>415</v>
      </c>
      <c r="B84" s="468" t="s">
        <v>7875</v>
      </c>
      <c r="C84" s="468" t="s">
        <v>7870</v>
      </c>
      <c r="D84" s="470">
        <v>5224</v>
      </c>
      <c r="E84" s="468" t="s">
        <v>65</v>
      </c>
      <c r="L84" s="470"/>
    </row>
    <row r="85" spans="1:12">
      <c r="A85" s="468" t="s">
        <v>415</v>
      </c>
      <c r="B85" s="468" t="s">
        <v>7878</v>
      </c>
      <c r="C85" s="468" t="s">
        <v>7877</v>
      </c>
      <c r="D85" s="470">
        <v>5521</v>
      </c>
      <c r="E85" s="468" t="s">
        <v>65</v>
      </c>
      <c r="L85" s="470"/>
    </row>
    <row r="86" spans="1:12">
      <c r="A86" s="468" t="s">
        <v>415</v>
      </c>
      <c r="B86" s="468" t="s">
        <v>7878</v>
      </c>
      <c r="C86" s="468" t="s">
        <v>7870</v>
      </c>
      <c r="D86" s="470">
        <v>5521</v>
      </c>
      <c r="E86" s="468" t="s">
        <v>65</v>
      </c>
      <c r="L86" s="470"/>
    </row>
    <row r="87" spans="1:12">
      <c r="A87" s="468" t="s">
        <v>415</v>
      </c>
      <c r="B87" s="468" t="s">
        <v>7879</v>
      </c>
      <c r="C87" s="468" t="s">
        <v>7869</v>
      </c>
      <c r="D87" s="470">
        <v>5211</v>
      </c>
      <c r="E87" s="468" t="s">
        <v>65</v>
      </c>
      <c r="L87" s="470"/>
    </row>
    <row r="88" spans="1:12">
      <c r="A88" s="468" t="s">
        <v>415</v>
      </c>
      <c r="B88" s="468" t="s">
        <v>7879</v>
      </c>
      <c r="C88" s="468" t="s">
        <v>7877</v>
      </c>
      <c r="D88" s="470">
        <v>8524</v>
      </c>
      <c r="E88" s="468" t="s">
        <v>65</v>
      </c>
      <c r="L88" s="470"/>
    </row>
    <row r="89" spans="1:12">
      <c r="A89" s="468" t="s">
        <v>415</v>
      </c>
      <c r="B89" s="468" t="s">
        <v>7879</v>
      </c>
      <c r="C89" s="468" t="s">
        <v>7870</v>
      </c>
      <c r="D89" s="470">
        <v>5211</v>
      </c>
      <c r="E89" s="468" t="s">
        <v>65</v>
      </c>
      <c r="L89" s="470"/>
    </row>
    <row r="90" spans="1:12">
      <c r="A90" s="468" t="s">
        <v>415</v>
      </c>
      <c r="B90" s="468" t="s">
        <v>7880</v>
      </c>
      <c r="C90" s="468" t="s">
        <v>7869</v>
      </c>
      <c r="D90" s="470">
        <v>1998</v>
      </c>
      <c r="E90" s="468" t="s">
        <v>65</v>
      </c>
      <c r="L90" s="470"/>
    </row>
    <row r="91" spans="1:12">
      <c r="A91" s="468" t="s">
        <v>415</v>
      </c>
      <c r="B91" s="468" t="s">
        <v>7880</v>
      </c>
      <c r="C91" s="468" t="s">
        <v>7877</v>
      </c>
      <c r="D91" s="470">
        <v>2131</v>
      </c>
      <c r="E91" s="468" t="s">
        <v>65</v>
      </c>
      <c r="L91" s="470"/>
    </row>
    <row r="92" spans="1:12">
      <c r="A92" s="468" t="s">
        <v>415</v>
      </c>
      <c r="B92" s="468" t="s">
        <v>7880</v>
      </c>
      <c r="C92" s="468" t="s">
        <v>7870</v>
      </c>
      <c r="D92" s="470">
        <v>1998</v>
      </c>
      <c r="E92" s="468" t="s">
        <v>65</v>
      </c>
      <c r="L92" s="470"/>
    </row>
    <row r="93" spans="1:12">
      <c r="A93" s="468" t="s">
        <v>415</v>
      </c>
      <c r="B93" s="468" t="s">
        <v>7880</v>
      </c>
      <c r="C93" s="468" t="s">
        <v>7870</v>
      </c>
      <c r="D93" s="470">
        <v>2131</v>
      </c>
      <c r="E93" s="468" t="s">
        <v>65</v>
      </c>
      <c r="L93" s="470"/>
    </row>
    <row r="94" spans="1:12">
      <c r="A94" s="468" t="s">
        <v>415</v>
      </c>
      <c r="B94" s="468" t="s">
        <v>7881</v>
      </c>
      <c r="C94" s="468" t="s">
        <v>7869</v>
      </c>
      <c r="D94" s="470">
        <v>954</v>
      </c>
      <c r="E94" s="468" t="s">
        <v>65</v>
      </c>
      <c r="L94" s="470"/>
    </row>
    <row r="95" spans="1:12">
      <c r="A95" s="468" t="s">
        <v>415</v>
      </c>
      <c r="B95" s="468" t="s">
        <v>7881</v>
      </c>
      <c r="C95" s="468" t="s">
        <v>7877</v>
      </c>
      <c r="D95" s="470">
        <v>954</v>
      </c>
      <c r="E95" s="468" t="s">
        <v>65</v>
      </c>
      <c r="L95" s="470"/>
    </row>
    <row r="96" spans="1:12">
      <c r="A96" s="468" t="s">
        <v>415</v>
      </c>
      <c r="B96" s="468" t="s">
        <v>7881</v>
      </c>
      <c r="C96" s="468" t="s">
        <v>7870</v>
      </c>
      <c r="D96" s="470">
        <v>9981</v>
      </c>
      <c r="E96" s="468" t="s">
        <v>65</v>
      </c>
      <c r="L96" s="470"/>
    </row>
    <row r="97" spans="1:12">
      <c r="A97" s="468" t="s">
        <v>415</v>
      </c>
      <c r="B97" s="468" t="s">
        <v>7881</v>
      </c>
      <c r="C97" s="468" t="s">
        <v>7870</v>
      </c>
      <c r="D97" s="470">
        <v>8524</v>
      </c>
      <c r="E97" s="468" t="s">
        <v>65</v>
      </c>
      <c r="L97" s="470"/>
    </row>
    <row r="98" spans="1:12">
      <c r="A98" s="468" t="s">
        <v>415</v>
      </c>
      <c r="B98" s="468" t="s">
        <v>7882</v>
      </c>
      <c r="C98" s="468" t="s">
        <v>7877</v>
      </c>
      <c r="D98" s="470">
        <v>4236</v>
      </c>
      <c r="E98" s="468" t="s">
        <v>65</v>
      </c>
      <c r="L98" s="470"/>
    </row>
    <row r="99" spans="1:12">
      <c r="A99" s="468" t="s">
        <v>415</v>
      </c>
      <c r="B99" s="468" t="s">
        <v>7882</v>
      </c>
      <c r="C99" s="468" t="s">
        <v>7870</v>
      </c>
      <c r="D99" s="470">
        <v>4236</v>
      </c>
      <c r="E99" s="468" t="s">
        <v>65</v>
      </c>
      <c r="L99" s="470"/>
    </row>
    <row r="100" spans="1:12">
      <c r="A100" s="468" t="s">
        <v>415</v>
      </c>
      <c r="B100" s="468" t="s">
        <v>7883</v>
      </c>
      <c r="C100" s="468" t="s">
        <v>7869</v>
      </c>
      <c r="D100" s="470">
        <v>2421</v>
      </c>
      <c r="E100" s="468" t="s">
        <v>65</v>
      </c>
      <c r="L100" s="470"/>
    </row>
    <row r="101" spans="1:12">
      <c r="A101" s="468" t="s">
        <v>415</v>
      </c>
      <c r="B101" s="468" t="s">
        <v>7883</v>
      </c>
      <c r="C101" s="468" t="s">
        <v>7877</v>
      </c>
      <c r="D101" s="470">
        <v>2421</v>
      </c>
      <c r="E101" s="468" t="s">
        <v>65</v>
      </c>
      <c r="L101" s="470"/>
    </row>
    <row r="102" spans="1:12">
      <c r="A102" s="468" t="s">
        <v>415</v>
      </c>
      <c r="B102" s="468" t="s">
        <v>7884</v>
      </c>
      <c r="C102" s="468" t="s">
        <v>7869</v>
      </c>
      <c r="D102" s="470">
        <v>3234</v>
      </c>
      <c r="E102" s="468" t="s">
        <v>65</v>
      </c>
      <c r="L102" s="470"/>
    </row>
    <row r="103" spans="1:12">
      <c r="A103" s="468" t="s">
        <v>415</v>
      </c>
      <c r="B103" s="468" t="s">
        <v>7884</v>
      </c>
      <c r="C103" s="468" t="s">
        <v>7870</v>
      </c>
      <c r="D103" s="470">
        <v>3234</v>
      </c>
      <c r="E103" s="468" t="s">
        <v>65</v>
      </c>
      <c r="L103" s="470"/>
    </row>
    <row r="104" spans="1:12">
      <c r="A104" s="468" t="s">
        <v>415</v>
      </c>
      <c r="B104" s="468" t="s">
        <v>7885</v>
      </c>
      <c r="C104" s="468" t="s">
        <v>7877</v>
      </c>
      <c r="D104" s="470">
        <v>5444</v>
      </c>
      <c r="E104" s="468" t="s">
        <v>65</v>
      </c>
      <c r="L104" s="470"/>
    </row>
    <row r="105" spans="1:12">
      <c r="A105" s="468" t="s">
        <v>415</v>
      </c>
      <c r="B105" s="468" t="s">
        <v>7885</v>
      </c>
      <c r="C105" s="468" t="s">
        <v>7870</v>
      </c>
      <c r="D105" s="470">
        <v>5444</v>
      </c>
      <c r="E105" s="468" t="s">
        <v>65</v>
      </c>
      <c r="L105" s="470"/>
    </row>
    <row r="106" spans="1:12">
      <c r="A106" s="468" t="s">
        <v>415</v>
      </c>
      <c r="B106" s="468" t="s">
        <v>7886</v>
      </c>
      <c r="C106" s="468" t="s">
        <v>7869</v>
      </c>
      <c r="D106" s="470">
        <v>3271</v>
      </c>
      <c r="E106" s="468" t="s">
        <v>65</v>
      </c>
      <c r="L106" s="470"/>
    </row>
    <row r="107" spans="1:12">
      <c r="A107" s="468" t="s">
        <v>415</v>
      </c>
      <c r="B107" s="468" t="s">
        <v>7886</v>
      </c>
      <c r="C107" s="468" t="s">
        <v>7870</v>
      </c>
      <c r="D107" s="470">
        <v>3271</v>
      </c>
      <c r="E107" s="468" t="s">
        <v>65</v>
      </c>
      <c r="L107" s="470"/>
    </row>
    <row r="108" spans="1:12">
      <c r="A108" s="468" t="s">
        <v>415</v>
      </c>
      <c r="B108" s="468" t="s">
        <v>7887</v>
      </c>
      <c r="C108" s="468" t="s">
        <v>7877</v>
      </c>
      <c r="D108" s="470">
        <v>7311</v>
      </c>
      <c r="E108" s="468" t="s">
        <v>65</v>
      </c>
      <c r="L108" s="470"/>
    </row>
    <row r="109" spans="1:12">
      <c r="A109" s="468" t="s">
        <v>415</v>
      </c>
      <c r="B109" s="468" t="s">
        <v>7887</v>
      </c>
      <c r="C109" s="468" t="s">
        <v>7870</v>
      </c>
      <c r="D109" s="470">
        <v>7311</v>
      </c>
      <c r="E109" s="468" t="s">
        <v>65</v>
      </c>
      <c r="L109" s="470"/>
    </row>
    <row r="110" spans="1:12">
      <c r="A110" s="468" t="s">
        <v>7874</v>
      </c>
      <c r="B110" s="468" t="s">
        <v>7875</v>
      </c>
      <c r="C110" s="468" t="s">
        <v>7869</v>
      </c>
      <c r="D110" s="470">
        <v>7311</v>
      </c>
      <c r="E110" s="468" t="s">
        <v>62</v>
      </c>
      <c r="L110" s="470"/>
    </row>
    <row r="111" spans="1:12">
      <c r="A111" s="468" t="s">
        <v>7874</v>
      </c>
      <c r="B111" s="468" t="s">
        <v>7875</v>
      </c>
      <c r="C111" s="468" t="s">
        <v>7877</v>
      </c>
      <c r="D111" s="470">
        <v>9524</v>
      </c>
      <c r="E111" s="468" t="s">
        <v>62</v>
      </c>
      <c r="L111" s="470"/>
    </row>
    <row r="112" spans="1:12">
      <c r="A112" s="468" t="s">
        <v>7874</v>
      </c>
      <c r="B112" s="468" t="s">
        <v>7875</v>
      </c>
      <c r="C112" s="468" t="s">
        <v>7877</v>
      </c>
      <c r="D112" s="470">
        <v>9524</v>
      </c>
      <c r="E112" s="468" t="s">
        <v>62</v>
      </c>
      <c r="L112" s="470"/>
    </row>
    <row r="113" spans="1:12">
      <c r="A113" s="468" t="s">
        <v>7874</v>
      </c>
      <c r="B113" s="468" t="s">
        <v>7875</v>
      </c>
      <c r="C113" s="468" t="s">
        <v>7870</v>
      </c>
      <c r="D113" s="470">
        <v>7311</v>
      </c>
      <c r="E113" s="468" t="s">
        <v>62</v>
      </c>
      <c r="L113" s="470"/>
    </row>
    <row r="114" spans="1:12">
      <c r="A114" s="468" t="s">
        <v>7874</v>
      </c>
      <c r="B114" s="468" t="s">
        <v>7878</v>
      </c>
      <c r="C114" s="468" t="s">
        <v>7877</v>
      </c>
      <c r="D114" s="470">
        <v>6430</v>
      </c>
      <c r="E114" s="468" t="s">
        <v>62</v>
      </c>
      <c r="L114" s="470"/>
    </row>
    <row r="115" spans="1:12">
      <c r="A115" s="468" t="s">
        <v>7874</v>
      </c>
      <c r="B115" s="468" t="s">
        <v>7879</v>
      </c>
      <c r="C115" s="468" t="s">
        <v>7869</v>
      </c>
      <c r="D115" s="470">
        <v>5444</v>
      </c>
      <c r="E115" s="468" t="s">
        <v>62</v>
      </c>
      <c r="L115" s="470"/>
    </row>
    <row r="116" spans="1:12">
      <c r="A116" s="468" t="s">
        <v>7874</v>
      </c>
      <c r="B116" s="468" t="s">
        <v>7879</v>
      </c>
      <c r="C116" s="468" t="s">
        <v>7870</v>
      </c>
      <c r="D116" s="470">
        <v>5424</v>
      </c>
      <c r="E116" s="468" t="s">
        <v>62</v>
      </c>
      <c r="L116" s="470"/>
    </row>
    <row r="117" spans="1:12">
      <c r="A117" s="468" t="s">
        <v>7874</v>
      </c>
      <c r="B117" s="468" t="s">
        <v>7879</v>
      </c>
      <c r="C117" s="468" t="s">
        <v>7870</v>
      </c>
      <c r="D117" s="470">
        <v>5444</v>
      </c>
      <c r="E117" s="468" t="s">
        <v>62</v>
      </c>
      <c r="L117" s="470"/>
    </row>
    <row r="118" spans="1:12">
      <c r="A118" s="468" t="s">
        <v>7874</v>
      </c>
      <c r="B118" s="468" t="s">
        <v>7880</v>
      </c>
      <c r="C118" s="468" t="s">
        <v>7869</v>
      </c>
      <c r="D118" s="470">
        <v>5424</v>
      </c>
      <c r="E118" s="468" t="s">
        <v>62</v>
      </c>
      <c r="L118" s="470"/>
    </row>
    <row r="119" spans="1:12">
      <c r="A119" s="468" t="s">
        <v>7874</v>
      </c>
      <c r="B119" s="468" t="s">
        <v>7880</v>
      </c>
      <c r="C119" s="468" t="s">
        <v>7877</v>
      </c>
      <c r="D119" s="470">
        <v>5224</v>
      </c>
      <c r="E119" s="468" t="s">
        <v>62</v>
      </c>
      <c r="L119" s="470"/>
    </row>
    <row r="120" spans="1:12">
      <c r="A120" s="468" t="s">
        <v>7874</v>
      </c>
      <c r="B120" s="468" t="s">
        <v>7881</v>
      </c>
      <c r="C120" s="468" t="s">
        <v>7869</v>
      </c>
      <c r="D120" s="470">
        <v>4271</v>
      </c>
      <c r="E120" s="468" t="s">
        <v>62</v>
      </c>
      <c r="L120" s="470"/>
    </row>
    <row r="121" spans="1:12">
      <c r="A121" s="468" t="s">
        <v>7874</v>
      </c>
      <c r="B121" s="468" t="s">
        <v>7881</v>
      </c>
      <c r="C121" s="468" t="s">
        <v>7877</v>
      </c>
      <c r="D121" s="470">
        <v>4236</v>
      </c>
      <c r="E121" s="468" t="s">
        <v>62</v>
      </c>
      <c r="L121" s="470"/>
    </row>
    <row r="122" spans="1:12">
      <c r="A122" s="468" t="s">
        <v>7874</v>
      </c>
      <c r="B122" s="468" t="s">
        <v>7881</v>
      </c>
      <c r="C122" s="468" t="s">
        <v>7870</v>
      </c>
      <c r="D122" s="470">
        <v>4271</v>
      </c>
      <c r="E122" s="468" t="s">
        <v>62</v>
      </c>
      <c r="L122" s="470"/>
    </row>
    <row r="123" spans="1:12">
      <c r="A123" s="468" t="s">
        <v>7874</v>
      </c>
      <c r="B123" s="468" t="s">
        <v>7882</v>
      </c>
      <c r="C123" s="468" t="s">
        <v>7869</v>
      </c>
      <c r="D123" s="470">
        <v>3521</v>
      </c>
      <c r="E123" s="468" t="s">
        <v>62</v>
      </c>
      <c r="L123" s="470"/>
    </row>
    <row r="124" spans="1:12">
      <c r="A124" s="468" t="s">
        <v>7874</v>
      </c>
      <c r="B124" s="468" t="s">
        <v>7882</v>
      </c>
      <c r="C124" s="468" t="s">
        <v>7877</v>
      </c>
      <c r="D124" s="470">
        <v>4236</v>
      </c>
      <c r="E124" s="468" t="s">
        <v>62</v>
      </c>
      <c r="L124" s="470"/>
    </row>
    <row r="125" spans="1:12">
      <c r="A125" s="468" t="s">
        <v>7874</v>
      </c>
      <c r="B125" s="468" t="s">
        <v>7883</v>
      </c>
      <c r="C125" s="468" t="s">
        <v>7869</v>
      </c>
      <c r="D125" s="470">
        <v>3421</v>
      </c>
      <c r="E125" s="468" t="s">
        <v>62</v>
      </c>
      <c r="L125" s="470"/>
    </row>
    <row r="126" spans="1:12">
      <c r="A126" s="468" t="s">
        <v>7874</v>
      </c>
      <c r="B126" s="468" t="s">
        <v>7883</v>
      </c>
      <c r="C126" s="468" t="s">
        <v>7877</v>
      </c>
      <c r="D126" s="470">
        <v>3521</v>
      </c>
      <c r="E126" s="468" t="s">
        <v>62</v>
      </c>
      <c r="L126" s="470"/>
    </row>
    <row r="127" spans="1:12">
      <c r="A127" s="468" t="s">
        <v>7874</v>
      </c>
      <c r="B127" s="468" t="s">
        <v>7884</v>
      </c>
      <c r="C127" s="468" t="s">
        <v>7869</v>
      </c>
      <c r="D127" s="470">
        <v>3211</v>
      </c>
      <c r="E127" s="468" t="s">
        <v>62</v>
      </c>
      <c r="L127" s="470"/>
    </row>
    <row r="128" spans="1:12">
      <c r="A128" s="468" t="s">
        <v>7874</v>
      </c>
      <c r="B128" s="468" t="s">
        <v>7884</v>
      </c>
      <c r="C128" s="468" t="s">
        <v>7870</v>
      </c>
      <c r="D128" s="470">
        <v>3421</v>
      </c>
      <c r="E128" s="468" t="s">
        <v>62</v>
      </c>
      <c r="L128" s="470"/>
    </row>
    <row r="129" spans="1:12">
      <c r="A129" s="468" t="s">
        <v>7874</v>
      </c>
      <c r="B129" s="468" t="s">
        <v>7885</v>
      </c>
      <c r="C129" s="468" t="s">
        <v>7877</v>
      </c>
      <c r="D129" s="470">
        <v>2678</v>
      </c>
      <c r="E129" s="468" t="s">
        <v>62</v>
      </c>
      <c r="L129" s="470"/>
    </row>
    <row r="130" spans="1:12">
      <c r="A130" s="468" t="s">
        <v>7874</v>
      </c>
      <c r="B130" s="468" t="s">
        <v>7885</v>
      </c>
      <c r="C130" s="468" t="s">
        <v>7870</v>
      </c>
      <c r="D130" s="470">
        <v>3211</v>
      </c>
      <c r="E130" s="468" t="s">
        <v>62</v>
      </c>
      <c r="L130" s="470"/>
    </row>
    <row r="131" spans="1:12">
      <c r="A131" s="468" t="s">
        <v>7874</v>
      </c>
      <c r="B131" s="468" t="s">
        <v>7886</v>
      </c>
      <c r="C131" s="468" t="s">
        <v>7869</v>
      </c>
      <c r="D131" s="470">
        <v>2431</v>
      </c>
      <c r="E131" s="468" t="s">
        <v>62</v>
      </c>
      <c r="L131" s="470"/>
    </row>
    <row r="132" spans="1:12">
      <c r="A132" s="468" t="s">
        <v>7874</v>
      </c>
      <c r="B132" s="468" t="s">
        <v>7886</v>
      </c>
      <c r="C132" s="468" t="s">
        <v>7869</v>
      </c>
      <c r="D132" s="470">
        <v>2678</v>
      </c>
      <c r="E132" s="468" t="s">
        <v>62</v>
      </c>
      <c r="L132" s="470"/>
    </row>
    <row r="133" spans="1:12">
      <c r="A133" s="468" t="s">
        <v>7874</v>
      </c>
      <c r="B133" s="468" t="s">
        <v>7887</v>
      </c>
      <c r="C133" s="468" t="s">
        <v>7877</v>
      </c>
      <c r="D133" s="470">
        <v>1234</v>
      </c>
      <c r="E133" s="468" t="s">
        <v>62</v>
      </c>
      <c r="L133" s="470"/>
    </row>
    <row r="134" spans="1:12">
      <c r="A134" s="468" t="s">
        <v>7874</v>
      </c>
      <c r="B134" s="468" t="s">
        <v>7887</v>
      </c>
      <c r="C134" s="468" t="s">
        <v>7870</v>
      </c>
      <c r="D134" s="470">
        <v>1234</v>
      </c>
      <c r="E134" s="468" t="s">
        <v>62</v>
      </c>
      <c r="L134" s="470"/>
    </row>
    <row r="135" spans="1:12">
      <c r="A135" s="468" t="s">
        <v>7874</v>
      </c>
      <c r="B135" s="468" t="s">
        <v>7888</v>
      </c>
      <c r="C135" s="468" t="s">
        <v>7869</v>
      </c>
      <c r="D135" s="470">
        <v>998</v>
      </c>
      <c r="E135" s="468" t="s">
        <v>62</v>
      </c>
      <c r="L135" s="470"/>
    </row>
    <row r="136" spans="1:12">
      <c r="A136" s="468" t="s">
        <v>7874</v>
      </c>
      <c r="B136" s="468" t="s">
        <v>7888</v>
      </c>
      <c r="C136" s="468" t="s">
        <v>7870</v>
      </c>
      <c r="D136" s="470">
        <v>998</v>
      </c>
      <c r="E136" s="468" t="s">
        <v>62</v>
      </c>
      <c r="L136" s="470"/>
    </row>
    <row r="137" spans="1:12">
      <c r="A137" s="468" t="s">
        <v>7874</v>
      </c>
      <c r="B137" s="468" t="s">
        <v>7879</v>
      </c>
      <c r="C137" s="468" t="s">
        <v>7870</v>
      </c>
      <c r="D137" s="470">
        <v>999</v>
      </c>
      <c r="E137" s="468" t="s">
        <v>62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1"/>
  <sheetViews>
    <sheetView showGridLines="0" zoomScaleNormal="100" zoomScaleSheetLayoutView="100" workbookViewId="0">
      <selection activeCell="K1" sqref="K1"/>
    </sheetView>
  </sheetViews>
  <sheetFormatPr baseColWidth="10" defaultColWidth="9.1640625" defaultRowHeight="15"/>
  <cols>
    <col min="1" max="1" width="3.1640625" style="527" customWidth="1"/>
    <col min="2" max="2" width="11.5" style="480" customWidth="1"/>
    <col min="3" max="3" width="11.1640625" style="494" customWidth="1"/>
    <col min="4" max="4" width="12" style="480" customWidth="1"/>
    <col min="5" max="5" width="9.1640625" style="480"/>
    <col min="6" max="6" width="13.6640625" style="480" bestFit="1" customWidth="1"/>
    <col min="7" max="7" width="9.5" style="480" customWidth="1"/>
    <col min="8" max="8" width="9.6640625" style="494" customWidth="1"/>
    <col min="9" max="9" width="12.1640625" style="508" customWidth="1"/>
    <col min="10" max="10" width="10.6640625" style="480" customWidth="1"/>
    <col min="11" max="16384" width="9.1640625" style="480"/>
  </cols>
  <sheetData>
    <row r="1" spans="1:10" s="9" customFormat="1" ht="30" customHeight="1" thickBot="1">
      <c r="A1" s="872" t="s">
        <v>1631</v>
      </c>
      <c r="B1" s="872"/>
      <c r="C1" s="872"/>
      <c r="D1" s="872"/>
      <c r="E1" s="872"/>
      <c r="F1" s="872"/>
      <c r="G1" s="872"/>
      <c r="H1" s="872"/>
      <c r="I1" s="872"/>
      <c r="J1" s="872"/>
    </row>
    <row r="2" spans="1:10" s="9" customFormat="1" ht="22" thickTop="1">
      <c r="A2" s="800" t="s">
        <v>1632</v>
      </c>
      <c r="B2" s="504"/>
      <c r="C2" s="505"/>
      <c r="D2" s="504"/>
      <c r="E2" s="504"/>
      <c r="F2" s="504"/>
      <c r="G2" s="504"/>
      <c r="H2" s="505"/>
      <c r="I2" s="506"/>
      <c r="J2" s="506"/>
    </row>
    <row r="3" spans="1:10" s="13" customFormat="1" ht="15" customHeight="1">
      <c r="A3" s="56">
        <v>1</v>
      </c>
      <c r="B3" s="13" t="s">
        <v>1633</v>
      </c>
      <c r="C3" s="507"/>
      <c r="D3" s="507"/>
      <c r="E3" s="8"/>
      <c r="F3" s="507"/>
      <c r="H3" s="507"/>
      <c r="I3" s="508"/>
    </row>
    <row r="4" spans="1:10" s="13" customFormat="1" ht="15" customHeight="1">
      <c r="A4" s="56">
        <v>2</v>
      </c>
      <c r="B4" s="8" t="s">
        <v>1634</v>
      </c>
      <c r="C4" s="507"/>
      <c r="D4" s="507"/>
      <c r="E4" s="8"/>
      <c r="F4" s="507"/>
      <c r="H4" s="507"/>
      <c r="I4" s="508"/>
    </row>
    <row r="5" spans="1:10" s="13" customFormat="1" ht="15" customHeight="1">
      <c r="A5" s="56">
        <v>3</v>
      </c>
      <c r="B5" s="8" t="s">
        <v>1635</v>
      </c>
      <c r="C5" s="507"/>
      <c r="D5" s="507"/>
      <c r="E5" s="8"/>
      <c r="F5" s="507"/>
      <c r="H5" s="507"/>
      <c r="I5" s="508"/>
    </row>
    <row r="6" spans="1:10" s="13" customFormat="1" ht="15" customHeight="1">
      <c r="A6" s="56"/>
      <c r="B6" s="66" t="s">
        <v>1636</v>
      </c>
      <c r="C6" s="507"/>
      <c r="D6" s="507"/>
      <c r="E6" s="8"/>
      <c r="F6" s="507"/>
      <c r="H6" s="507"/>
      <c r="I6" s="508"/>
    </row>
    <row r="7" spans="1:10" s="13" customFormat="1" ht="15" customHeight="1">
      <c r="A7" s="56">
        <v>4</v>
      </c>
      <c r="B7" s="509" t="s">
        <v>1637</v>
      </c>
      <c r="C7" s="507"/>
      <c r="D7" s="507"/>
      <c r="E7" s="8"/>
      <c r="F7" s="507"/>
      <c r="H7" s="507"/>
      <c r="I7" s="508"/>
    </row>
    <row r="8" spans="1:10" s="13" customFormat="1" ht="15" customHeight="1">
      <c r="A8" s="56">
        <v>5</v>
      </c>
      <c r="B8" s="8" t="s">
        <v>1638</v>
      </c>
      <c r="C8" s="507"/>
      <c r="D8" s="507"/>
      <c r="E8" s="8"/>
      <c r="F8" s="507"/>
      <c r="H8" s="507"/>
      <c r="I8" s="508"/>
    </row>
    <row r="9" spans="1:10" s="13" customFormat="1" ht="15" customHeight="1">
      <c r="A9" s="56"/>
      <c r="B9" s="66" t="s">
        <v>1639</v>
      </c>
      <c r="C9" s="507"/>
      <c r="D9" s="507"/>
      <c r="E9" s="8"/>
      <c r="F9" s="507"/>
      <c r="H9" s="507"/>
      <c r="I9" s="508"/>
    </row>
    <row r="10" spans="1:10" s="13" customFormat="1" ht="15" customHeight="1">
      <c r="A10" s="7">
        <v>6</v>
      </c>
      <c r="B10" s="8" t="s">
        <v>1640</v>
      </c>
      <c r="C10" s="507"/>
      <c r="D10" s="507"/>
      <c r="E10" s="8"/>
      <c r="F10" s="507"/>
      <c r="H10" s="507"/>
      <c r="I10" s="508"/>
    </row>
    <row r="11" spans="1:10" s="8" customFormat="1" ht="15" customHeight="1">
      <c r="B11" s="8" t="s">
        <v>1641</v>
      </c>
      <c r="C11" s="510"/>
      <c r="D11" s="13"/>
      <c r="E11" s="510"/>
      <c r="F11" s="13"/>
      <c r="G11" s="13"/>
      <c r="H11" s="510"/>
      <c r="I11" s="508"/>
    </row>
    <row r="12" spans="1:10" s="147" customFormat="1" ht="15" customHeight="1">
      <c r="A12" s="7">
        <v>7</v>
      </c>
      <c r="B12" s="511" t="s">
        <v>1642</v>
      </c>
      <c r="C12" s="494"/>
      <c r="D12" s="480"/>
      <c r="E12" s="480"/>
      <c r="F12" s="480"/>
      <c r="G12" s="480"/>
      <c r="H12" s="494"/>
      <c r="I12" s="508"/>
      <c r="J12" s="480"/>
    </row>
    <row r="13" spans="1:10" s="147" customFormat="1" ht="15" customHeight="1">
      <c r="A13" s="7">
        <v>8</v>
      </c>
      <c r="B13" s="8" t="s">
        <v>1643</v>
      </c>
      <c r="C13" s="494"/>
      <c r="D13" s="480"/>
      <c r="E13" s="480"/>
      <c r="F13" s="480"/>
      <c r="G13" s="480"/>
      <c r="H13" s="494"/>
      <c r="I13" s="508"/>
      <c r="J13" s="480"/>
    </row>
    <row r="14" spans="1:10" s="147" customFormat="1" ht="15" customHeight="1">
      <c r="A14" s="7">
        <v>9</v>
      </c>
      <c r="B14" s="8" t="s">
        <v>1644</v>
      </c>
      <c r="C14" s="494"/>
      <c r="D14" s="480"/>
      <c r="E14" s="480"/>
      <c r="F14" s="480"/>
      <c r="G14" s="480"/>
      <c r="H14" s="494"/>
      <c r="I14" s="508"/>
      <c r="J14" s="480"/>
    </row>
    <row r="15" spans="1:10" s="147" customFormat="1" ht="15" customHeight="1">
      <c r="A15" s="7">
        <v>10</v>
      </c>
      <c r="B15" s="512" t="s">
        <v>1645</v>
      </c>
      <c r="C15" s="494"/>
      <c r="D15" s="480"/>
      <c r="E15" s="480"/>
      <c r="F15" s="480"/>
      <c r="G15" s="480"/>
      <c r="H15" s="494"/>
      <c r="I15" s="508"/>
      <c r="J15" s="480"/>
    </row>
    <row r="16" spans="1:10" s="147" customFormat="1" ht="15" customHeight="1">
      <c r="A16" s="513"/>
      <c r="B16" s="514" t="s">
        <v>1646</v>
      </c>
      <c r="C16" s="515" t="s">
        <v>60</v>
      </c>
      <c r="D16" s="516" t="s">
        <v>51</v>
      </c>
      <c r="E16" s="516" t="s">
        <v>513</v>
      </c>
      <c r="F16" s="517" t="s">
        <v>1647</v>
      </c>
      <c r="G16" s="480"/>
      <c r="H16" s="518" t="s">
        <v>1646</v>
      </c>
      <c r="I16" s="518" t="s">
        <v>51</v>
      </c>
      <c r="J16" s="519" t="s">
        <v>513</v>
      </c>
    </row>
    <row r="17" spans="1:11" ht="15" customHeight="1">
      <c r="A17" s="513"/>
      <c r="B17" s="520" t="s">
        <v>1648</v>
      </c>
      <c r="C17" s="521" t="s">
        <v>1649</v>
      </c>
      <c r="D17" s="522">
        <v>2</v>
      </c>
      <c r="E17" s="523">
        <v>5</v>
      </c>
      <c r="F17" s="524">
        <f t="shared" ref="F17:F27" si="0">D17*E17</f>
        <v>10</v>
      </c>
      <c r="H17" s="525" t="s">
        <v>1648</v>
      </c>
      <c r="I17" s="147">
        <v>2</v>
      </c>
      <c r="J17" s="526">
        <v>5</v>
      </c>
      <c r="K17" s="12"/>
    </row>
    <row r="18" spans="1:11" ht="15" customHeight="1">
      <c r="B18" s="520" t="s">
        <v>1650</v>
      </c>
      <c r="C18" s="521" t="s">
        <v>1651</v>
      </c>
      <c r="D18" s="522">
        <v>4</v>
      </c>
      <c r="E18" s="523">
        <v>5</v>
      </c>
      <c r="F18" s="523">
        <f t="shared" si="0"/>
        <v>20</v>
      </c>
      <c r="H18" s="525" t="s">
        <v>1650</v>
      </c>
      <c r="I18" s="147">
        <v>4</v>
      </c>
      <c r="J18" s="526">
        <v>3</v>
      </c>
      <c r="K18" s="12"/>
    </row>
    <row r="19" spans="1:11" ht="15" customHeight="1">
      <c r="B19" s="520" t="s">
        <v>1652</v>
      </c>
      <c r="C19" s="521" t="s">
        <v>1649</v>
      </c>
      <c r="D19" s="522">
        <v>6</v>
      </c>
      <c r="E19" s="523">
        <v>5</v>
      </c>
      <c r="F19" s="524">
        <f t="shared" si="0"/>
        <v>30</v>
      </c>
      <c r="H19" s="525" t="s">
        <v>1652</v>
      </c>
      <c r="I19" s="147">
        <v>6</v>
      </c>
      <c r="J19" s="526">
        <v>5</v>
      </c>
      <c r="K19" s="12"/>
    </row>
    <row r="20" spans="1:11" ht="15" customHeight="1">
      <c r="B20" s="520" t="s">
        <v>1648</v>
      </c>
      <c r="C20" s="521" t="s">
        <v>1653</v>
      </c>
      <c r="D20" s="522">
        <v>8</v>
      </c>
      <c r="E20" s="523">
        <v>5</v>
      </c>
      <c r="F20" s="524">
        <f t="shared" si="0"/>
        <v>40</v>
      </c>
      <c r="H20" s="525" t="s">
        <v>1648</v>
      </c>
      <c r="I20" s="528">
        <v>8</v>
      </c>
      <c r="J20" s="526">
        <v>3</v>
      </c>
      <c r="K20" s="12"/>
    </row>
    <row r="21" spans="1:11" ht="15" customHeight="1">
      <c r="B21" s="520" t="s">
        <v>1650</v>
      </c>
      <c r="C21" s="521" t="s">
        <v>1651</v>
      </c>
      <c r="D21" s="522">
        <v>10</v>
      </c>
      <c r="E21" s="523">
        <v>5</v>
      </c>
      <c r="F21" s="524">
        <f t="shared" si="0"/>
        <v>50</v>
      </c>
      <c r="H21" s="525" t="s">
        <v>1650</v>
      </c>
      <c r="I21" s="528">
        <v>10</v>
      </c>
      <c r="J21" s="526">
        <v>3</v>
      </c>
      <c r="K21" s="12"/>
    </row>
    <row r="22" spans="1:11" ht="15" customHeight="1">
      <c r="B22" s="520" t="s">
        <v>1654</v>
      </c>
      <c r="C22" s="521" t="s">
        <v>1649</v>
      </c>
      <c r="D22" s="522">
        <v>7</v>
      </c>
      <c r="E22" s="523">
        <v>5</v>
      </c>
      <c r="F22" s="524">
        <f t="shared" si="0"/>
        <v>35</v>
      </c>
      <c r="H22" s="525" t="s">
        <v>1654</v>
      </c>
      <c r="I22" s="528">
        <v>7</v>
      </c>
      <c r="J22" s="526">
        <v>5</v>
      </c>
      <c r="K22" s="12"/>
    </row>
    <row r="23" spans="1:11" ht="15" customHeight="1">
      <c r="B23" s="520" t="s">
        <v>1648</v>
      </c>
      <c r="C23" s="521" t="s">
        <v>1655</v>
      </c>
      <c r="D23" s="522">
        <v>12</v>
      </c>
      <c r="E23" s="523">
        <v>5</v>
      </c>
      <c r="F23" s="524">
        <f t="shared" si="0"/>
        <v>60</v>
      </c>
      <c r="H23" s="525" t="s">
        <v>1648</v>
      </c>
      <c r="I23" s="528">
        <v>4</v>
      </c>
      <c r="J23" s="526">
        <v>5</v>
      </c>
      <c r="K23" s="12"/>
    </row>
    <row r="24" spans="1:11" ht="15" customHeight="1">
      <c r="B24" s="520" t="s">
        <v>1648</v>
      </c>
      <c r="C24" s="521" t="s">
        <v>1653</v>
      </c>
      <c r="D24" s="522">
        <v>6</v>
      </c>
      <c r="E24" s="523">
        <v>5</v>
      </c>
      <c r="F24" s="524">
        <f t="shared" si="0"/>
        <v>30</v>
      </c>
      <c r="H24" s="525" t="s">
        <v>1650</v>
      </c>
      <c r="I24" s="528">
        <v>6</v>
      </c>
      <c r="J24" s="526">
        <v>3</v>
      </c>
      <c r="K24" s="12"/>
    </row>
    <row r="25" spans="1:11" s="9" customFormat="1" ht="15" customHeight="1">
      <c r="B25" s="520" t="s">
        <v>1650</v>
      </c>
      <c r="C25" s="521" t="s">
        <v>1651</v>
      </c>
      <c r="D25" s="522">
        <v>8</v>
      </c>
      <c r="E25" s="523">
        <v>5</v>
      </c>
      <c r="F25" s="524">
        <f t="shared" si="0"/>
        <v>40</v>
      </c>
      <c r="H25" s="525" t="s">
        <v>1652</v>
      </c>
      <c r="I25" s="528">
        <v>7</v>
      </c>
      <c r="J25" s="526">
        <v>5</v>
      </c>
      <c r="K25" s="12"/>
    </row>
    <row r="26" spans="1:11" ht="15" customHeight="1">
      <c r="A26" s="480"/>
      <c r="B26" s="520" t="s">
        <v>1654</v>
      </c>
      <c r="C26" s="521" t="s">
        <v>1649</v>
      </c>
      <c r="D26" s="522">
        <v>10</v>
      </c>
      <c r="E26" s="523">
        <v>5</v>
      </c>
      <c r="F26" s="524">
        <f t="shared" si="0"/>
        <v>50</v>
      </c>
      <c r="H26" s="525" t="s">
        <v>1648</v>
      </c>
      <c r="I26" s="147">
        <v>8</v>
      </c>
      <c r="J26" s="526">
        <v>5</v>
      </c>
      <c r="K26" s="12"/>
    </row>
    <row r="27" spans="1:11" ht="15" customHeight="1" thickBot="1">
      <c r="A27" s="480"/>
      <c r="B27" s="520" t="s">
        <v>1648</v>
      </c>
      <c r="C27" s="521" t="s">
        <v>1655</v>
      </c>
      <c r="D27" s="522">
        <v>7</v>
      </c>
      <c r="E27" s="523">
        <v>5</v>
      </c>
      <c r="F27" s="524">
        <f t="shared" si="0"/>
        <v>35</v>
      </c>
      <c r="H27" s="525" t="s">
        <v>1650</v>
      </c>
      <c r="I27" s="147">
        <v>10</v>
      </c>
      <c r="J27" s="526">
        <v>4</v>
      </c>
      <c r="K27" s="12"/>
    </row>
    <row r="28" spans="1:11" ht="15" customHeight="1" thickTop="1">
      <c r="A28" s="480"/>
      <c r="B28" s="529" t="s">
        <v>1647</v>
      </c>
      <c r="C28" s="530"/>
      <c r="D28" s="531"/>
      <c r="E28" s="532"/>
      <c r="F28" s="533">
        <f>SUM(F17:F27)</f>
        <v>400</v>
      </c>
    </row>
    <row r="29" spans="1:11" ht="22.25" customHeight="1">
      <c r="A29" s="503" t="s">
        <v>1656</v>
      </c>
      <c r="B29" s="504"/>
      <c r="C29" s="504"/>
      <c r="D29" s="504"/>
      <c r="E29" s="504"/>
      <c r="F29" s="504"/>
      <c r="G29" s="504"/>
      <c r="H29" s="504"/>
      <c r="I29" s="504"/>
      <c r="J29" s="504"/>
    </row>
    <row r="30" spans="1:11" ht="15" customHeight="1">
      <c r="A30" s="513">
        <v>1</v>
      </c>
      <c r="B30" s="480" t="s">
        <v>1657</v>
      </c>
    </row>
    <row r="31" spans="1:11" ht="15" customHeight="1">
      <c r="A31" s="513">
        <v>2</v>
      </c>
      <c r="B31" s="480" t="s">
        <v>1658</v>
      </c>
    </row>
    <row r="32" spans="1:11" s="494" customFormat="1" ht="15" customHeight="1">
      <c r="A32" s="513">
        <v>3</v>
      </c>
      <c r="B32" s="480" t="s">
        <v>1659</v>
      </c>
      <c r="D32" s="480"/>
      <c r="E32" s="480"/>
      <c r="F32" s="480"/>
      <c r="G32" s="480"/>
      <c r="I32" s="508"/>
      <c r="J32" s="480"/>
      <c r="K32" s="480"/>
    </row>
    <row r="33" spans="1:11" s="494" customFormat="1" ht="15" customHeight="1">
      <c r="A33" s="513">
        <v>4</v>
      </c>
      <c r="B33" s="480" t="s">
        <v>1660</v>
      </c>
      <c r="D33" s="480"/>
      <c r="E33" s="480"/>
      <c r="F33" s="480"/>
      <c r="G33" s="480"/>
      <c r="I33" s="508"/>
      <c r="J33" s="480"/>
      <c r="K33" s="480"/>
    </row>
    <row r="34" spans="1:11" s="494" customFormat="1" ht="15" customHeight="1">
      <c r="A34" s="513">
        <v>5</v>
      </c>
      <c r="B34" s="480" t="s">
        <v>1661</v>
      </c>
      <c r="D34" s="480"/>
      <c r="E34" s="480"/>
      <c r="F34" s="480"/>
      <c r="G34" s="480"/>
      <c r="I34" s="508"/>
      <c r="J34" s="480"/>
      <c r="K34" s="480"/>
    </row>
    <row r="35" spans="1:11" s="494" customFormat="1" ht="15" customHeight="1">
      <c r="A35" s="513">
        <v>6</v>
      </c>
      <c r="B35" s="480" t="s">
        <v>1662</v>
      </c>
      <c r="D35" s="480"/>
      <c r="E35" s="480"/>
      <c r="F35" s="480"/>
      <c r="G35" s="480"/>
      <c r="I35" s="508"/>
      <c r="J35" s="480"/>
      <c r="K35" s="480"/>
    </row>
    <row r="36" spans="1:11" s="494" customFormat="1" ht="15" customHeight="1">
      <c r="A36" s="513">
        <v>7</v>
      </c>
      <c r="B36" s="480" t="s">
        <v>1663</v>
      </c>
      <c r="D36" s="480"/>
      <c r="E36" s="480"/>
      <c r="F36" s="480"/>
      <c r="G36" s="480"/>
      <c r="I36" s="508"/>
      <c r="J36" s="480"/>
      <c r="K36" s="480"/>
    </row>
    <row r="37" spans="1:11" s="494" customFormat="1" ht="15" customHeight="1">
      <c r="A37" s="513">
        <v>8</v>
      </c>
      <c r="B37" s="12" t="s">
        <v>1664</v>
      </c>
      <c r="D37" s="480"/>
      <c r="E37" s="480"/>
      <c r="F37" s="480"/>
      <c r="G37" s="480"/>
      <c r="I37" s="508"/>
      <c r="J37" s="480"/>
      <c r="K37" s="480"/>
    </row>
    <row r="38" spans="1:11" s="494" customFormat="1" ht="15" customHeight="1">
      <c r="A38" s="513">
        <v>9</v>
      </c>
      <c r="B38" s="480" t="s">
        <v>1665</v>
      </c>
      <c r="D38" s="480"/>
      <c r="E38" s="480"/>
      <c r="F38" s="480"/>
      <c r="G38" s="480"/>
      <c r="I38" s="508"/>
      <c r="J38" s="480"/>
      <c r="K38" s="480"/>
    </row>
    <row r="39" spans="1:11" s="494" customFormat="1" ht="15" customHeight="1">
      <c r="A39" s="513">
        <v>10</v>
      </c>
      <c r="B39" s="480" t="s">
        <v>1666</v>
      </c>
      <c r="D39" s="480"/>
      <c r="E39" s="480"/>
      <c r="F39" s="480"/>
      <c r="G39" s="480"/>
      <c r="I39" s="508"/>
      <c r="J39" s="480"/>
      <c r="K39" s="480"/>
    </row>
    <row r="40" spans="1:11" s="494" customFormat="1" ht="15" customHeight="1">
      <c r="A40" s="527">
        <v>11</v>
      </c>
      <c r="B40" s="480" t="s">
        <v>1667</v>
      </c>
      <c r="D40" s="480"/>
      <c r="E40" s="480"/>
      <c r="F40" s="480"/>
      <c r="G40" s="480"/>
      <c r="I40" s="508"/>
      <c r="J40" s="480"/>
      <c r="K40" s="480"/>
    </row>
    <row r="41" spans="1:11" s="494" customFormat="1" ht="15" customHeight="1">
      <c r="A41" s="527"/>
      <c r="B41" s="480"/>
      <c r="D41" s="480"/>
      <c r="E41" s="480"/>
      <c r="F41" s="480"/>
      <c r="G41" s="480"/>
      <c r="I41" s="508"/>
      <c r="J41" s="480"/>
      <c r="K41" s="480"/>
    </row>
  </sheetData>
  <mergeCells count="1">
    <mergeCell ref="A1:J1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289"/>
  <sheetViews>
    <sheetView workbookViewId="0">
      <selection activeCell="B26" sqref="B26"/>
    </sheetView>
  </sheetViews>
  <sheetFormatPr baseColWidth="10" defaultColWidth="8.83203125" defaultRowHeight="15"/>
  <cols>
    <col min="1" max="1" width="14.5" bestFit="1" customWidth="1"/>
    <col min="2" max="2" width="9.5" bestFit="1" customWidth="1"/>
    <col min="3" max="3" width="12.6640625" bestFit="1" customWidth="1"/>
    <col min="4" max="4" width="23.83203125" bestFit="1" customWidth="1"/>
    <col min="5" max="5" width="14.6640625" bestFit="1" customWidth="1"/>
    <col min="6" max="6" width="13.33203125" bestFit="1" customWidth="1"/>
    <col min="7" max="7" width="12.5" bestFit="1" customWidth="1"/>
  </cols>
  <sheetData>
    <row r="1" spans="1:7">
      <c r="A1" s="760" t="s">
        <v>7272</v>
      </c>
      <c r="B1" s="761" t="s">
        <v>7273</v>
      </c>
      <c r="C1" s="762" t="s">
        <v>7274</v>
      </c>
      <c r="D1" s="760" t="s">
        <v>7275</v>
      </c>
      <c r="E1" s="760" t="s">
        <v>7255</v>
      </c>
      <c r="F1" s="760" t="s">
        <v>7276</v>
      </c>
      <c r="G1" s="761" t="s">
        <v>7277</v>
      </c>
    </row>
    <row r="2" spans="1:7">
      <c r="A2" s="763" t="s">
        <v>7278</v>
      </c>
      <c r="B2" s="764">
        <v>78200</v>
      </c>
      <c r="C2" s="765" t="s">
        <v>7279</v>
      </c>
      <c r="D2" s="763" t="s">
        <v>7280</v>
      </c>
      <c r="E2" s="766" t="s">
        <v>7261</v>
      </c>
      <c r="F2" s="763" t="s">
        <v>7281</v>
      </c>
      <c r="G2" s="764">
        <v>1410</v>
      </c>
    </row>
    <row r="3" spans="1:7">
      <c r="A3" s="763" t="s">
        <v>415</v>
      </c>
      <c r="B3" s="764">
        <v>54000</v>
      </c>
      <c r="C3" s="765" t="s">
        <v>7279</v>
      </c>
      <c r="D3" s="763" t="s">
        <v>7282</v>
      </c>
      <c r="E3" s="766" t="s">
        <v>7261</v>
      </c>
      <c r="F3" s="763" t="s">
        <v>1585</v>
      </c>
      <c r="G3" s="764">
        <v>1750</v>
      </c>
    </row>
    <row r="4" spans="1:7">
      <c r="A4" s="763" t="s">
        <v>7283</v>
      </c>
      <c r="B4" s="764">
        <v>64000</v>
      </c>
      <c r="C4" s="765" t="s">
        <v>7284</v>
      </c>
      <c r="D4" s="763" t="s">
        <v>7285</v>
      </c>
      <c r="E4" s="766" t="s">
        <v>7261</v>
      </c>
      <c r="F4" s="763" t="s">
        <v>7281</v>
      </c>
      <c r="G4" s="764">
        <v>680</v>
      </c>
    </row>
    <row r="5" spans="1:7">
      <c r="A5" s="763" t="s">
        <v>7286</v>
      </c>
      <c r="B5" s="764">
        <v>31000</v>
      </c>
      <c r="C5" s="765" t="s">
        <v>7284</v>
      </c>
      <c r="D5" s="763" t="s">
        <v>7287</v>
      </c>
      <c r="E5" s="766" t="s">
        <v>7261</v>
      </c>
      <c r="F5" s="763" t="s">
        <v>7288</v>
      </c>
      <c r="G5" s="764">
        <v>1160</v>
      </c>
    </row>
    <row r="6" spans="1:7">
      <c r="A6" s="763" t="s">
        <v>7289</v>
      </c>
      <c r="B6" s="764">
        <v>67300</v>
      </c>
      <c r="C6" s="765" t="s">
        <v>7284</v>
      </c>
      <c r="D6" s="763" t="s">
        <v>7290</v>
      </c>
      <c r="E6" s="766" t="s">
        <v>7261</v>
      </c>
      <c r="F6" s="763" t="s">
        <v>7281</v>
      </c>
      <c r="G6" s="764">
        <v>1970</v>
      </c>
    </row>
    <row r="7" spans="1:7">
      <c r="A7" s="763" t="s">
        <v>7291</v>
      </c>
      <c r="B7" s="764">
        <v>27300</v>
      </c>
      <c r="C7" s="765" t="s">
        <v>7279</v>
      </c>
      <c r="D7" s="763" t="s">
        <v>7292</v>
      </c>
      <c r="E7" s="766" t="s">
        <v>7261</v>
      </c>
      <c r="F7" s="763" t="s">
        <v>7288</v>
      </c>
      <c r="G7" s="764">
        <v>1930</v>
      </c>
    </row>
    <row r="8" spans="1:7">
      <c r="A8" s="763" t="s">
        <v>7293</v>
      </c>
      <c r="B8" s="764">
        <v>73700</v>
      </c>
      <c r="C8" s="765" t="s">
        <v>7279</v>
      </c>
      <c r="D8" s="763" t="s">
        <v>7294</v>
      </c>
      <c r="E8" s="766" t="s">
        <v>7261</v>
      </c>
      <c r="F8" s="763" t="s">
        <v>7295</v>
      </c>
      <c r="G8" s="764">
        <v>1100</v>
      </c>
    </row>
    <row r="9" spans="1:7">
      <c r="A9" s="763" t="s">
        <v>7296</v>
      </c>
      <c r="B9" s="764">
        <v>23900</v>
      </c>
      <c r="C9" s="765" t="s">
        <v>7279</v>
      </c>
      <c r="D9" s="763" t="s">
        <v>7297</v>
      </c>
      <c r="E9" s="766" t="s">
        <v>7261</v>
      </c>
      <c r="F9" s="763" t="s">
        <v>7288</v>
      </c>
      <c r="G9" s="764">
        <v>1990</v>
      </c>
    </row>
    <row r="10" spans="1:7">
      <c r="A10" s="763" t="s">
        <v>7298</v>
      </c>
      <c r="B10" s="764">
        <v>29500</v>
      </c>
      <c r="C10" s="765" t="s">
        <v>7279</v>
      </c>
      <c r="D10" s="763" t="s">
        <v>7299</v>
      </c>
      <c r="E10" s="766" t="s">
        <v>7261</v>
      </c>
      <c r="F10" s="763" t="s">
        <v>7300</v>
      </c>
      <c r="G10" s="764">
        <v>1950</v>
      </c>
    </row>
    <row r="11" spans="1:7">
      <c r="A11" s="763" t="s">
        <v>7301</v>
      </c>
      <c r="B11" s="764">
        <v>21000</v>
      </c>
      <c r="C11" s="765" t="s">
        <v>7284</v>
      </c>
      <c r="D11" s="763" t="s">
        <v>7302</v>
      </c>
      <c r="E11" s="766" t="s">
        <v>7261</v>
      </c>
      <c r="F11" s="763" t="s">
        <v>7288</v>
      </c>
      <c r="G11" s="764">
        <v>1460</v>
      </c>
    </row>
    <row r="12" spans="1:7">
      <c r="A12" s="763" t="s">
        <v>7303</v>
      </c>
      <c r="B12" s="764">
        <v>22200</v>
      </c>
      <c r="C12" s="765" t="s">
        <v>7279</v>
      </c>
      <c r="D12" s="763" t="s">
        <v>7304</v>
      </c>
      <c r="E12" s="766" t="s">
        <v>7261</v>
      </c>
      <c r="F12" s="763" t="s">
        <v>7300</v>
      </c>
      <c r="G12" s="764">
        <v>1880</v>
      </c>
    </row>
    <row r="13" spans="1:7">
      <c r="A13" s="763" t="s">
        <v>7305</v>
      </c>
      <c r="B13" s="764">
        <v>78700</v>
      </c>
      <c r="C13" s="765" t="s">
        <v>7284</v>
      </c>
      <c r="D13" s="763" t="s">
        <v>7306</v>
      </c>
      <c r="E13" s="766" t="s">
        <v>7261</v>
      </c>
      <c r="F13" s="763" t="s">
        <v>7307</v>
      </c>
      <c r="G13" s="764">
        <v>830</v>
      </c>
    </row>
    <row r="14" spans="1:7">
      <c r="A14" s="763" t="s">
        <v>7308</v>
      </c>
      <c r="B14" s="764">
        <v>71500</v>
      </c>
      <c r="C14" s="765" t="s">
        <v>7284</v>
      </c>
      <c r="D14" s="763" t="s">
        <v>7309</v>
      </c>
      <c r="E14" s="766" t="s">
        <v>7261</v>
      </c>
      <c r="F14" s="763" t="s">
        <v>7281</v>
      </c>
      <c r="G14" s="764">
        <v>1950</v>
      </c>
    </row>
    <row r="15" spans="1:7">
      <c r="A15" s="763" t="s">
        <v>7310</v>
      </c>
      <c r="B15" s="764">
        <v>88600</v>
      </c>
      <c r="C15" s="765" t="s">
        <v>7284</v>
      </c>
      <c r="D15" s="763" t="s">
        <v>7311</v>
      </c>
      <c r="E15" s="766" t="s">
        <v>7261</v>
      </c>
      <c r="F15" s="763" t="s">
        <v>1585</v>
      </c>
      <c r="G15" s="764">
        <v>1740</v>
      </c>
    </row>
    <row r="16" spans="1:7">
      <c r="A16" s="763" t="s">
        <v>6398</v>
      </c>
      <c r="B16" s="764">
        <v>36400</v>
      </c>
      <c r="C16" s="765" t="s">
        <v>7279</v>
      </c>
      <c r="D16" s="763" t="s">
        <v>7312</v>
      </c>
      <c r="E16" s="766" t="s">
        <v>7261</v>
      </c>
      <c r="F16" s="763" t="s">
        <v>7288</v>
      </c>
      <c r="G16" s="764">
        <v>1000</v>
      </c>
    </row>
    <row r="17" spans="1:7">
      <c r="A17" s="763" t="s">
        <v>7313</v>
      </c>
      <c r="B17" s="764">
        <v>87300</v>
      </c>
      <c r="C17" s="765" t="s">
        <v>7284</v>
      </c>
      <c r="D17" s="763" t="s">
        <v>7314</v>
      </c>
      <c r="E17" s="766" t="s">
        <v>7261</v>
      </c>
      <c r="F17" s="763" t="s">
        <v>7281</v>
      </c>
      <c r="G17" s="764">
        <v>1400</v>
      </c>
    </row>
    <row r="18" spans="1:7">
      <c r="A18" s="763" t="s">
        <v>7315</v>
      </c>
      <c r="B18" s="764">
        <v>57300</v>
      </c>
      <c r="C18" s="765" t="s">
        <v>7279</v>
      </c>
      <c r="D18" s="763" t="s">
        <v>7316</v>
      </c>
      <c r="E18" s="766" t="s">
        <v>7261</v>
      </c>
      <c r="F18" s="763" t="s">
        <v>7317</v>
      </c>
      <c r="G18" s="764">
        <v>1080</v>
      </c>
    </row>
    <row r="19" spans="1:7">
      <c r="A19" s="763" t="s">
        <v>7318</v>
      </c>
      <c r="B19" s="764">
        <v>62500</v>
      </c>
      <c r="C19" s="765" t="s">
        <v>7279</v>
      </c>
      <c r="D19" s="763" t="s">
        <v>7319</v>
      </c>
      <c r="E19" s="766" t="s">
        <v>7258</v>
      </c>
      <c r="F19" s="763" t="s">
        <v>1585</v>
      </c>
      <c r="G19" s="764">
        <v>1880</v>
      </c>
    </row>
    <row r="20" spans="1:7">
      <c r="A20" s="763" t="s">
        <v>7320</v>
      </c>
      <c r="B20" s="764">
        <v>27000</v>
      </c>
      <c r="C20" s="765" t="s">
        <v>7284</v>
      </c>
      <c r="D20" s="763" t="s">
        <v>7321</v>
      </c>
      <c r="E20" s="766" t="s">
        <v>7258</v>
      </c>
      <c r="F20" s="763" t="s">
        <v>7288</v>
      </c>
      <c r="G20" s="764">
        <v>1170</v>
      </c>
    </row>
    <row r="21" spans="1:7">
      <c r="A21" s="763" t="s">
        <v>7322</v>
      </c>
      <c r="B21" s="764">
        <v>64400</v>
      </c>
      <c r="C21" s="765" t="s">
        <v>7279</v>
      </c>
      <c r="D21" s="763" t="s">
        <v>7323</v>
      </c>
      <c r="E21" s="766" t="s">
        <v>7258</v>
      </c>
      <c r="F21" s="763" t="s">
        <v>7307</v>
      </c>
      <c r="G21" s="764">
        <v>1380</v>
      </c>
    </row>
    <row r="22" spans="1:7">
      <c r="A22" s="763" t="s">
        <v>7324</v>
      </c>
      <c r="B22" s="764">
        <v>53200</v>
      </c>
      <c r="C22" s="765" t="s">
        <v>7284</v>
      </c>
      <c r="D22" s="763" t="s">
        <v>7325</v>
      </c>
      <c r="E22" s="766" t="s">
        <v>7258</v>
      </c>
      <c r="F22" s="763" t="s">
        <v>7317</v>
      </c>
      <c r="G22" s="764">
        <v>1710</v>
      </c>
    </row>
    <row r="23" spans="1:7">
      <c r="A23" s="763" t="s">
        <v>7326</v>
      </c>
      <c r="B23" s="764">
        <v>97900</v>
      </c>
      <c r="C23" s="765" t="s">
        <v>7279</v>
      </c>
      <c r="D23" s="763" t="s">
        <v>7327</v>
      </c>
      <c r="E23" s="766" t="s">
        <v>7258</v>
      </c>
      <c r="F23" s="763" t="s">
        <v>7295</v>
      </c>
      <c r="G23" s="764">
        <v>1150</v>
      </c>
    </row>
    <row r="24" spans="1:7">
      <c r="A24" s="763" t="s">
        <v>6398</v>
      </c>
      <c r="B24" s="764">
        <v>34400</v>
      </c>
      <c r="C24" s="765" t="s">
        <v>7279</v>
      </c>
      <c r="D24" s="763" t="s">
        <v>7328</v>
      </c>
      <c r="E24" s="766" t="s">
        <v>7258</v>
      </c>
      <c r="F24" s="763" t="s">
        <v>7307</v>
      </c>
      <c r="G24" s="764">
        <v>1020</v>
      </c>
    </row>
    <row r="25" spans="1:7">
      <c r="A25" s="763" t="s">
        <v>7329</v>
      </c>
      <c r="B25" s="764">
        <v>72600</v>
      </c>
      <c r="C25" s="765" t="s">
        <v>7284</v>
      </c>
      <c r="D25" s="763" t="s">
        <v>7330</v>
      </c>
      <c r="E25" s="766" t="s">
        <v>7258</v>
      </c>
      <c r="F25" s="763" t="s">
        <v>7307</v>
      </c>
      <c r="G25" s="764">
        <v>840</v>
      </c>
    </row>
    <row r="26" spans="1:7">
      <c r="A26" s="763" t="s">
        <v>7331</v>
      </c>
      <c r="B26" s="764">
        <v>29100</v>
      </c>
      <c r="C26" s="765" t="s">
        <v>7284</v>
      </c>
      <c r="D26" s="763" t="s">
        <v>7332</v>
      </c>
      <c r="E26" s="766" t="s">
        <v>7258</v>
      </c>
      <c r="F26" s="763" t="s">
        <v>7300</v>
      </c>
      <c r="G26" s="764">
        <v>1680</v>
      </c>
    </row>
    <row r="27" spans="1:7">
      <c r="A27" s="763" t="s">
        <v>7333</v>
      </c>
      <c r="B27" s="764">
        <v>71500</v>
      </c>
      <c r="C27" s="765" t="s">
        <v>7279</v>
      </c>
      <c r="D27" s="763" t="s">
        <v>7334</v>
      </c>
      <c r="E27" s="766" t="s">
        <v>7258</v>
      </c>
      <c r="F27" s="763" t="s">
        <v>1585</v>
      </c>
      <c r="G27" s="764">
        <v>530</v>
      </c>
    </row>
    <row r="28" spans="1:7">
      <c r="A28" s="763" t="s">
        <v>7335</v>
      </c>
      <c r="B28" s="764">
        <v>49100</v>
      </c>
      <c r="C28" s="765" t="s">
        <v>7284</v>
      </c>
      <c r="D28" s="763" t="s">
        <v>7336</v>
      </c>
      <c r="E28" s="766" t="s">
        <v>7258</v>
      </c>
      <c r="F28" s="763" t="s">
        <v>7337</v>
      </c>
      <c r="G28" s="764">
        <v>1030</v>
      </c>
    </row>
    <row r="29" spans="1:7">
      <c r="A29" s="763" t="s">
        <v>7338</v>
      </c>
      <c r="B29" s="764">
        <v>70000</v>
      </c>
      <c r="C29" s="765" t="s">
        <v>7284</v>
      </c>
      <c r="D29" s="763" t="s">
        <v>7339</v>
      </c>
      <c r="E29" s="766" t="s">
        <v>7258</v>
      </c>
      <c r="F29" s="763" t="s">
        <v>7281</v>
      </c>
      <c r="G29" s="764">
        <v>1940</v>
      </c>
    </row>
    <row r="30" spans="1:7">
      <c r="A30" s="763" t="s">
        <v>7340</v>
      </c>
      <c r="B30" s="764">
        <v>48300</v>
      </c>
      <c r="C30" s="765" t="s">
        <v>7279</v>
      </c>
      <c r="D30" s="763" t="s">
        <v>7341</v>
      </c>
      <c r="E30" s="766" t="s">
        <v>7258</v>
      </c>
      <c r="F30" s="763" t="s">
        <v>7288</v>
      </c>
      <c r="G30" s="764">
        <v>1800</v>
      </c>
    </row>
    <row r="31" spans="1:7">
      <c r="A31" s="763" t="s">
        <v>7342</v>
      </c>
      <c r="B31" s="764">
        <v>70000</v>
      </c>
      <c r="C31" s="765" t="s">
        <v>7279</v>
      </c>
      <c r="D31" s="763" t="s">
        <v>7343</v>
      </c>
      <c r="E31" s="766" t="s">
        <v>7258</v>
      </c>
      <c r="F31" s="763" t="s">
        <v>7281</v>
      </c>
      <c r="G31" s="764">
        <v>1660</v>
      </c>
    </row>
    <row r="32" spans="1:7">
      <c r="A32" s="763" t="s">
        <v>7344</v>
      </c>
      <c r="B32" s="764">
        <v>74600</v>
      </c>
      <c r="C32" s="765" t="s">
        <v>7284</v>
      </c>
      <c r="D32" s="763" t="s">
        <v>7345</v>
      </c>
      <c r="E32" s="766" t="s">
        <v>7258</v>
      </c>
      <c r="F32" s="763" t="s">
        <v>7307</v>
      </c>
      <c r="G32" s="764">
        <v>1910</v>
      </c>
    </row>
    <row r="33" spans="1:7">
      <c r="A33" s="763" t="s">
        <v>7346</v>
      </c>
      <c r="B33" s="764">
        <v>49900</v>
      </c>
      <c r="C33" s="765" t="s">
        <v>7284</v>
      </c>
      <c r="D33" s="763" t="s">
        <v>7347</v>
      </c>
      <c r="E33" s="766" t="s">
        <v>7258</v>
      </c>
      <c r="F33" s="763" t="s">
        <v>7337</v>
      </c>
      <c r="G33" s="764">
        <v>1810</v>
      </c>
    </row>
    <row r="34" spans="1:7">
      <c r="A34" s="763" t="s">
        <v>7348</v>
      </c>
      <c r="B34" s="764">
        <v>63000</v>
      </c>
      <c r="C34" s="765" t="s">
        <v>7284</v>
      </c>
      <c r="D34" s="763" t="s">
        <v>7349</v>
      </c>
      <c r="E34" s="766" t="s">
        <v>7258</v>
      </c>
      <c r="F34" s="763" t="s">
        <v>7307</v>
      </c>
      <c r="G34" s="764">
        <v>1650</v>
      </c>
    </row>
    <row r="35" spans="1:7">
      <c r="A35" s="763" t="s">
        <v>7350</v>
      </c>
      <c r="B35" s="764">
        <v>54800</v>
      </c>
      <c r="C35" s="765" t="s">
        <v>7279</v>
      </c>
      <c r="D35" s="763" t="s">
        <v>7351</v>
      </c>
      <c r="E35" s="766" t="s">
        <v>7258</v>
      </c>
      <c r="F35" s="763" t="s">
        <v>7281</v>
      </c>
      <c r="G35" s="764">
        <v>770</v>
      </c>
    </row>
    <row r="36" spans="1:7">
      <c r="A36" s="763" t="s">
        <v>7352</v>
      </c>
      <c r="B36" s="764">
        <v>18700</v>
      </c>
      <c r="C36" s="765" t="s">
        <v>7279</v>
      </c>
      <c r="D36" s="763" t="s">
        <v>7353</v>
      </c>
      <c r="E36" s="766" t="s">
        <v>7258</v>
      </c>
      <c r="F36" s="763" t="s">
        <v>7300</v>
      </c>
      <c r="G36" s="764">
        <v>710</v>
      </c>
    </row>
    <row r="37" spans="1:7">
      <c r="A37" s="763" t="s">
        <v>7354</v>
      </c>
      <c r="B37" s="764">
        <v>36800</v>
      </c>
      <c r="C37" s="765" t="s">
        <v>7284</v>
      </c>
      <c r="D37" s="763" t="s">
        <v>7355</v>
      </c>
      <c r="E37" s="766" t="s">
        <v>7258</v>
      </c>
      <c r="F37" s="763" t="s">
        <v>7307</v>
      </c>
      <c r="G37" s="764">
        <v>850</v>
      </c>
    </row>
    <row r="38" spans="1:7">
      <c r="A38" s="763" t="s">
        <v>7324</v>
      </c>
      <c r="B38" s="764">
        <v>71500</v>
      </c>
      <c r="C38" s="765" t="s">
        <v>7284</v>
      </c>
      <c r="D38" s="763" t="s">
        <v>7356</v>
      </c>
      <c r="E38" s="766" t="s">
        <v>7258</v>
      </c>
      <c r="F38" s="763" t="s">
        <v>7337</v>
      </c>
      <c r="G38" s="764">
        <v>1470</v>
      </c>
    </row>
    <row r="39" spans="1:7">
      <c r="A39" s="763" t="s">
        <v>7357</v>
      </c>
      <c r="B39" s="764">
        <v>35400</v>
      </c>
      <c r="C39" s="765" t="s">
        <v>7284</v>
      </c>
      <c r="D39" s="763" t="s">
        <v>7358</v>
      </c>
      <c r="E39" s="766" t="s">
        <v>7258</v>
      </c>
      <c r="F39" s="763" t="s">
        <v>7300</v>
      </c>
      <c r="G39" s="764">
        <v>570</v>
      </c>
    </row>
    <row r="40" spans="1:7">
      <c r="A40" s="763" t="s">
        <v>7359</v>
      </c>
      <c r="B40" s="764">
        <v>28900</v>
      </c>
      <c r="C40" s="765" t="s">
        <v>7279</v>
      </c>
      <c r="D40" s="763" t="s">
        <v>7360</v>
      </c>
      <c r="E40" s="766" t="s">
        <v>499</v>
      </c>
      <c r="F40" s="763" t="s">
        <v>7288</v>
      </c>
      <c r="G40" s="764">
        <v>1350</v>
      </c>
    </row>
    <row r="41" spans="1:7">
      <c r="A41" s="763" t="s">
        <v>7361</v>
      </c>
      <c r="B41" s="764">
        <v>41900</v>
      </c>
      <c r="C41" s="765" t="s">
        <v>7279</v>
      </c>
      <c r="D41" s="763" t="s">
        <v>7362</v>
      </c>
      <c r="E41" s="766" t="s">
        <v>499</v>
      </c>
      <c r="F41" s="763" t="s">
        <v>7337</v>
      </c>
      <c r="G41" s="764">
        <v>1640</v>
      </c>
    </row>
    <row r="42" spans="1:7">
      <c r="A42" s="763" t="s">
        <v>7363</v>
      </c>
      <c r="B42" s="764">
        <v>65700</v>
      </c>
      <c r="C42" s="765" t="s">
        <v>7279</v>
      </c>
      <c r="D42" s="763" t="s">
        <v>7364</v>
      </c>
      <c r="E42" s="766" t="s">
        <v>499</v>
      </c>
      <c r="F42" s="763" t="s">
        <v>7307</v>
      </c>
      <c r="G42" s="764">
        <v>830</v>
      </c>
    </row>
    <row r="43" spans="1:7">
      <c r="A43" s="763" t="s">
        <v>7365</v>
      </c>
      <c r="B43" s="764">
        <v>29700</v>
      </c>
      <c r="C43" s="765" t="s">
        <v>7279</v>
      </c>
      <c r="D43" s="763" t="s">
        <v>7366</v>
      </c>
      <c r="E43" s="766" t="s">
        <v>499</v>
      </c>
      <c r="F43" s="763" t="s">
        <v>7288</v>
      </c>
      <c r="G43" s="764">
        <v>1250</v>
      </c>
    </row>
    <row r="44" spans="1:7">
      <c r="A44" s="763" t="s">
        <v>7367</v>
      </c>
      <c r="B44" s="764">
        <v>67600</v>
      </c>
      <c r="C44" s="765" t="s">
        <v>7284</v>
      </c>
      <c r="D44" s="763" t="s">
        <v>7368</v>
      </c>
      <c r="E44" s="766" t="s">
        <v>499</v>
      </c>
      <c r="F44" s="763" t="s">
        <v>7295</v>
      </c>
      <c r="G44" s="764">
        <v>1740</v>
      </c>
    </row>
    <row r="45" spans="1:7">
      <c r="A45" s="763" t="s">
        <v>7369</v>
      </c>
      <c r="B45" s="764">
        <v>71600</v>
      </c>
      <c r="C45" s="765" t="s">
        <v>7284</v>
      </c>
      <c r="D45" s="763" t="s">
        <v>7370</v>
      </c>
      <c r="E45" s="766" t="s">
        <v>499</v>
      </c>
      <c r="F45" s="763" t="s">
        <v>7281</v>
      </c>
      <c r="G45" s="764">
        <v>1290</v>
      </c>
    </row>
    <row r="46" spans="1:7">
      <c r="A46" s="763" t="s">
        <v>7371</v>
      </c>
      <c r="B46" s="764">
        <v>23000</v>
      </c>
      <c r="C46" s="765" t="s">
        <v>7284</v>
      </c>
      <c r="D46" s="763" t="s">
        <v>7372</v>
      </c>
      <c r="E46" s="766" t="s">
        <v>499</v>
      </c>
      <c r="F46" s="763" t="s">
        <v>7317</v>
      </c>
      <c r="G46" s="764">
        <v>780</v>
      </c>
    </row>
    <row r="47" spans="1:7">
      <c r="A47" s="763" t="s">
        <v>7373</v>
      </c>
      <c r="B47" s="764">
        <v>73900</v>
      </c>
      <c r="C47" s="765" t="s">
        <v>7279</v>
      </c>
      <c r="D47" s="763" t="s">
        <v>7374</v>
      </c>
      <c r="E47" s="766" t="s">
        <v>499</v>
      </c>
      <c r="F47" s="763" t="s">
        <v>7295</v>
      </c>
      <c r="G47" s="764">
        <v>730</v>
      </c>
    </row>
    <row r="48" spans="1:7">
      <c r="A48" s="763" t="s">
        <v>7375</v>
      </c>
      <c r="B48" s="764">
        <v>34600</v>
      </c>
      <c r="C48" s="765" t="s">
        <v>7279</v>
      </c>
      <c r="D48" s="763" t="s">
        <v>7376</v>
      </c>
      <c r="E48" s="766" t="s">
        <v>499</v>
      </c>
      <c r="F48" s="763" t="s">
        <v>7288</v>
      </c>
      <c r="G48" s="764">
        <v>740</v>
      </c>
    </row>
    <row r="49" spans="1:7">
      <c r="A49" s="763" t="s">
        <v>414</v>
      </c>
      <c r="B49" s="764">
        <v>49700</v>
      </c>
      <c r="C49" s="765" t="s">
        <v>7279</v>
      </c>
      <c r="D49" s="763" t="s">
        <v>7377</v>
      </c>
      <c r="E49" s="766" t="s">
        <v>499</v>
      </c>
      <c r="F49" s="763" t="s">
        <v>7317</v>
      </c>
      <c r="G49" s="764">
        <v>1830</v>
      </c>
    </row>
    <row r="50" spans="1:7">
      <c r="A50" s="763" t="s">
        <v>7378</v>
      </c>
      <c r="B50" s="764">
        <v>27100</v>
      </c>
      <c r="C50" s="765" t="s">
        <v>7279</v>
      </c>
      <c r="D50" s="763" t="s">
        <v>7379</v>
      </c>
      <c r="E50" s="766" t="s">
        <v>499</v>
      </c>
      <c r="F50" s="763" t="s">
        <v>7300</v>
      </c>
      <c r="G50" s="764">
        <v>1010</v>
      </c>
    </row>
    <row r="51" spans="1:7">
      <c r="A51" s="763" t="s">
        <v>7380</v>
      </c>
      <c r="B51" s="764">
        <v>39000</v>
      </c>
      <c r="C51" s="765" t="s">
        <v>7279</v>
      </c>
      <c r="D51" s="763" t="s">
        <v>7381</v>
      </c>
      <c r="E51" s="766" t="s">
        <v>499</v>
      </c>
      <c r="F51" s="763" t="s">
        <v>7281</v>
      </c>
      <c r="G51" s="764">
        <v>1740</v>
      </c>
    </row>
    <row r="52" spans="1:7">
      <c r="A52" s="763" t="s">
        <v>7382</v>
      </c>
      <c r="B52" s="764">
        <v>36600</v>
      </c>
      <c r="C52" s="765" t="s">
        <v>7284</v>
      </c>
      <c r="D52" s="763" t="s">
        <v>7383</v>
      </c>
      <c r="E52" s="766" t="s">
        <v>499</v>
      </c>
      <c r="F52" s="763" t="s">
        <v>7337</v>
      </c>
      <c r="G52" s="764">
        <v>1650</v>
      </c>
    </row>
    <row r="53" spans="1:7">
      <c r="A53" s="763" t="s">
        <v>7324</v>
      </c>
      <c r="B53" s="764">
        <v>44000</v>
      </c>
      <c r="C53" s="765" t="s">
        <v>7284</v>
      </c>
      <c r="D53" s="763" t="s">
        <v>7384</v>
      </c>
      <c r="E53" s="766" t="s">
        <v>499</v>
      </c>
      <c r="F53" s="763" t="s">
        <v>7307</v>
      </c>
      <c r="G53" s="764">
        <v>1340</v>
      </c>
    </row>
    <row r="54" spans="1:7">
      <c r="A54" s="763" t="s">
        <v>7385</v>
      </c>
      <c r="B54" s="764">
        <v>98800</v>
      </c>
      <c r="C54" s="765" t="s">
        <v>7279</v>
      </c>
      <c r="D54" s="763" t="s">
        <v>7386</v>
      </c>
      <c r="E54" s="766" t="s">
        <v>499</v>
      </c>
      <c r="F54" s="763" t="s">
        <v>7295</v>
      </c>
      <c r="G54" s="764">
        <v>1190</v>
      </c>
    </row>
    <row r="55" spans="1:7">
      <c r="A55" s="763" t="s">
        <v>7387</v>
      </c>
      <c r="B55" s="764">
        <v>84200</v>
      </c>
      <c r="C55" s="765" t="s">
        <v>7279</v>
      </c>
      <c r="D55" s="763" t="s">
        <v>7388</v>
      </c>
      <c r="E55" s="766" t="s">
        <v>499</v>
      </c>
      <c r="F55" s="763" t="s">
        <v>1585</v>
      </c>
      <c r="G55" s="764">
        <v>590</v>
      </c>
    </row>
    <row r="56" spans="1:7">
      <c r="A56" s="763" t="s">
        <v>7389</v>
      </c>
      <c r="B56" s="764">
        <v>55000</v>
      </c>
      <c r="C56" s="765" t="s">
        <v>7284</v>
      </c>
      <c r="D56" s="763" t="s">
        <v>7390</v>
      </c>
      <c r="E56" s="766" t="s">
        <v>499</v>
      </c>
      <c r="F56" s="763" t="s">
        <v>7288</v>
      </c>
      <c r="G56" s="764">
        <v>900</v>
      </c>
    </row>
    <row r="57" spans="1:7">
      <c r="A57" s="763" t="s">
        <v>7391</v>
      </c>
      <c r="B57" s="764">
        <v>59000</v>
      </c>
      <c r="C57" s="765" t="s">
        <v>7279</v>
      </c>
      <c r="D57" s="763" t="s">
        <v>7392</v>
      </c>
      <c r="E57" s="766" t="s">
        <v>499</v>
      </c>
      <c r="F57" s="763" t="s">
        <v>7307</v>
      </c>
      <c r="G57" s="764">
        <v>1470</v>
      </c>
    </row>
    <row r="58" spans="1:7">
      <c r="A58" s="763" t="s">
        <v>7393</v>
      </c>
      <c r="B58" s="764">
        <v>46100</v>
      </c>
      <c r="C58" s="765" t="s">
        <v>7284</v>
      </c>
      <c r="D58" s="763" t="s">
        <v>7394</v>
      </c>
      <c r="E58" s="766" t="s">
        <v>499</v>
      </c>
      <c r="F58" s="763" t="s">
        <v>7307</v>
      </c>
      <c r="G58" s="764">
        <v>1000</v>
      </c>
    </row>
    <row r="59" spans="1:7">
      <c r="A59" s="763" t="s">
        <v>7395</v>
      </c>
      <c r="B59" s="764">
        <v>41400</v>
      </c>
      <c r="C59" s="765" t="s">
        <v>7284</v>
      </c>
      <c r="D59" s="763" t="s">
        <v>7396</v>
      </c>
      <c r="E59" s="766" t="s">
        <v>7269</v>
      </c>
      <c r="F59" s="763" t="s">
        <v>7337</v>
      </c>
      <c r="G59" s="764">
        <v>1320</v>
      </c>
    </row>
    <row r="60" spans="1:7">
      <c r="A60" s="763" t="s">
        <v>7397</v>
      </c>
      <c r="B60" s="764">
        <v>71100</v>
      </c>
      <c r="C60" s="765" t="s">
        <v>7284</v>
      </c>
      <c r="D60" s="763" t="s">
        <v>7398</v>
      </c>
      <c r="E60" s="766" t="s">
        <v>7269</v>
      </c>
      <c r="F60" s="763" t="s">
        <v>1585</v>
      </c>
      <c r="G60" s="764">
        <v>1470</v>
      </c>
    </row>
    <row r="61" spans="1:7">
      <c r="A61" s="763" t="s">
        <v>7399</v>
      </c>
      <c r="B61" s="764">
        <v>43300</v>
      </c>
      <c r="C61" s="765" t="s">
        <v>7284</v>
      </c>
      <c r="D61" s="763" t="s">
        <v>7400</v>
      </c>
      <c r="E61" s="766" t="s">
        <v>7269</v>
      </c>
      <c r="F61" s="763" t="s">
        <v>7288</v>
      </c>
      <c r="G61" s="764">
        <v>1310</v>
      </c>
    </row>
    <row r="62" spans="1:7">
      <c r="A62" s="763" t="s">
        <v>7401</v>
      </c>
      <c r="B62" s="764">
        <v>80000</v>
      </c>
      <c r="C62" s="765" t="s">
        <v>7284</v>
      </c>
      <c r="D62" s="763" t="s">
        <v>7402</v>
      </c>
      <c r="E62" s="766" t="s">
        <v>7269</v>
      </c>
      <c r="F62" s="763" t="s">
        <v>7281</v>
      </c>
      <c r="G62" s="764">
        <v>1700</v>
      </c>
    </row>
    <row r="63" spans="1:7">
      <c r="A63" s="763" t="s">
        <v>7403</v>
      </c>
      <c r="B63" s="764">
        <v>66800</v>
      </c>
      <c r="C63" s="765" t="s">
        <v>7284</v>
      </c>
      <c r="D63" s="763" t="s">
        <v>7404</v>
      </c>
      <c r="E63" s="766" t="s">
        <v>7269</v>
      </c>
      <c r="F63" s="763" t="s">
        <v>7307</v>
      </c>
      <c r="G63" s="764">
        <v>1750</v>
      </c>
    </row>
    <row r="64" spans="1:7">
      <c r="A64" s="763" t="s">
        <v>7405</v>
      </c>
      <c r="B64" s="764">
        <v>92000</v>
      </c>
      <c r="C64" s="765" t="s">
        <v>7284</v>
      </c>
      <c r="D64" s="763" t="s">
        <v>7406</v>
      </c>
      <c r="E64" s="766" t="s">
        <v>7269</v>
      </c>
      <c r="F64" s="763" t="s">
        <v>7281</v>
      </c>
      <c r="G64" s="764">
        <v>1150</v>
      </c>
    </row>
    <row r="65" spans="1:7">
      <c r="A65" s="763" t="s">
        <v>7407</v>
      </c>
      <c r="B65" s="764">
        <v>67000</v>
      </c>
      <c r="C65" s="765" t="s">
        <v>7279</v>
      </c>
      <c r="D65" s="763" t="s">
        <v>7408</v>
      </c>
      <c r="E65" s="766" t="s">
        <v>7269</v>
      </c>
      <c r="F65" s="763" t="s">
        <v>7337</v>
      </c>
      <c r="G65" s="764">
        <v>1320</v>
      </c>
    </row>
    <row r="66" spans="1:7">
      <c r="A66" s="763" t="s">
        <v>7409</v>
      </c>
      <c r="B66" s="764">
        <v>47300</v>
      </c>
      <c r="C66" s="765" t="s">
        <v>7284</v>
      </c>
      <c r="D66" s="763" t="s">
        <v>7410</v>
      </c>
      <c r="E66" s="766" t="s">
        <v>7269</v>
      </c>
      <c r="F66" s="763" t="s">
        <v>7307</v>
      </c>
      <c r="G66" s="764">
        <v>1640</v>
      </c>
    </row>
    <row r="67" spans="1:7">
      <c r="A67" s="763" t="s">
        <v>7411</v>
      </c>
      <c r="B67" s="764">
        <v>16700</v>
      </c>
      <c r="C67" s="765" t="s">
        <v>7279</v>
      </c>
      <c r="D67" s="763" t="s">
        <v>7412</v>
      </c>
      <c r="E67" s="766" t="s">
        <v>7269</v>
      </c>
      <c r="F67" s="763" t="s">
        <v>7300</v>
      </c>
      <c r="G67" s="764">
        <v>1800</v>
      </c>
    </row>
    <row r="68" spans="1:7">
      <c r="A68" s="763" t="s">
        <v>7413</v>
      </c>
      <c r="B68" s="764">
        <v>23200</v>
      </c>
      <c r="C68" s="765" t="s">
        <v>7279</v>
      </c>
      <c r="D68" s="763" t="s">
        <v>7414</v>
      </c>
      <c r="E68" s="766" t="s">
        <v>7267</v>
      </c>
      <c r="F68" s="763" t="s">
        <v>7317</v>
      </c>
      <c r="G68" s="764">
        <v>1600</v>
      </c>
    </row>
    <row r="69" spans="1:7">
      <c r="A69" s="763" t="s">
        <v>7415</v>
      </c>
      <c r="B69" s="764">
        <v>39700</v>
      </c>
      <c r="C69" s="765" t="s">
        <v>7279</v>
      </c>
      <c r="D69" s="763" t="s">
        <v>7416</v>
      </c>
      <c r="E69" s="766" t="s">
        <v>7267</v>
      </c>
      <c r="F69" s="763" t="s">
        <v>7300</v>
      </c>
      <c r="G69" s="764">
        <v>1200</v>
      </c>
    </row>
    <row r="70" spans="1:7">
      <c r="A70" s="763" t="s">
        <v>7417</v>
      </c>
      <c r="B70" s="764">
        <v>66800</v>
      </c>
      <c r="C70" s="765" t="s">
        <v>7284</v>
      </c>
      <c r="D70" s="763" t="s">
        <v>7418</v>
      </c>
      <c r="E70" s="766" t="s">
        <v>7267</v>
      </c>
      <c r="F70" s="763" t="s">
        <v>7337</v>
      </c>
      <c r="G70" s="764">
        <v>620</v>
      </c>
    </row>
    <row r="71" spans="1:7">
      <c r="A71" s="763" t="s">
        <v>7419</v>
      </c>
      <c r="B71" s="764">
        <v>51200</v>
      </c>
      <c r="C71" s="765" t="s">
        <v>7279</v>
      </c>
      <c r="D71" s="763" t="s">
        <v>7334</v>
      </c>
      <c r="E71" s="766" t="s">
        <v>7267</v>
      </c>
      <c r="F71" s="763" t="s">
        <v>7288</v>
      </c>
      <c r="G71" s="764">
        <v>1370</v>
      </c>
    </row>
    <row r="72" spans="1:7">
      <c r="A72" s="763" t="s">
        <v>7420</v>
      </c>
      <c r="B72" s="764">
        <v>55100</v>
      </c>
      <c r="C72" s="765" t="s">
        <v>7284</v>
      </c>
      <c r="D72" s="763" t="s">
        <v>7421</v>
      </c>
      <c r="E72" s="766" t="s">
        <v>7267</v>
      </c>
      <c r="F72" s="763" t="s">
        <v>7317</v>
      </c>
      <c r="G72" s="764">
        <v>630</v>
      </c>
    </row>
    <row r="73" spans="1:7">
      <c r="A73" s="763" t="s">
        <v>7422</v>
      </c>
      <c r="B73" s="764">
        <v>36100</v>
      </c>
      <c r="C73" s="765" t="s">
        <v>7284</v>
      </c>
      <c r="D73" s="763" t="s">
        <v>7423</v>
      </c>
      <c r="E73" s="766" t="s">
        <v>7267</v>
      </c>
      <c r="F73" s="763" t="s">
        <v>7317</v>
      </c>
      <c r="G73" s="764">
        <v>680</v>
      </c>
    </row>
    <row r="74" spans="1:7">
      <c r="A74" s="763" t="s">
        <v>7424</v>
      </c>
      <c r="B74" s="764">
        <v>36600</v>
      </c>
      <c r="C74" s="765" t="s">
        <v>7279</v>
      </c>
      <c r="D74" s="763" t="s">
        <v>7425</v>
      </c>
      <c r="E74" s="766" t="s">
        <v>7267</v>
      </c>
      <c r="F74" s="763" t="s">
        <v>7307</v>
      </c>
      <c r="G74" s="764">
        <v>990</v>
      </c>
    </row>
    <row r="75" spans="1:7">
      <c r="A75" s="763" t="s">
        <v>7426</v>
      </c>
      <c r="B75" s="764">
        <v>44800</v>
      </c>
      <c r="C75" s="765" t="s">
        <v>7279</v>
      </c>
      <c r="D75" s="763" t="s">
        <v>7427</v>
      </c>
      <c r="E75" s="766" t="s">
        <v>501</v>
      </c>
      <c r="F75" s="763" t="s">
        <v>7337</v>
      </c>
      <c r="G75" s="764">
        <v>610</v>
      </c>
    </row>
    <row r="76" spans="1:7">
      <c r="A76" s="763" t="s">
        <v>7428</v>
      </c>
      <c r="B76" s="764">
        <v>98800</v>
      </c>
      <c r="C76" s="765" t="s">
        <v>7284</v>
      </c>
      <c r="D76" s="763" t="s">
        <v>7429</v>
      </c>
      <c r="E76" s="766" t="s">
        <v>501</v>
      </c>
      <c r="F76" s="763" t="s">
        <v>1585</v>
      </c>
      <c r="G76" s="764">
        <v>1060</v>
      </c>
    </row>
    <row r="77" spans="1:7">
      <c r="A77" s="763" t="s">
        <v>7324</v>
      </c>
      <c r="B77" s="764">
        <v>77400</v>
      </c>
      <c r="C77" s="765" t="s">
        <v>7284</v>
      </c>
      <c r="D77" s="763" t="s">
        <v>7430</v>
      </c>
      <c r="E77" s="766" t="s">
        <v>501</v>
      </c>
      <c r="F77" s="763" t="s">
        <v>7337</v>
      </c>
      <c r="G77" s="764">
        <v>1060</v>
      </c>
    </row>
    <row r="78" spans="1:7">
      <c r="A78" s="763" t="s">
        <v>7431</v>
      </c>
      <c r="B78" s="764">
        <v>33300</v>
      </c>
      <c r="C78" s="765" t="s">
        <v>7284</v>
      </c>
      <c r="D78" s="763" t="s">
        <v>7432</v>
      </c>
      <c r="E78" s="766" t="s">
        <v>501</v>
      </c>
      <c r="F78" s="763" t="s">
        <v>7288</v>
      </c>
      <c r="G78" s="764">
        <v>640</v>
      </c>
    </row>
    <row r="79" spans="1:7">
      <c r="A79" s="763" t="s">
        <v>7433</v>
      </c>
      <c r="B79" s="764">
        <v>43000</v>
      </c>
      <c r="C79" s="765" t="s">
        <v>7279</v>
      </c>
      <c r="D79" s="763" t="s">
        <v>7434</v>
      </c>
      <c r="E79" s="766" t="s">
        <v>501</v>
      </c>
      <c r="F79" s="763" t="s">
        <v>7300</v>
      </c>
      <c r="G79" s="764">
        <v>1060</v>
      </c>
    </row>
    <row r="80" spans="1:7">
      <c r="A80" s="763" t="s">
        <v>7435</v>
      </c>
      <c r="B80" s="764">
        <v>58100</v>
      </c>
      <c r="C80" s="765" t="s">
        <v>7279</v>
      </c>
      <c r="D80" s="763" t="s">
        <v>7436</v>
      </c>
      <c r="E80" s="766" t="s">
        <v>501</v>
      </c>
      <c r="F80" s="763" t="s">
        <v>1585</v>
      </c>
      <c r="G80" s="764">
        <v>1910</v>
      </c>
    </row>
    <row r="81" spans="1:7">
      <c r="A81" s="763" t="s">
        <v>7437</v>
      </c>
      <c r="B81" s="764">
        <v>92100</v>
      </c>
      <c r="C81" s="765" t="s">
        <v>7284</v>
      </c>
      <c r="D81" s="763" t="s">
        <v>7438</v>
      </c>
      <c r="E81" s="766" t="s">
        <v>501</v>
      </c>
      <c r="F81" s="763" t="s">
        <v>7295</v>
      </c>
      <c r="G81" s="764">
        <v>1100</v>
      </c>
    </row>
    <row r="82" spans="1:7">
      <c r="A82" s="763" t="s">
        <v>7439</v>
      </c>
      <c r="B82" s="764">
        <v>53200</v>
      </c>
      <c r="C82" s="765" t="s">
        <v>7279</v>
      </c>
      <c r="D82" s="763" t="s">
        <v>7440</v>
      </c>
      <c r="E82" s="766" t="s">
        <v>501</v>
      </c>
      <c r="F82" s="763" t="s">
        <v>7288</v>
      </c>
      <c r="G82" s="764">
        <v>1340</v>
      </c>
    </row>
    <row r="83" spans="1:7">
      <c r="A83" s="763" t="s">
        <v>7441</v>
      </c>
      <c r="B83" s="764">
        <v>51600</v>
      </c>
      <c r="C83" s="765" t="s">
        <v>7284</v>
      </c>
      <c r="D83" s="763" t="s">
        <v>7442</v>
      </c>
      <c r="E83" s="766" t="s">
        <v>501</v>
      </c>
      <c r="F83" s="763" t="s">
        <v>7288</v>
      </c>
      <c r="G83" s="764">
        <v>1880</v>
      </c>
    </row>
    <row r="84" spans="1:7">
      <c r="A84" s="763" t="s">
        <v>7443</v>
      </c>
      <c r="B84" s="764">
        <v>44700</v>
      </c>
      <c r="C84" s="765" t="s">
        <v>7284</v>
      </c>
      <c r="D84" s="763" t="s">
        <v>7444</v>
      </c>
      <c r="E84" s="766" t="s">
        <v>501</v>
      </c>
      <c r="F84" s="763" t="s">
        <v>7307</v>
      </c>
      <c r="G84" s="764">
        <v>1740</v>
      </c>
    </row>
    <row r="85" spans="1:7">
      <c r="A85" s="763" t="s">
        <v>414</v>
      </c>
      <c r="B85" s="764">
        <v>65400</v>
      </c>
      <c r="C85" s="765" t="s">
        <v>7279</v>
      </c>
      <c r="D85" s="763" t="s">
        <v>7445</v>
      </c>
      <c r="E85" s="766" t="s">
        <v>501</v>
      </c>
      <c r="F85" s="763" t="s">
        <v>7307</v>
      </c>
      <c r="G85" s="764">
        <v>910</v>
      </c>
    </row>
    <row r="86" spans="1:7">
      <c r="A86" s="763" t="s">
        <v>7446</v>
      </c>
      <c r="B86" s="764">
        <v>58900</v>
      </c>
      <c r="C86" s="765" t="s">
        <v>7279</v>
      </c>
      <c r="D86" s="763" t="s">
        <v>7447</v>
      </c>
      <c r="E86" s="766" t="s">
        <v>501</v>
      </c>
      <c r="F86" s="763" t="s">
        <v>7281</v>
      </c>
      <c r="G86" s="764">
        <v>1600</v>
      </c>
    </row>
    <row r="87" spans="1:7">
      <c r="A87" s="763" t="s">
        <v>7448</v>
      </c>
      <c r="B87" s="764">
        <v>66100</v>
      </c>
      <c r="C87" s="765" t="s">
        <v>7284</v>
      </c>
      <c r="D87" s="763" t="s">
        <v>7449</v>
      </c>
      <c r="E87" s="766" t="s">
        <v>501</v>
      </c>
      <c r="F87" s="763" t="s">
        <v>7337</v>
      </c>
      <c r="G87" s="764">
        <v>1410</v>
      </c>
    </row>
    <row r="88" spans="1:7">
      <c r="A88" s="763" t="s">
        <v>7450</v>
      </c>
      <c r="B88" s="764">
        <v>29800</v>
      </c>
      <c r="C88" s="765" t="s">
        <v>7279</v>
      </c>
      <c r="D88" s="763" t="s">
        <v>7451</v>
      </c>
      <c r="E88" s="766" t="s">
        <v>501</v>
      </c>
      <c r="F88" s="763" t="s">
        <v>7317</v>
      </c>
      <c r="G88" s="764">
        <v>1500</v>
      </c>
    </row>
    <row r="89" spans="1:7">
      <c r="A89" s="763" t="s">
        <v>7452</v>
      </c>
      <c r="B89" s="764">
        <v>66600</v>
      </c>
      <c r="C89" s="765" t="s">
        <v>7284</v>
      </c>
      <c r="D89" s="763" t="s">
        <v>7453</v>
      </c>
      <c r="E89" s="766" t="s">
        <v>501</v>
      </c>
      <c r="F89" s="763" t="s">
        <v>7337</v>
      </c>
      <c r="G89" s="764">
        <v>1600</v>
      </c>
    </row>
    <row r="90" spans="1:7">
      <c r="A90" s="763" t="s">
        <v>7454</v>
      </c>
      <c r="B90" s="764">
        <v>57200</v>
      </c>
      <c r="C90" s="765" t="s">
        <v>7284</v>
      </c>
      <c r="D90" s="763" t="s">
        <v>7455</v>
      </c>
      <c r="E90" s="766" t="s">
        <v>501</v>
      </c>
      <c r="F90" s="763" t="s">
        <v>7281</v>
      </c>
      <c r="G90" s="764">
        <v>970</v>
      </c>
    </row>
    <row r="91" spans="1:7">
      <c r="A91" s="763" t="s">
        <v>7456</v>
      </c>
      <c r="B91" s="764">
        <v>44100</v>
      </c>
      <c r="C91" s="765" t="s">
        <v>7284</v>
      </c>
      <c r="D91" s="763" t="s">
        <v>7457</v>
      </c>
      <c r="E91" s="766" t="s">
        <v>501</v>
      </c>
      <c r="F91" s="763" t="s">
        <v>7281</v>
      </c>
      <c r="G91" s="764">
        <v>1910</v>
      </c>
    </row>
    <row r="92" spans="1:7">
      <c r="A92" s="763" t="s">
        <v>7458</v>
      </c>
      <c r="B92" s="764">
        <v>50400</v>
      </c>
      <c r="C92" s="765" t="s">
        <v>7279</v>
      </c>
      <c r="D92" s="763" t="s">
        <v>7459</v>
      </c>
      <c r="E92" s="766" t="s">
        <v>7270</v>
      </c>
      <c r="F92" s="763" t="s">
        <v>7288</v>
      </c>
      <c r="G92" s="764">
        <v>870</v>
      </c>
    </row>
    <row r="93" spans="1:7">
      <c r="A93" s="763" t="s">
        <v>7433</v>
      </c>
      <c r="B93" s="764">
        <v>92800</v>
      </c>
      <c r="C93" s="765" t="s">
        <v>7284</v>
      </c>
      <c r="D93" s="763" t="s">
        <v>7460</v>
      </c>
      <c r="E93" s="766" t="s">
        <v>7270</v>
      </c>
      <c r="F93" s="763" t="s">
        <v>7295</v>
      </c>
      <c r="G93" s="764">
        <v>890</v>
      </c>
    </row>
    <row r="94" spans="1:7">
      <c r="A94" s="763" t="s">
        <v>7461</v>
      </c>
      <c r="B94" s="764">
        <v>60700</v>
      </c>
      <c r="C94" s="765" t="s">
        <v>7279</v>
      </c>
      <c r="D94" s="763" t="s">
        <v>7462</v>
      </c>
      <c r="E94" s="766" t="s">
        <v>7270</v>
      </c>
      <c r="F94" s="763" t="s">
        <v>7317</v>
      </c>
      <c r="G94" s="764">
        <v>1000</v>
      </c>
    </row>
    <row r="95" spans="1:7">
      <c r="A95" s="763" t="s">
        <v>7463</v>
      </c>
      <c r="B95" s="764">
        <v>64900</v>
      </c>
      <c r="C95" s="765" t="s">
        <v>7279</v>
      </c>
      <c r="D95" s="763" t="s">
        <v>7464</v>
      </c>
      <c r="E95" s="766" t="s">
        <v>7270</v>
      </c>
      <c r="F95" s="763" t="s">
        <v>7337</v>
      </c>
      <c r="G95" s="764">
        <v>1960</v>
      </c>
    </row>
    <row r="96" spans="1:7">
      <c r="A96" s="763" t="s">
        <v>7465</v>
      </c>
      <c r="B96" s="764">
        <v>54900</v>
      </c>
      <c r="C96" s="765" t="s">
        <v>7279</v>
      </c>
      <c r="D96" s="763" t="s">
        <v>7466</v>
      </c>
      <c r="E96" s="766" t="s">
        <v>7270</v>
      </c>
      <c r="F96" s="763" t="s">
        <v>1585</v>
      </c>
      <c r="G96" s="764">
        <v>1050</v>
      </c>
    </row>
    <row r="97" spans="1:7">
      <c r="A97" s="763" t="s">
        <v>7467</v>
      </c>
      <c r="B97" s="764">
        <v>36500</v>
      </c>
      <c r="C97" s="765" t="s">
        <v>7284</v>
      </c>
      <c r="D97" s="763" t="s">
        <v>7468</v>
      </c>
      <c r="E97" s="766" t="s">
        <v>7270</v>
      </c>
      <c r="F97" s="763" t="s">
        <v>7300</v>
      </c>
      <c r="G97" s="764">
        <v>1360</v>
      </c>
    </row>
    <row r="98" spans="1:7">
      <c r="A98" s="763" t="s">
        <v>7469</v>
      </c>
      <c r="B98" s="764">
        <v>38600</v>
      </c>
      <c r="C98" s="765" t="s">
        <v>7279</v>
      </c>
      <c r="D98" s="763" t="s">
        <v>7470</v>
      </c>
      <c r="E98" s="766" t="s">
        <v>7270</v>
      </c>
      <c r="F98" s="763" t="s">
        <v>7300</v>
      </c>
      <c r="G98" s="764">
        <v>1330</v>
      </c>
    </row>
    <row r="99" spans="1:7">
      <c r="A99" s="763" t="s">
        <v>7471</v>
      </c>
      <c r="B99" s="764">
        <v>64500</v>
      </c>
      <c r="C99" s="765" t="s">
        <v>7279</v>
      </c>
      <c r="D99" s="763" t="s">
        <v>7472</v>
      </c>
      <c r="E99" s="766" t="s">
        <v>7270</v>
      </c>
      <c r="F99" s="763" t="s">
        <v>7307</v>
      </c>
      <c r="G99" s="764">
        <v>1160</v>
      </c>
    </row>
    <row r="100" spans="1:7">
      <c r="A100" s="763" t="s">
        <v>414</v>
      </c>
      <c r="B100" s="764">
        <v>39900</v>
      </c>
      <c r="C100" s="765" t="s">
        <v>7284</v>
      </c>
      <c r="D100" s="763" t="s">
        <v>7473</v>
      </c>
      <c r="E100" s="766" t="s">
        <v>7270</v>
      </c>
      <c r="F100" s="763" t="s">
        <v>1585</v>
      </c>
      <c r="G100" s="764">
        <v>830</v>
      </c>
    </row>
    <row r="101" spans="1:7">
      <c r="A101" s="763" t="s">
        <v>7474</v>
      </c>
      <c r="B101" s="764">
        <v>33100</v>
      </c>
      <c r="C101" s="765" t="s">
        <v>7284</v>
      </c>
      <c r="D101" s="763" t="s">
        <v>7475</v>
      </c>
      <c r="E101" s="766" t="s">
        <v>7270</v>
      </c>
      <c r="F101" s="763" t="s">
        <v>7300</v>
      </c>
      <c r="G101" s="764">
        <v>750</v>
      </c>
    </row>
    <row r="102" spans="1:7">
      <c r="A102" s="763" t="s">
        <v>7476</v>
      </c>
      <c r="B102" s="764">
        <v>49700</v>
      </c>
      <c r="C102" s="765" t="s">
        <v>7284</v>
      </c>
      <c r="D102" s="763" t="s">
        <v>7477</v>
      </c>
      <c r="E102" s="766" t="s">
        <v>505</v>
      </c>
      <c r="F102" s="763" t="s">
        <v>7317</v>
      </c>
      <c r="G102" s="764">
        <v>1380</v>
      </c>
    </row>
    <row r="103" spans="1:7">
      <c r="A103" s="763" t="s">
        <v>7478</v>
      </c>
      <c r="B103" s="764">
        <v>46600</v>
      </c>
      <c r="C103" s="765" t="s">
        <v>7279</v>
      </c>
      <c r="D103" s="763" t="s">
        <v>7479</v>
      </c>
      <c r="E103" s="766" t="s">
        <v>505</v>
      </c>
      <c r="F103" s="763" t="s">
        <v>7288</v>
      </c>
      <c r="G103" s="764">
        <v>1480</v>
      </c>
    </row>
    <row r="104" spans="1:7">
      <c r="A104" s="763" t="s">
        <v>7387</v>
      </c>
      <c r="B104" s="764">
        <v>37100</v>
      </c>
      <c r="C104" s="765" t="s">
        <v>7284</v>
      </c>
      <c r="D104" s="763" t="s">
        <v>7480</v>
      </c>
      <c r="E104" s="766" t="s">
        <v>505</v>
      </c>
      <c r="F104" s="763" t="s">
        <v>7288</v>
      </c>
      <c r="G104" s="764">
        <v>1190</v>
      </c>
    </row>
    <row r="105" spans="1:7">
      <c r="A105" s="763" t="s">
        <v>7481</v>
      </c>
      <c r="B105" s="764">
        <v>91100</v>
      </c>
      <c r="C105" s="765" t="s">
        <v>7279</v>
      </c>
      <c r="D105" s="763" t="s">
        <v>7482</v>
      </c>
      <c r="E105" s="766" t="s">
        <v>505</v>
      </c>
      <c r="F105" s="763" t="s">
        <v>7295</v>
      </c>
      <c r="G105" s="764">
        <v>1950</v>
      </c>
    </row>
    <row r="106" spans="1:7">
      <c r="A106" s="763" t="s">
        <v>7483</v>
      </c>
      <c r="B106" s="764">
        <v>46500</v>
      </c>
      <c r="C106" s="765" t="s">
        <v>7279</v>
      </c>
      <c r="D106" s="763" t="s">
        <v>7484</v>
      </c>
      <c r="E106" s="766" t="s">
        <v>505</v>
      </c>
      <c r="F106" s="763" t="s">
        <v>7281</v>
      </c>
      <c r="G106" s="764">
        <v>1620</v>
      </c>
    </row>
    <row r="107" spans="1:7">
      <c r="A107" s="763" t="s">
        <v>7485</v>
      </c>
      <c r="B107" s="764">
        <v>96800</v>
      </c>
      <c r="C107" s="765" t="s">
        <v>7284</v>
      </c>
      <c r="D107" s="763" t="s">
        <v>7486</v>
      </c>
      <c r="E107" s="766" t="s">
        <v>505</v>
      </c>
      <c r="F107" s="763" t="s">
        <v>7295</v>
      </c>
      <c r="G107" s="764">
        <v>580</v>
      </c>
    </row>
    <row r="108" spans="1:7">
      <c r="A108" s="763" t="s">
        <v>7487</v>
      </c>
      <c r="B108" s="764">
        <v>35600</v>
      </c>
      <c r="C108" s="765" t="s">
        <v>7284</v>
      </c>
      <c r="D108" s="763" t="s">
        <v>7488</v>
      </c>
      <c r="E108" s="766" t="s">
        <v>505</v>
      </c>
      <c r="F108" s="763" t="s">
        <v>7317</v>
      </c>
      <c r="G108" s="764">
        <v>1060</v>
      </c>
    </row>
    <row r="109" spans="1:7">
      <c r="A109" s="763" t="s">
        <v>7489</v>
      </c>
      <c r="B109" s="764">
        <v>37400</v>
      </c>
      <c r="C109" s="765" t="s">
        <v>7279</v>
      </c>
      <c r="D109" s="763" t="s">
        <v>7490</v>
      </c>
      <c r="E109" s="766" t="s">
        <v>505</v>
      </c>
      <c r="F109" s="763" t="s">
        <v>7288</v>
      </c>
      <c r="G109" s="764">
        <v>890</v>
      </c>
    </row>
    <row r="110" spans="1:7">
      <c r="A110" s="763" t="s">
        <v>7491</v>
      </c>
      <c r="B110" s="764">
        <v>45100</v>
      </c>
      <c r="C110" s="765" t="s">
        <v>7284</v>
      </c>
      <c r="D110" s="763" t="s">
        <v>7492</v>
      </c>
      <c r="E110" s="766" t="s">
        <v>505</v>
      </c>
      <c r="F110" s="763" t="s">
        <v>7317</v>
      </c>
      <c r="G110" s="764">
        <v>950</v>
      </c>
    </row>
    <row r="111" spans="1:7">
      <c r="A111" s="763" t="s">
        <v>7493</v>
      </c>
      <c r="B111" s="764">
        <v>45100</v>
      </c>
      <c r="C111" s="765" t="s">
        <v>7279</v>
      </c>
      <c r="D111" s="763" t="s">
        <v>7494</v>
      </c>
      <c r="E111" s="766" t="s">
        <v>505</v>
      </c>
      <c r="F111" s="763" t="s">
        <v>7317</v>
      </c>
      <c r="G111" s="764">
        <v>1690</v>
      </c>
    </row>
    <row r="112" spans="1:7">
      <c r="A112" s="763" t="s">
        <v>7495</v>
      </c>
      <c r="B112" s="764">
        <v>70600</v>
      </c>
      <c r="C112" s="765" t="s">
        <v>7284</v>
      </c>
      <c r="D112" s="763" t="s">
        <v>7496</v>
      </c>
      <c r="E112" s="766" t="s">
        <v>505</v>
      </c>
      <c r="F112" s="763" t="s">
        <v>7281</v>
      </c>
      <c r="G112" s="764">
        <v>1840</v>
      </c>
    </row>
    <row r="113" spans="1:7">
      <c r="A113" s="763" t="s">
        <v>7497</v>
      </c>
      <c r="B113" s="764">
        <v>18200</v>
      </c>
      <c r="C113" s="765" t="s">
        <v>7279</v>
      </c>
      <c r="D113" s="763" t="s">
        <v>7498</v>
      </c>
      <c r="E113" s="766" t="s">
        <v>505</v>
      </c>
      <c r="F113" s="763" t="s">
        <v>7300</v>
      </c>
      <c r="G113" s="764">
        <v>1380</v>
      </c>
    </row>
    <row r="114" spans="1:7">
      <c r="A114" s="763" t="s">
        <v>7499</v>
      </c>
      <c r="B114" s="764">
        <v>84100</v>
      </c>
      <c r="C114" s="765" t="s">
        <v>7284</v>
      </c>
      <c r="D114" s="763" t="s">
        <v>7500</v>
      </c>
      <c r="E114" s="766" t="s">
        <v>505</v>
      </c>
      <c r="F114" s="763" t="s">
        <v>7281</v>
      </c>
      <c r="G114" s="764">
        <v>620</v>
      </c>
    </row>
    <row r="115" spans="1:7">
      <c r="A115" s="763" t="s">
        <v>7437</v>
      </c>
      <c r="B115" s="764">
        <v>37300</v>
      </c>
      <c r="C115" s="765" t="s">
        <v>7284</v>
      </c>
      <c r="D115" s="763" t="s">
        <v>7501</v>
      </c>
      <c r="E115" s="766" t="s">
        <v>505</v>
      </c>
      <c r="F115" s="763" t="s">
        <v>7337</v>
      </c>
      <c r="G115" s="764">
        <v>1540</v>
      </c>
    </row>
    <row r="116" spans="1:7">
      <c r="A116" s="763" t="s">
        <v>6398</v>
      </c>
      <c r="B116" s="764">
        <v>57100</v>
      </c>
      <c r="C116" s="765" t="s">
        <v>7279</v>
      </c>
      <c r="D116" s="763" t="s">
        <v>7502</v>
      </c>
      <c r="E116" s="766" t="s">
        <v>505</v>
      </c>
      <c r="F116" s="763" t="s">
        <v>7295</v>
      </c>
      <c r="G116" s="764">
        <v>1250</v>
      </c>
    </row>
    <row r="117" spans="1:7">
      <c r="A117" s="763" t="s">
        <v>7503</v>
      </c>
      <c r="B117" s="764">
        <v>22800</v>
      </c>
      <c r="C117" s="765" t="s">
        <v>7279</v>
      </c>
      <c r="D117" s="763" t="s">
        <v>7504</v>
      </c>
      <c r="E117" s="766" t="s">
        <v>505</v>
      </c>
      <c r="F117" s="763" t="s">
        <v>7300</v>
      </c>
      <c r="G117" s="764">
        <v>840</v>
      </c>
    </row>
    <row r="118" spans="1:7">
      <c r="A118" s="763" t="s">
        <v>7505</v>
      </c>
      <c r="B118" s="764">
        <v>57200</v>
      </c>
      <c r="C118" s="765" t="s">
        <v>7284</v>
      </c>
      <c r="D118" s="763" t="s">
        <v>7506</v>
      </c>
      <c r="E118" s="766" t="s">
        <v>505</v>
      </c>
      <c r="F118" s="763" t="s">
        <v>7317</v>
      </c>
      <c r="G118" s="764">
        <v>1920</v>
      </c>
    </row>
    <row r="119" spans="1:7">
      <c r="A119" s="763" t="s">
        <v>7507</v>
      </c>
      <c r="B119" s="764">
        <v>26100</v>
      </c>
      <c r="C119" s="765" t="s">
        <v>7279</v>
      </c>
      <c r="D119" s="763" t="s">
        <v>7508</v>
      </c>
      <c r="E119" s="766" t="s">
        <v>505</v>
      </c>
      <c r="F119" s="763" t="s">
        <v>7317</v>
      </c>
      <c r="G119" s="764">
        <v>1520</v>
      </c>
    </row>
    <row r="120" spans="1:7">
      <c r="A120" s="763" t="s">
        <v>7509</v>
      </c>
      <c r="B120" s="764">
        <v>50400</v>
      </c>
      <c r="C120" s="765" t="s">
        <v>7279</v>
      </c>
      <c r="D120" s="763" t="s">
        <v>7510</v>
      </c>
      <c r="E120" s="766" t="s">
        <v>505</v>
      </c>
      <c r="F120" s="763" t="s">
        <v>7317</v>
      </c>
      <c r="G120" s="764">
        <v>1470</v>
      </c>
    </row>
    <row r="121" spans="1:7">
      <c r="A121" s="763" t="s">
        <v>7511</v>
      </c>
      <c r="B121" s="764">
        <v>69300</v>
      </c>
      <c r="C121" s="765" t="s">
        <v>7279</v>
      </c>
      <c r="D121" s="763" t="s">
        <v>7512</v>
      </c>
      <c r="E121" s="766" t="s">
        <v>505</v>
      </c>
      <c r="F121" s="763" t="s">
        <v>7337</v>
      </c>
      <c r="G121" s="764">
        <v>1630</v>
      </c>
    </row>
    <row r="122" spans="1:7">
      <c r="A122" s="763" t="s">
        <v>7513</v>
      </c>
      <c r="B122" s="764">
        <v>64000</v>
      </c>
      <c r="C122" s="765" t="s">
        <v>7284</v>
      </c>
      <c r="D122" s="763" t="s">
        <v>7514</v>
      </c>
      <c r="E122" s="766" t="s">
        <v>505</v>
      </c>
      <c r="F122" s="763" t="s">
        <v>7295</v>
      </c>
      <c r="G122" s="764">
        <v>1430</v>
      </c>
    </row>
    <row r="123" spans="1:7">
      <c r="A123" s="763" t="s">
        <v>7515</v>
      </c>
      <c r="B123" s="764">
        <v>91300</v>
      </c>
      <c r="C123" s="765" t="s">
        <v>7279</v>
      </c>
      <c r="D123" s="763" t="s">
        <v>7516</v>
      </c>
      <c r="E123" s="766" t="s">
        <v>505</v>
      </c>
      <c r="F123" s="763" t="s">
        <v>7281</v>
      </c>
      <c r="G123" s="764">
        <v>1840</v>
      </c>
    </row>
    <row r="124" spans="1:7">
      <c r="A124" s="763" t="s">
        <v>7517</v>
      </c>
      <c r="B124" s="764">
        <v>46000</v>
      </c>
      <c r="C124" s="765" t="s">
        <v>7284</v>
      </c>
      <c r="D124" s="763" t="s">
        <v>7518</v>
      </c>
      <c r="E124" s="766" t="s">
        <v>505</v>
      </c>
      <c r="F124" s="763" t="s">
        <v>7281</v>
      </c>
      <c r="G124" s="764">
        <v>840</v>
      </c>
    </row>
    <row r="125" spans="1:7">
      <c r="A125" s="763" t="s">
        <v>7519</v>
      </c>
      <c r="B125" s="764">
        <v>58600</v>
      </c>
      <c r="C125" s="765" t="s">
        <v>7284</v>
      </c>
      <c r="D125" s="763" t="s">
        <v>7520</v>
      </c>
      <c r="E125" s="766" t="s">
        <v>505</v>
      </c>
      <c r="F125" s="763" t="s">
        <v>7317</v>
      </c>
      <c r="G125" s="764">
        <v>780</v>
      </c>
    </row>
    <row r="126" spans="1:7">
      <c r="A126" s="763" t="s">
        <v>7521</v>
      </c>
      <c r="B126" s="764">
        <v>66000</v>
      </c>
      <c r="C126" s="765" t="s">
        <v>7284</v>
      </c>
      <c r="D126" s="763" t="s">
        <v>7522</v>
      </c>
      <c r="E126" s="766" t="s">
        <v>505</v>
      </c>
      <c r="F126" s="763" t="s">
        <v>7337</v>
      </c>
      <c r="G126" s="764">
        <v>520</v>
      </c>
    </row>
    <row r="127" spans="1:7">
      <c r="A127" s="763" t="s">
        <v>7523</v>
      </c>
      <c r="B127" s="764">
        <v>81800</v>
      </c>
      <c r="C127" s="765" t="s">
        <v>7279</v>
      </c>
      <c r="D127" s="763" t="s">
        <v>7524</v>
      </c>
      <c r="E127" s="766" t="s">
        <v>505</v>
      </c>
      <c r="F127" s="763" t="s">
        <v>7281</v>
      </c>
      <c r="G127" s="764">
        <v>590</v>
      </c>
    </row>
    <row r="128" spans="1:7">
      <c r="A128" s="763" t="s">
        <v>414</v>
      </c>
      <c r="B128" s="764">
        <v>24900</v>
      </c>
      <c r="C128" s="765" t="s">
        <v>7279</v>
      </c>
      <c r="D128" s="763" t="s">
        <v>7525</v>
      </c>
      <c r="E128" s="766" t="s">
        <v>505</v>
      </c>
      <c r="F128" s="763" t="s">
        <v>7300</v>
      </c>
      <c r="G128" s="764">
        <v>1210</v>
      </c>
    </row>
    <row r="129" spans="1:7">
      <c r="A129" s="763" t="s">
        <v>7526</v>
      </c>
      <c r="B129" s="764">
        <v>42200</v>
      </c>
      <c r="C129" s="765" t="s">
        <v>7279</v>
      </c>
      <c r="D129" s="763" t="s">
        <v>7527</v>
      </c>
      <c r="E129" s="766" t="s">
        <v>505</v>
      </c>
      <c r="F129" s="763" t="s">
        <v>7281</v>
      </c>
      <c r="G129" s="764">
        <v>1180</v>
      </c>
    </row>
    <row r="130" spans="1:7">
      <c r="A130" s="763" t="s">
        <v>70</v>
      </c>
      <c r="B130" s="764">
        <v>54300</v>
      </c>
      <c r="C130" s="765" t="s">
        <v>7284</v>
      </c>
      <c r="D130" s="763" t="s">
        <v>7528</v>
      </c>
      <c r="E130" s="766" t="s">
        <v>505</v>
      </c>
      <c r="F130" s="763" t="s">
        <v>7317</v>
      </c>
      <c r="G130" s="764">
        <v>1960</v>
      </c>
    </row>
    <row r="131" spans="1:7">
      <c r="A131" s="763" t="s">
        <v>2182</v>
      </c>
      <c r="B131" s="764">
        <v>57100</v>
      </c>
      <c r="C131" s="765" t="s">
        <v>7279</v>
      </c>
      <c r="D131" s="763" t="s">
        <v>7529</v>
      </c>
      <c r="E131" s="766" t="s">
        <v>505</v>
      </c>
      <c r="F131" s="763" t="s">
        <v>7337</v>
      </c>
      <c r="G131" s="764">
        <v>1950</v>
      </c>
    </row>
    <row r="132" spans="1:7">
      <c r="A132" s="763" t="s">
        <v>7530</v>
      </c>
      <c r="B132" s="764">
        <v>49000</v>
      </c>
      <c r="C132" s="765" t="s">
        <v>7279</v>
      </c>
      <c r="D132" s="763" t="s">
        <v>7531</v>
      </c>
      <c r="E132" s="766" t="s">
        <v>505</v>
      </c>
      <c r="F132" s="763" t="s">
        <v>7317</v>
      </c>
      <c r="G132" s="764">
        <v>550</v>
      </c>
    </row>
    <row r="133" spans="1:7">
      <c r="A133" s="763" t="s">
        <v>7532</v>
      </c>
      <c r="B133" s="764">
        <v>49000</v>
      </c>
      <c r="C133" s="765" t="s">
        <v>7279</v>
      </c>
      <c r="D133" s="763" t="s">
        <v>7533</v>
      </c>
      <c r="E133" s="766" t="s">
        <v>505</v>
      </c>
      <c r="F133" s="763" t="s">
        <v>7337</v>
      </c>
      <c r="G133" s="764">
        <v>1540</v>
      </c>
    </row>
    <row r="134" spans="1:7">
      <c r="A134" s="763" t="s">
        <v>7534</v>
      </c>
      <c r="B134" s="764">
        <v>49600</v>
      </c>
      <c r="C134" s="765" t="s">
        <v>7284</v>
      </c>
      <c r="D134" s="763" t="s">
        <v>7535</v>
      </c>
      <c r="E134" s="766" t="s">
        <v>505</v>
      </c>
      <c r="F134" s="763" t="s">
        <v>7337</v>
      </c>
      <c r="G134" s="764">
        <v>640</v>
      </c>
    </row>
    <row r="135" spans="1:7">
      <c r="A135" s="763" t="s">
        <v>7536</v>
      </c>
      <c r="B135" s="764">
        <v>40700</v>
      </c>
      <c r="C135" s="765" t="s">
        <v>7279</v>
      </c>
      <c r="D135" s="763" t="s">
        <v>7537</v>
      </c>
      <c r="E135" s="766" t="s">
        <v>505</v>
      </c>
      <c r="F135" s="763" t="s">
        <v>7300</v>
      </c>
      <c r="G135" s="764">
        <v>590</v>
      </c>
    </row>
    <row r="136" spans="1:7">
      <c r="A136" s="763" t="s">
        <v>7538</v>
      </c>
      <c r="B136" s="764">
        <v>46600</v>
      </c>
      <c r="C136" s="765" t="s">
        <v>7284</v>
      </c>
      <c r="D136" s="763" t="s">
        <v>7539</v>
      </c>
      <c r="E136" s="766" t="s">
        <v>505</v>
      </c>
      <c r="F136" s="763" t="s">
        <v>7281</v>
      </c>
      <c r="G136" s="764">
        <v>1780</v>
      </c>
    </row>
    <row r="137" spans="1:7">
      <c r="A137" s="763" t="s">
        <v>7540</v>
      </c>
      <c r="B137" s="764">
        <v>27900</v>
      </c>
      <c r="C137" s="765" t="s">
        <v>7279</v>
      </c>
      <c r="D137" s="763" t="s">
        <v>7541</v>
      </c>
      <c r="E137" s="766" t="s">
        <v>505</v>
      </c>
      <c r="F137" s="763" t="s">
        <v>7288</v>
      </c>
      <c r="G137" s="764">
        <v>1170</v>
      </c>
    </row>
    <row r="138" spans="1:7">
      <c r="A138" s="763" t="s">
        <v>7542</v>
      </c>
      <c r="B138" s="764">
        <v>99900</v>
      </c>
      <c r="C138" s="765" t="s">
        <v>7279</v>
      </c>
      <c r="D138" s="763" t="s">
        <v>7543</v>
      </c>
      <c r="E138" s="766" t="s">
        <v>505</v>
      </c>
      <c r="F138" s="763" t="s">
        <v>7295</v>
      </c>
      <c r="G138" s="764">
        <v>1630</v>
      </c>
    </row>
    <row r="139" spans="1:7">
      <c r="A139" s="763" t="s">
        <v>7544</v>
      </c>
      <c r="B139" s="764">
        <v>47200</v>
      </c>
      <c r="C139" s="765" t="s">
        <v>7279</v>
      </c>
      <c r="D139" s="763" t="s">
        <v>7545</v>
      </c>
      <c r="E139" s="766" t="s">
        <v>505</v>
      </c>
      <c r="F139" s="763" t="s">
        <v>7317</v>
      </c>
      <c r="G139" s="764">
        <v>1630</v>
      </c>
    </row>
    <row r="140" spans="1:7">
      <c r="A140" s="763" t="s">
        <v>7546</v>
      </c>
      <c r="B140" s="764">
        <v>25100</v>
      </c>
      <c r="C140" s="765" t="s">
        <v>7279</v>
      </c>
      <c r="D140" s="763" t="s">
        <v>7547</v>
      </c>
      <c r="E140" s="766" t="s">
        <v>505</v>
      </c>
      <c r="F140" s="763" t="s">
        <v>7300</v>
      </c>
      <c r="G140" s="764">
        <v>610</v>
      </c>
    </row>
    <row r="141" spans="1:7">
      <c r="A141" s="763" t="s">
        <v>7548</v>
      </c>
      <c r="B141" s="764">
        <v>43800</v>
      </c>
      <c r="C141" s="765" t="s">
        <v>7284</v>
      </c>
      <c r="D141" s="763" t="s">
        <v>7549</v>
      </c>
      <c r="E141" s="766" t="s">
        <v>505</v>
      </c>
      <c r="F141" s="763" t="s">
        <v>7307</v>
      </c>
      <c r="G141" s="764">
        <v>640</v>
      </c>
    </row>
    <row r="142" spans="1:7">
      <c r="A142" s="763" t="s">
        <v>7550</v>
      </c>
      <c r="B142" s="764">
        <v>65600</v>
      </c>
      <c r="C142" s="765" t="s">
        <v>7284</v>
      </c>
      <c r="D142" s="763" t="s">
        <v>7551</v>
      </c>
      <c r="E142" s="766" t="s">
        <v>505</v>
      </c>
      <c r="F142" s="763" t="s">
        <v>7281</v>
      </c>
      <c r="G142" s="764">
        <v>1990</v>
      </c>
    </row>
    <row r="143" spans="1:7">
      <c r="A143" s="763" t="s">
        <v>7552</v>
      </c>
      <c r="B143" s="764">
        <v>75100</v>
      </c>
      <c r="C143" s="765" t="s">
        <v>7279</v>
      </c>
      <c r="D143" s="763" t="s">
        <v>7553</v>
      </c>
      <c r="E143" s="766" t="s">
        <v>505</v>
      </c>
      <c r="F143" s="763" t="s">
        <v>1585</v>
      </c>
      <c r="G143" s="764">
        <v>1260</v>
      </c>
    </row>
    <row r="144" spans="1:7">
      <c r="A144" s="763" t="s">
        <v>7554</v>
      </c>
      <c r="B144" s="764">
        <v>67300</v>
      </c>
      <c r="C144" s="765" t="s">
        <v>7284</v>
      </c>
      <c r="D144" s="763" t="s">
        <v>7555</v>
      </c>
      <c r="E144" s="766" t="s">
        <v>505</v>
      </c>
      <c r="F144" s="763" t="s">
        <v>1585</v>
      </c>
      <c r="G144" s="764">
        <v>1850</v>
      </c>
    </row>
    <row r="145" spans="1:7">
      <c r="A145" s="763" t="s">
        <v>7556</v>
      </c>
      <c r="B145" s="764">
        <v>50800</v>
      </c>
      <c r="C145" s="765" t="s">
        <v>7279</v>
      </c>
      <c r="D145" s="763" t="s">
        <v>7557</v>
      </c>
      <c r="E145" s="766" t="s">
        <v>505</v>
      </c>
      <c r="F145" s="763" t="s">
        <v>7307</v>
      </c>
      <c r="G145" s="764">
        <v>1100</v>
      </c>
    </row>
    <row r="146" spans="1:7">
      <c r="A146" s="763" t="s">
        <v>2182</v>
      </c>
      <c r="B146" s="764">
        <v>88500</v>
      </c>
      <c r="C146" s="765" t="s">
        <v>7279</v>
      </c>
      <c r="D146" s="763" t="s">
        <v>7558</v>
      </c>
      <c r="E146" s="766" t="s">
        <v>505</v>
      </c>
      <c r="F146" s="763" t="s">
        <v>7281</v>
      </c>
      <c r="G146" s="764">
        <v>1530</v>
      </c>
    </row>
    <row r="147" spans="1:7">
      <c r="A147" s="763" t="s">
        <v>7559</v>
      </c>
      <c r="B147" s="764">
        <v>59400</v>
      </c>
      <c r="C147" s="765" t="s">
        <v>7279</v>
      </c>
      <c r="D147" s="763" t="s">
        <v>7560</v>
      </c>
      <c r="E147" s="766" t="s">
        <v>505</v>
      </c>
      <c r="F147" s="763" t="s">
        <v>1585</v>
      </c>
      <c r="G147" s="764">
        <v>1060</v>
      </c>
    </row>
    <row r="148" spans="1:7">
      <c r="A148" s="763" t="s">
        <v>7561</v>
      </c>
      <c r="B148" s="764">
        <v>31100</v>
      </c>
      <c r="C148" s="765" t="s">
        <v>7284</v>
      </c>
      <c r="D148" s="763" t="s">
        <v>7562</v>
      </c>
      <c r="E148" s="766" t="s">
        <v>505</v>
      </c>
      <c r="F148" s="763" t="s">
        <v>7337</v>
      </c>
      <c r="G148" s="764">
        <v>740</v>
      </c>
    </row>
    <row r="149" spans="1:7">
      <c r="A149" s="763" t="s">
        <v>7563</v>
      </c>
      <c r="B149" s="764">
        <v>75200</v>
      </c>
      <c r="C149" s="765" t="s">
        <v>7279</v>
      </c>
      <c r="D149" s="763" t="s">
        <v>7564</v>
      </c>
      <c r="E149" s="766" t="s">
        <v>505</v>
      </c>
      <c r="F149" s="763" t="s">
        <v>1585</v>
      </c>
      <c r="G149" s="764">
        <v>1280</v>
      </c>
    </row>
    <row r="150" spans="1:7">
      <c r="A150" s="763" t="s">
        <v>7395</v>
      </c>
      <c r="B150" s="764">
        <v>44600</v>
      </c>
      <c r="C150" s="765" t="s">
        <v>7284</v>
      </c>
      <c r="D150" s="763" t="s">
        <v>7565</v>
      </c>
      <c r="E150" s="766" t="s">
        <v>505</v>
      </c>
      <c r="F150" s="763" t="s">
        <v>7288</v>
      </c>
      <c r="G150" s="764">
        <v>1020</v>
      </c>
    </row>
    <row r="151" spans="1:7">
      <c r="A151" s="763" t="s">
        <v>7310</v>
      </c>
      <c r="B151" s="764">
        <v>25300</v>
      </c>
      <c r="C151" s="765" t="s">
        <v>7279</v>
      </c>
      <c r="D151" s="763" t="s">
        <v>7566</v>
      </c>
      <c r="E151" s="766" t="s">
        <v>505</v>
      </c>
      <c r="F151" s="763" t="s">
        <v>7300</v>
      </c>
      <c r="G151" s="764">
        <v>1310</v>
      </c>
    </row>
    <row r="152" spans="1:7">
      <c r="A152" s="763" t="s">
        <v>7567</v>
      </c>
      <c r="B152" s="764">
        <v>28100</v>
      </c>
      <c r="C152" s="765" t="s">
        <v>7284</v>
      </c>
      <c r="D152" s="763" t="s">
        <v>7568</v>
      </c>
      <c r="E152" s="766" t="s">
        <v>505</v>
      </c>
      <c r="F152" s="763" t="s">
        <v>7288</v>
      </c>
      <c r="G152" s="764">
        <v>1950</v>
      </c>
    </row>
    <row r="153" spans="1:7">
      <c r="A153" s="763" t="s">
        <v>7569</v>
      </c>
      <c r="B153" s="764">
        <v>33600</v>
      </c>
      <c r="C153" s="765" t="s">
        <v>7284</v>
      </c>
      <c r="D153" s="763" t="s">
        <v>7570</v>
      </c>
      <c r="E153" s="766" t="s">
        <v>505</v>
      </c>
      <c r="F153" s="763" t="s">
        <v>7288</v>
      </c>
      <c r="G153" s="764">
        <v>1380</v>
      </c>
    </row>
    <row r="154" spans="1:7">
      <c r="A154" s="763" t="s">
        <v>7571</v>
      </c>
      <c r="B154" s="764">
        <v>69900</v>
      </c>
      <c r="C154" s="765" t="s">
        <v>7284</v>
      </c>
      <c r="D154" s="763" t="s">
        <v>7572</v>
      </c>
      <c r="E154" s="766" t="s">
        <v>505</v>
      </c>
      <c r="F154" s="763" t="s">
        <v>1585</v>
      </c>
      <c r="G154" s="764">
        <v>1450</v>
      </c>
    </row>
    <row r="155" spans="1:7">
      <c r="A155" s="763" t="s">
        <v>7573</v>
      </c>
      <c r="B155" s="764">
        <v>79700</v>
      </c>
      <c r="C155" s="765" t="s">
        <v>7279</v>
      </c>
      <c r="D155" s="763" t="s">
        <v>7574</v>
      </c>
      <c r="E155" s="766" t="s">
        <v>505</v>
      </c>
      <c r="F155" s="763" t="s">
        <v>7307</v>
      </c>
      <c r="G155" s="764">
        <v>1080</v>
      </c>
    </row>
    <row r="156" spans="1:7">
      <c r="A156" s="763" t="s">
        <v>7575</v>
      </c>
      <c r="B156" s="764">
        <v>36700</v>
      </c>
      <c r="C156" s="765" t="s">
        <v>7284</v>
      </c>
      <c r="D156" s="763" t="s">
        <v>7576</v>
      </c>
      <c r="E156" s="766" t="s">
        <v>7262</v>
      </c>
      <c r="F156" s="763" t="s">
        <v>7337</v>
      </c>
      <c r="G156" s="764">
        <v>1700</v>
      </c>
    </row>
    <row r="157" spans="1:7">
      <c r="A157" s="763" t="s">
        <v>7577</v>
      </c>
      <c r="B157" s="764">
        <v>42900</v>
      </c>
      <c r="C157" s="765" t="s">
        <v>7284</v>
      </c>
      <c r="D157" s="763" t="s">
        <v>7578</v>
      </c>
      <c r="E157" s="766" t="s">
        <v>7262</v>
      </c>
      <c r="F157" s="763" t="s">
        <v>7288</v>
      </c>
      <c r="G157" s="764">
        <v>1150</v>
      </c>
    </row>
    <row r="158" spans="1:7">
      <c r="A158" s="763" t="s">
        <v>7579</v>
      </c>
      <c r="B158" s="764">
        <v>28800</v>
      </c>
      <c r="C158" s="765" t="s">
        <v>7284</v>
      </c>
      <c r="D158" s="763" t="s">
        <v>7580</v>
      </c>
      <c r="E158" s="766" t="s">
        <v>7262</v>
      </c>
      <c r="F158" s="763" t="s">
        <v>7300</v>
      </c>
      <c r="G158" s="764">
        <v>1610</v>
      </c>
    </row>
    <row r="159" spans="1:7">
      <c r="A159" s="763" t="s">
        <v>7581</v>
      </c>
      <c r="B159" s="764">
        <v>37000</v>
      </c>
      <c r="C159" s="765" t="s">
        <v>7284</v>
      </c>
      <c r="D159" s="763" t="s">
        <v>7582</v>
      </c>
      <c r="E159" s="766" t="s">
        <v>7262</v>
      </c>
      <c r="F159" s="763" t="s">
        <v>7307</v>
      </c>
      <c r="G159" s="764">
        <v>1790</v>
      </c>
    </row>
    <row r="160" spans="1:7">
      <c r="A160" s="763" t="s">
        <v>7583</v>
      </c>
      <c r="B160" s="764">
        <v>52800</v>
      </c>
      <c r="C160" s="765" t="s">
        <v>7279</v>
      </c>
      <c r="D160" s="763" t="s">
        <v>7584</v>
      </c>
      <c r="E160" s="766" t="s">
        <v>7262</v>
      </c>
      <c r="F160" s="763" t="s">
        <v>7281</v>
      </c>
      <c r="G160" s="764">
        <v>1640</v>
      </c>
    </row>
    <row r="161" spans="1:7">
      <c r="A161" s="763" t="s">
        <v>7585</v>
      </c>
      <c r="B161" s="764">
        <v>68800</v>
      </c>
      <c r="C161" s="765" t="s">
        <v>7279</v>
      </c>
      <c r="D161" s="763" t="s">
        <v>7586</v>
      </c>
      <c r="E161" s="766" t="s">
        <v>7262</v>
      </c>
      <c r="F161" s="763" t="s">
        <v>7337</v>
      </c>
      <c r="G161" s="764">
        <v>1760</v>
      </c>
    </row>
    <row r="162" spans="1:7">
      <c r="A162" s="763" t="s">
        <v>7454</v>
      </c>
      <c r="B162" s="764">
        <v>98300</v>
      </c>
      <c r="C162" s="765" t="s">
        <v>7284</v>
      </c>
      <c r="D162" s="763" t="s">
        <v>7587</v>
      </c>
      <c r="E162" s="766" t="s">
        <v>7262</v>
      </c>
      <c r="F162" s="763" t="s">
        <v>1585</v>
      </c>
      <c r="G162" s="764">
        <v>1560</v>
      </c>
    </row>
    <row r="163" spans="1:7">
      <c r="A163" s="763" t="s">
        <v>7588</v>
      </c>
      <c r="B163" s="764">
        <v>93900</v>
      </c>
      <c r="C163" s="765" t="s">
        <v>7279</v>
      </c>
      <c r="D163" s="763" t="s">
        <v>7589</v>
      </c>
      <c r="E163" s="766" t="s">
        <v>7262</v>
      </c>
      <c r="F163" s="763" t="s">
        <v>7295</v>
      </c>
      <c r="G163" s="764">
        <v>1830</v>
      </c>
    </row>
    <row r="164" spans="1:7">
      <c r="A164" s="763" t="s">
        <v>7590</v>
      </c>
      <c r="B164" s="764">
        <v>30600</v>
      </c>
      <c r="C164" s="765" t="s">
        <v>7284</v>
      </c>
      <c r="D164" s="763" t="s">
        <v>7591</v>
      </c>
      <c r="E164" s="766" t="s">
        <v>7262</v>
      </c>
      <c r="F164" s="763" t="s">
        <v>7300</v>
      </c>
      <c r="G164" s="764">
        <v>890</v>
      </c>
    </row>
    <row r="165" spans="1:7">
      <c r="A165" s="763" t="s">
        <v>7592</v>
      </c>
      <c r="B165" s="764">
        <v>40900</v>
      </c>
      <c r="C165" s="765" t="s">
        <v>7279</v>
      </c>
      <c r="D165" s="763" t="s">
        <v>7593</v>
      </c>
      <c r="E165" s="766" t="s">
        <v>7262</v>
      </c>
      <c r="F165" s="763" t="s">
        <v>7317</v>
      </c>
      <c r="G165" s="764">
        <v>1620</v>
      </c>
    </row>
    <row r="166" spans="1:7">
      <c r="A166" s="763" t="s">
        <v>7594</v>
      </c>
      <c r="B166" s="764">
        <v>95200</v>
      </c>
      <c r="C166" s="765" t="s">
        <v>7279</v>
      </c>
      <c r="D166" s="763" t="s">
        <v>7595</v>
      </c>
      <c r="E166" s="766" t="s">
        <v>7262</v>
      </c>
      <c r="F166" s="763" t="s">
        <v>7281</v>
      </c>
      <c r="G166" s="764">
        <v>1530</v>
      </c>
    </row>
    <row r="167" spans="1:7">
      <c r="A167" s="763" t="s">
        <v>7571</v>
      </c>
      <c r="B167" s="764">
        <v>74000</v>
      </c>
      <c r="C167" s="765" t="s">
        <v>7279</v>
      </c>
      <c r="D167" s="763" t="s">
        <v>7596</v>
      </c>
      <c r="E167" s="766" t="s">
        <v>7262</v>
      </c>
      <c r="F167" s="763" t="s">
        <v>7295</v>
      </c>
      <c r="G167" s="764">
        <v>1470</v>
      </c>
    </row>
    <row r="168" spans="1:7">
      <c r="A168" s="763" t="s">
        <v>7387</v>
      </c>
      <c r="B168" s="764">
        <v>45100</v>
      </c>
      <c r="C168" s="765" t="s">
        <v>7279</v>
      </c>
      <c r="D168" s="763" t="s">
        <v>7597</v>
      </c>
      <c r="E168" s="766" t="s">
        <v>7262</v>
      </c>
      <c r="F168" s="763" t="s">
        <v>7317</v>
      </c>
      <c r="G168" s="764">
        <v>1250</v>
      </c>
    </row>
    <row r="169" spans="1:7">
      <c r="A169" s="763" t="s">
        <v>7598</v>
      </c>
      <c r="B169" s="764">
        <v>33600</v>
      </c>
      <c r="C169" s="765" t="s">
        <v>7284</v>
      </c>
      <c r="D169" s="763" t="s">
        <v>7599</v>
      </c>
      <c r="E169" s="766" t="s">
        <v>7262</v>
      </c>
      <c r="F169" s="763" t="s">
        <v>7300</v>
      </c>
      <c r="G169" s="764">
        <v>1170</v>
      </c>
    </row>
    <row r="170" spans="1:7">
      <c r="A170" s="763" t="s">
        <v>7600</v>
      </c>
      <c r="B170" s="764">
        <v>73600</v>
      </c>
      <c r="C170" s="765" t="s">
        <v>7284</v>
      </c>
      <c r="D170" s="763" t="s">
        <v>7601</v>
      </c>
      <c r="E170" s="766" t="s">
        <v>7260</v>
      </c>
      <c r="F170" s="763" t="s">
        <v>7281</v>
      </c>
      <c r="G170" s="764">
        <v>1560</v>
      </c>
    </row>
    <row r="171" spans="1:7">
      <c r="A171" s="763" t="s">
        <v>7602</v>
      </c>
      <c r="B171" s="764">
        <v>55000</v>
      </c>
      <c r="C171" s="765" t="s">
        <v>7284</v>
      </c>
      <c r="D171" s="763" t="s">
        <v>7603</v>
      </c>
      <c r="E171" s="766" t="s">
        <v>7260</v>
      </c>
      <c r="F171" s="763" t="s">
        <v>7337</v>
      </c>
      <c r="G171" s="764">
        <v>1680</v>
      </c>
    </row>
    <row r="172" spans="1:7">
      <c r="A172" s="763" t="s">
        <v>7604</v>
      </c>
      <c r="B172" s="764">
        <v>58800</v>
      </c>
      <c r="C172" s="765" t="s">
        <v>7284</v>
      </c>
      <c r="D172" s="763" t="s">
        <v>7605</v>
      </c>
      <c r="E172" s="766" t="s">
        <v>7260</v>
      </c>
      <c r="F172" s="763" t="s">
        <v>7281</v>
      </c>
      <c r="G172" s="764">
        <v>630</v>
      </c>
    </row>
    <row r="173" spans="1:7">
      <c r="A173" s="763" t="s">
        <v>7606</v>
      </c>
      <c r="B173" s="764">
        <v>54700</v>
      </c>
      <c r="C173" s="765" t="s">
        <v>7279</v>
      </c>
      <c r="D173" s="763" t="s">
        <v>7607</v>
      </c>
      <c r="E173" s="766" t="s">
        <v>7260</v>
      </c>
      <c r="F173" s="763" t="s">
        <v>7337</v>
      </c>
      <c r="G173" s="764">
        <v>1140</v>
      </c>
    </row>
    <row r="174" spans="1:7">
      <c r="A174" s="763" t="s">
        <v>70</v>
      </c>
      <c r="B174" s="764">
        <v>35800</v>
      </c>
      <c r="C174" s="765" t="s">
        <v>7284</v>
      </c>
      <c r="D174" s="763" t="s">
        <v>7608</v>
      </c>
      <c r="E174" s="766" t="s">
        <v>7260</v>
      </c>
      <c r="F174" s="763" t="s">
        <v>7300</v>
      </c>
      <c r="G174" s="764">
        <v>920</v>
      </c>
    </row>
    <row r="175" spans="1:7">
      <c r="A175" s="763" t="s">
        <v>7609</v>
      </c>
      <c r="B175" s="764">
        <v>39100</v>
      </c>
      <c r="C175" s="765" t="s">
        <v>7284</v>
      </c>
      <c r="D175" s="763" t="s">
        <v>7610</v>
      </c>
      <c r="E175" s="766" t="s">
        <v>7260</v>
      </c>
      <c r="F175" s="763" t="s">
        <v>7288</v>
      </c>
      <c r="G175" s="764">
        <v>1930</v>
      </c>
    </row>
    <row r="176" spans="1:7">
      <c r="A176" s="763" t="s">
        <v>7611</v>
      </c>
      <c r="B176" s="764">
        <v>36700</v>
      </c>
      <c r="C176" s="765" t="s">
        <v>7279</v>
      </c>
      <c r="D176" s="763" t="s">
        <v>7612</v>
      </c>
      <c r="E176" s="766" t="s">
        <v>7260</v>
      </c>
      <c r="F176" s="763" t="s">
        <v>7300</v>
      </c>
      <c r="G176" s="764">
        <v>530</v>
      </c>
    </row>
    <row r="177" spans="1:7">
      <c r="A177" s="763" t="s">
        <v>7613</v>
      </c>
      <c r="B177" s="764">
        <v>90200</v>
      </c>
      <c r="C177" s="765" t="s">
        <v>7279</v>
      </c>
      <c r="D177" s="763" t="s">
        <v>7614</v>
      </c>
      <c r="E177" s="766" t="s">
        <v>7260</v>
      </c>
      <c r="F177" s="763" t="s">
        <v>7295</v>
      </c>
      <c r="G177" s="764">
        <v>550</v>
      </c>
    </row>
    <row r="178" spans="1:7">
      <c r="A178" s="763" t="s">
        <v>7615</v>
      </c>
      <c r="B178" s="764">
        <v>76900</v>
      </c>
      <c r="C178" s="765" t="s">
        <v>7279</v>
      </c>
      <c r="D178" s="763" t="s">
        <v>7616</v>
      </c>
      <c r="E178" s="766" t="s">
        <v>7260</v>
      </c>
      <c r="F178" s="763" t="s">
        <v>7295</v>
      </c>
      <c r="G178" s="764">
        <v>1070</v>
      </c>
    </row>
    <row r="179" spans="1:7">
      <c r="A179" s="763" t="s">
        <v>7617</v>
      </c>
      <c r="B179" s="764">
        <v>26400</v>
      </c>
      <c r="C179" s="765" t="s">
        <v>7279</v>
      </c>
      <c r="D179" s="763" t="s">
        <v>7618</v>
      </c>
      <c r="E179" s="766" t="s">
        <v>7260</v>
      </c>
      <c r="F179" s="763" t="s">
        <v>7288</v>
      </c>
      <c r="G179" s="764">
        <v>1580</v>
      </c>
    </row>
    <row r="180" spans="1:7">
      <c r="A180" s="763" t="s">
        <v>7619</v>
      </c>
      <c r="B180" s="764">
        <v>32300</v>
      </c>
      <c r="C180" s="765" t="s">
        <v>7284</v>
      </c>
      <c r="D180" s="763" t="s">
        <v>7620</v>
      </c>
      <c r="E180" s="766" t="s">
        <v>7260</v>
      </c>
      <c r="F180" s="763" t="s">
        <v>7288</v>
      </c>
      <c r="G180" s="764">
        <v>1230</v>
      </c>
    </row>
    <row r="181" spans="1:7">
      <c r="A181" s="763" t="s">
        <v>7621</v>
      </c>
      <c r="B181" s="764">
        <v>46500</v>
      </c>
      <c r="C181" s="765" t="s">
        <v>7284</v>
      </c>
      <c r="D181" s="763" t="s">
        <v>7622</v>
      </c>
      <c r="E181" s="766" t="s">
        <v>7260</v>
      </c>
      <c r="F181" s="763" t="s">
        <v>7337</v>
      </c>
      <c r="G181" s="764">
        <v>740</v>
      </c>
    </row>
    <row r="182" spans="1:7">
      <c r="A182" s="763" t="s">
        <v>7623</v>
      </c>
      <c r="B182" s="764">
        <v>57400</v>
      </c>
      <c r="C182" s="765" t="s">
        <v>7284</v>
      </c>
      <c r="D182" s="763" t="s">
        <v>7624</v>
      </c>
      <c r="E182" s="766" t="s">
        <v>7260</v>
      </c>
      <c r="F182" s="763" t="s">
        <v>7295</v>
      </c>
      <c r="G182" s="764">
        <v>1390</v>
      </c>
    </row>
    <row r="183" spans="1:7">
      <c r="A183" s="763" t="s">
        <v>7625</v>
      </c>
      <c r="B183" s="764">
        <v>73500</v>
      </c>
      <c r="C183" s="765" t="s">
        <v>7279</v>
      </c>
      <c r="D183" s="763" t="s">
        <v>7626</v>
      </c>
      <c r="E183" s="766" t="s">
        <v>7260</v>
      </c>
      <c r="F183" s="763" t="s">
        <v>1585</v>
      </c>
      <c r="G183" s="764">
        <v>1410</v>
      </c>
    </row>
    <row r="184" spans="1:7">
      <c r="A184" s="763" t="s">
        <v>7627</v>
      </c>
      <c r="B184" s="764">
        <v>33900</v>
      </c>
      <c r="C184" s="765" t="s">
        <v>7279</v>
      </c>
      <c r="D184" s="763" t="s">
        <v>7628</v>
      </c>
      <c r="E184" s="766" t="s">
        <v>7260</v>
      </c>
      <c r="F184" s="763" t="s">
        <v>7288</v>
      </c>
      <c r="G184" s="764">
        <v>1460</v>
      </c>
    </row>
    <row r="185" spans="1:7">
      <c r="A185" s="763" t="s">
        <v>7629</v>
      </c>
      <c r="B185" s="764">
        <v>50300</v>
      </c>
      <c r="C185" s="765" t="s">
        <v>7279</v>
      </c>
      <c r="D185" s="763" t="s">
        <v>7630</v>
      </c>
      <c r="E185" s="766" t="s">
        <v>7268</v>
      </c>
      <c r="F185" s="763" t="s">
        <v>1585</v>
      </c>
      <c r="G185" s="764">
        <v>1110</v>
      </c>
    </row>
    <row r="186" spans="1:7">
      <c r="A186" s="763" t="s">
        <v>7631</v>
      </c>
      <c r="B186" s="764">
        <v>72100</v>
      </c>
      <c r="C186" s="765" t="s">
        <v>7284</v>
      </c>
      <c r="D186" s="763" t="s">
        <v>7632</v>
      </c>
      <c r="E186" s="766" t="s">
        <v>7268</v>
      </c>
      <c r="F186" s="763" t="s">
        <v>1585</v>
      </c>
      <c r="G186" s="764">
        <v>520</v>
      </c>
    </row>
    <row r="187" spans="1:7">
      <c r="A187" s="763" t="s">
        <v>7633</v>
      </c>
      <c r="B187" s="764">
        <v>65100</v>
      </c>
      <c r="C187" s="765" t="s">
        <v>7279</v>
      </c>
      <c r="D187" s="763" t="s">
        <v>7634</v>
      </c>
      <c r="E187" s="766" t="s">
        <v>7268</v>
      </c>
      <c r="F187" s="763" t="s">
        <v>7307</v>
      </c>
      <c r="G187" s="764">
        <v>950</v>
      </c>
    </row>
    <row r="188" spans="1:7">
      <c r="A188" s="763" t="s">
        <v>7635</v>
      </c>
      <c r="B188" s="764">
        <v>36700</v>
      </c>
      <c r="C188" s="765" t="s">
        <v>7279</v>
      </c>
      <c r="D188" s="763" t="s">
        <v>7636</v>
      </c>
      <c r="E188" s="766" t="s">
        <v>7268</v>
      </c>
      <c r="F188" s="763" t="s">
        <v>7300</v>
      </c>
      <c r="G188" s="764">
        <v>1870</v>
      </c>
    </row>
    <row r="189" spans="1:7">
      <c r="A189" s="763" t="s">
        <v>7637</v>
      </c>
      <c r="B189" s="764">
        <v>91200</v>
      </c>
      <c r="C189" s="765" t="s">
        <v>7279</v>
      </c>
      <c r="D189" s="763" t="s">
        <v>7638</v>
      </c>
      <c r="E189" s="766" t="s">
        <v>7268</v>
      </c>
      <c r="F189" s="763" t="s">
        <v>1585</v>
      </c>
      <c r="G189" s="764">
        <v>1710</v>
      </c>
    </row>
    <row r="190" spans="1:7">
      <c r="A190" s="763" t="s">
        <v>7639</v>
      </c>
      <c r="B190" s="764">
        <v>46100</v>
      </c>
      <c r="C190" s="765" t="s">
        <v>7279</v>
      </c>
      <c r="D190" s="763" t="s">
        <v>7640</v>
      </c>
      <c r="E190" s="766" t="s">
        <v>7268</v>
      </c>
      <c r="F190" s="763" t="s">
        <v>7337</v>
      </c>
      <c r="G190" s="764">
        <v>750</v>
      </c>
    </row>
    <row r="191" spans="1:7">
      <c r="A191" s="763" t="s">
        <v>7641</v>
      </c>
      <c r="B191" s="764">
        <v>38800</v>
      </c>
      <c r="C191" s="765" t="s">
        <v>7279</v>
      </c>
      <c r="D191" s="763" t="s">
        <v>7642</v>
      </c>
      <c r="E191" s="766" t="s">
        <v>7268</v>
      </c>
      <c r="F191" s="763" t="s">
        <v>7337</v>
      </c>
      <c r="G191" s="764">
        <v>670</v>
      </c>
    </row>
    <row r="192" spans="1:7">
      <c r="A192" s="763" t="s">
        <v>7643</v>
      </c>
      <c r="B192" s="764">
        <v>96000</v>
      </c>
      <c r="C192" s="765" t="s">
        <v>7284</v>
      </c>
      <c r="D192" s="763" t="s">
        <v>7644</v>
      </c>
      <c r="E192" s="766" t="s">
        <v>7268</v>
      </c>
      <c r="F192" s="763" t="s">
        <v>1585</v>
      </c>
      <c r="G192" s="764">
        <v>1390</v>
      </c>
    </row>
    <row r="193" spans="1:7">
      <c r="A193" s="763" t="s">
        <v>7645</v>
      </c>
      <c r="B193" s="764">
        <v>97900</v>
      </c>
      <c r="C193" s="765" t="s">
        <v>7284</v>
      </c>
      <c r="D193" s="763" t="s">
        <v>7646</v>
      </c>
      <c r="E193" s="766" t="s">
        <v>7268</v>
      </c>
      <c r="F193" s="763" t="s">
        <v>7295</v>
      </c>
      <c r="G193" s="764">
        <v>650</v>
      </c>
    </row>
    <row r="194" spans="1:7">
      <c r="A194" s="763" t="s">
        <v>7647</v>
      </c>
      <c r="B194" s="764">
        <v>77100</v>
      </c>
      <c r="C194" s="765" t="s">
        <v>7284</v>
      </c>
      <c r="D194" s="763" t="s">
        <v>7648</v>
      </c>
      <c r="E194" s="766" t="s">
        <v>7268</v>
      </c>
      <c r="F194" s="763" t="s">
        <v>7337</v>
      </c>
      <c r="G194" s="764">
        <v>1890</v>
      </c>
    </row>
    <row r="195" spans="1:7">
      <c r="A195" s="763" t="s">
        <v>7649</v>
      </c>
      <c r="B195" s="764">
        <v>75000</v>
      </c>
      <c r="C195" s="765" t="s">
        <v>7279</v>
      </c>
      <c r="D195" s="763" t="s">
        <v>7650</v>
      </c>
      <c r="E195" s="766" t="s">
        <v>7268</v>
      </c>
      <c r="F195" s="763" t="s">
        <v>1585</v>
      </c>
      <c r="G195" s="764">
        <v>1190</v>
      </c>
    </row>
    <row r="196" spans="1:7">
      <c r="A196" s="763" t="s">
        <v>7651</v>
      </c>
      <c r="B196" s="764">
        <v>37000</v>
      </c>
      <c r="C196" s="765" t="s">
        <v>7284</v>
      </c>
      <c r="D196" s="763" t="s">
        <v>7652</v>
      </c>
      <c r="E196" s="766" t="s">
        <v>7268</v>
      </c>
      <c r="F196" s="763" t="s">
        <v>7337</v>
      </c>
      <c r="G196" s="764">
        <v>1010</v>
      </c>
    </row>
    <row r="197" spans="1:7">
      <c r="A197" s="763" t="s">
        <v>7653</v>
      </c>
      <c r="B197" s="764">
        <v>62100</v>
      </c>
      <c r="C197" s="765" t="s">
        <v>7284</v>
      </c>
      <c r="D197" s="763" t="s">
        <v>7654</v>
      </c>
      <c r="E197" s="766" t="s">
        <v>7268</v>
      </c>
      <c r="F197" s="763" t="s">
        <v>7281</v>
      </c>
      <c r="G197" s="764">
        <v>1550</v>
      </c>
    </row>
    <row r="198" spans="1:7">
      <c r="A198" s="763" t="s">
        <v>7655</v>
      </c>
      <c r="B198" s="764">
        <v>55600</v>
      </c>
      <c r="C198" s="765" t="s">
        <v>7279</v>
      </c>
      <c r="D198" s="763" t="s">
        <v>7656</v>
      </c>
      <c r="E198" s="766" t="s">
        <v>7268</v>
      </c>
      <c r="F198" s="763" t="s">
        <v>1585</v>
      </c>
      <c r="G198" s="764">
        <v>1630</v>
      </c>
    </row>
    <row r="199" spans="1:7">
      <c r="A199" s="763" t="s">
        <v>7657</v>
      </c>
      <c r="B199" s="764">
        <v>58500</v>
      </c>
      <c r="C199" s="765" t="s">
        <v>7279</v>
      </c>
      <c r="D199" s="763" t="s">
        <v>7658</v>
      </c>
      <c r="E199" s="766" t="s">
        <v>7268</v>
      </c>
      <c r="F199" s="763" t="s">
        <v>7317</v>
      </c>
      <c r="G199" s="764">
        <v>1520</v>
      </c>
    </row>
    <row r="200" spans="1:7">
      <c r="A200" s="763" t="s">
        <v>7659</v>
      </c>
      <c r="B200" s="764">
        <v>64700</v>
      </c>
      <c r="C200" s="765" t="s">
        <v>7279</v>
      </c>
      <c r="D200" s="763" t="s">
        <v>7660</v>
      </c>
      <c r="E200" s="766" t="s">
        <v>7268</v>
      </c>
      <c r="F200" s="763" t="s">
        <v>1585</v>
      </c>
      <c r="G200" s="764">
        <v>1630</v>
      </c>
    </row>
    <row r="201" spans="1:7">
      <c r="A201" s="763" t="s">
        <v>7661</v>
      </c>
      <c r="B201" s="764">
        <v>47300</v>
      </c>
      <c r="C201" s="765" t="s">
        <v>7284</v>
      </c>
      <c r="D201" s="763" t="s">
        <v>7662</v>
      </c>
      <c r="E201" s="766" t="s">
        <v>7268</v>
      </c>
      <c r="F201" s="763" t="s">
        <v>7337</v>
      </c>
      <c r="G201" s="764">
        <v>510</v>
      </c>
    </row>
    <row r="202" spans="1:7">
      <c r="A202" s="763" t="s">
        <v>7663</v>
      </c>
      <c r="B202" s="764">
        <v>42800</v>
      </c>
      <c r="C202" s="765" t="s">
        <v>7284</v>
      </c>
      <c r="D202" s="763" t="s">
        <v>7664</v>
      </c>
      <c r="E202" s="766" t="s">
        <v>7268</v>
      </c>
      <c r="F202" s="763" t="s">
        <v>7281</v>
      </c>
      <c r="G202" s="764">
        <v>1160</v>
      </c>
    </row>
    <row r="203" spans="1:7">
      <c r="A203" s="763" t="s">
        <v>7665</v>
      </c>
      <c r="B203" s="764">
        <v>26600</v>
      </c>
      <c r="C203" s="765" t="s">
        <v>7279</v>
      </c>
      <c r="D203" s="763" t="s">
        <v>7666</v>
      </c>
      <c r="E203" s="766" t="s">
        <v>7268</v>
      </c>
      <c r="F203" s="763" t="s">
        <v>7288</v>
      </c>
      <c r="G203" s="764">
        <v>1590</v>
      </c>
    </row>
    <row r="204" spans="1:7">
      <c r="A204" s="763" t="s">
        <v>7667</v>
      </c>
      <c r="B204" s="764">
        <v>34800</v>
      </c>
      <c r="C204" s="765" t="s">
        <v>7279</v>
      </c>
      <c r="D204" s="763" t="s">
        <v>7668</v>
      </c>
      <c r="E204" s="766" t="s">
        <v>7268</v>
      </c>
      <c r="F204" s="763" t="s">
        <v>7307</v>
      </c>
      <c r="G204" s="764">
        <v>1000</v>
      </c>
    </row>
    <row r="205" spans="1:7">
      <c r="A205" s="763" t="s">
        <v>7669</v>
      </c>
      <c r="B205" s="764">
        <v>78100</v>
      </c>
      <c r="C205" s="765" t="s">
        <v>7284</v>
      </c>
      <c r="D205" s="763" t="s">
        <v>7670</v>
      </c>
      <c r="E205" s="766" t="s">
        <v>7268</v>
      </c>
      <c r="F205" s="763" t="s">
        <v>7337</v>
      </c>
      <c r="G205" s="764">
        <v>1000</v>
      </c>
    </row>
    <row r="206" spans="1:7">
      <c r="A206" s="763" t="s">
        <v>7671</v>
      </c>
      <c r="B206" s="764">
        <v>36800</v>
      </c>
      <c r="C206" s="765" t="s">
        <v>7284</v>
      </c>
      <c r="D206" s="763" t="s">
        <v>7672</v>
      </c>
      <c r="E206" s="766" t="s">
        <v>7268</v>
      </c>
      <c r="F206" s="763" t="s">
        <v>7307</v>
      </c>
      <c r="G206" s="764">
        <v>1450</v>
      </c>
    </row>
    <row r="207" spans="1:7">
      <c r="A207" s="763" t="s">
        <v>7673</v>
      </c>
      <c r="B207" s="764">
        <v>94300</v>
      </c>
      <c r="C207" s="765" t="s">
        <v>7284</v>
      </c>
      <c r="D207" s="763" t="s">
        <v>7674</v>
      </c>
      <c r="E207" s="766" t="s">
        <v>7268</v>
      </c>
      <c r="F207" s="763" t="s">
        <v>7281</v>
      </c>
      <c r="G207" s="764">
        <v>590</v>
      </c>
    </row>
    <row r="208" spans="1:7">
      <c r="A208" s="763" t="s">
        <v>7675</v>
      </c>
      <c r="B208" s="764">
        <v>60200</v>
      </c>
      <c r="C208" s="765" t="s">
        <v>7279</v>
      </c>
      <c r="D208" s="763" t="s">
        <v>7676</v>
      </c>
      <c r="E208" s="766" t="s">
        <v>7257</v>
      </c>
      <c r="F208" s="763" t="s">
        <v>7281</v>
      </c>
      <c r="G208" s="764">
        <v>1790</v>
      </c>
    </row>
    <row r="209" spans="1:7">
      <c r="A209" s="763" t="s">
        <v>7677</v>
      </c>
      <c r="B209" s="764">
        <v>62700</v>
      </c>
      <c r="C209" s="765" t="s">
        <v>7279</v>
      </c>
      <c r="D209" s="763" t="s">
        <v>7678</v>
      </c>
      <c r="E209" s="766" t="s">
        <v>7257</v>
      </c>
      <c r="F209" s="763" t="s">
        <v>7281</v>
      </c>
      <c r="G209" s="764">
        <v>1770</v>
      </c>
    </row>
    <row r="210" spans="1:7">
      <c r="A210" s="763" t="s">
        <v>7679</v>
      </c>
      <c r="B210" s="764">
        <v>61700</v>
      </c>
      <c r="C210" s="765" t="s">
        <v>7284</v>
      </c>
      <c r="D210" s="763" t="s">
        <v>7680</v>
      </c>
      <c r="E210" s="766" t="s">
        <v>7257</v>
      </c>
      <c r="F210" s="763" t="s">
        <v>7307</v>
      </c>
      <c r="G210" s="764">
        <v>1020</v>
      </c>
    </row>
    <row r="211" spans="1:7">
      <c r="A211" s="763" t="s">
        <v>7681</v>
      </c>
      <c r="B211" s="764">
        <v>41900</v>
      </c>
      <c r="C211" s="765" t="s">
        <v>7279</v>
      </c>
      <c r="D211" s="763" t="s">
        <v>7682</v>
      </c>
      <c r="E211" s="766" t="s">
        <v>7257</v>
      </c>
      <c r="F211" s="763" t="s">
        <v>1585</v>
      </c>
      <c r="G211" s="764">
        <v>1810</v>
      </c>
    </row>
    <row r="212" spans="1:7">
      <c r="A212" s="763" t="s">
        <v>7683</v>
      </c>
      <c r="B212" s="764">
        <v>43500</v>
      </c>
      <c r="C212" s="765" t="s">
        <v>7284</v>
      </c>
      <c r="D212" s="763" t="s">
        <v>7684</v>
      </c>
      <c r="E212" s="766" t="s">
        <v>7257</v>
      </c>
      <c r="F212" s="763" t="s">
        <v>7288</v>
      </c>
      <c r="G212" s="764">
        <v>1200</v>
      </c>
    </row>
    <row r="213" spans="1:7">
      <c r="A213" s="763" t="s">
        <v>7685</v>
      </c>
      <c r="B213" s="764">
        <v>43600</v>
      </c>
      <c r="C213" s="765" t="s">
        <v>7279</v>
      </c>
      <c r="D213" s="763" t="s">
        <v>7686</v>
      </c>
      <c r="E213" s="766" t="s">
        <v>7257</v>
      </c>
      <c r="F213" s="763" t="s">
        <v>7307</v>
      </c>
      <c r="G213" s="764">
        <v>920</v>
      </c>
    </row>
    <row r="214" spans="1:7">
      <c r="A214" s="763" t="s">
        <v>7687</v>
      </c>
      <c r="B214" s="764">
        <v>51600</v>
      </c>
      <c r="C214" s="765" t="s">
        <v>7279</v>
      </c>
      <c r="D214" s="763" t="s">
        <v>7688</v>
      </c>
      <c r="E214" s="766" t="s">
        <v>7257</v>
      </c>
      <c r="F214" s="763" t="s">
        <v>7317</v>
      </c>
      <c r="G214" s="764">
        <v>2000</v>
      </c>
    </row>
    <row r="215" spans="1:7">
      <c r="A215" s="763" t="s">
        <v>7689</v>
      </c>
      <c r="B215" s="764">
        <v>99600</v>
      </c>
      <c r="C215" s="765" t="s">
        <v>7284</v>
      </c>
      <c r="D215" s="763" t="s">
        <v>7690</v>
      </c>
      <c r="E215" s="766" t="s">
        <v>7257</v>
      </c>
      <c r="F215" s="763" t="s">
        <v>1585</v>
      </c>
      <c r="G215" s="764">
        <v>1290</v>
      </c>
    </row>
    <row r="216" spans="1:7">
      <c r="A216" s="763" t="s">
        <v>7691</v>
      </c>
      <c r="B216" s="764">
        <v>46500</v>
      </c>
      <c r="C216" s="765" t="s">
        <v>7284</v>
      </c>
      <c r="D216" s="763" t="s">
        <v>7692</v>
      </c>
      <c r="E216" s="766" t="s">
        <v>7257</v>
      </c>
      <c r="F216" s="763" t="s">
        <v>7337</v>
      </c>
      <c r="G216" s="764">
        <v>570</v>
      </c>
    </row>
    <row r="217" spans="1:7">
      <c r="A217" s="763" t="s">
        <v>7693</v>
      </c>
      <c r="B217" s="764">
        <v>54700</v>
      </c>
      <c r="C217" s="765" t="s">
        <v>7284</v>
      </c>
      <c r="D217" s="763" t="s">
        <v>7694</v>
      </c>
      <c r="E217" s="766" t="s">
        <v>7265</v>
      </c>
      <c r="F217" s="763" t="s">
        <v>1585</v>
      </c>
      <c r="G217" s="764">
        <v>780</v>
      </c>
    </row>
    <row r="218" spans="1:7">
      <c r="A218" s="763" t="s">
        <v>7695</v>
      </c>
      <c r="B218" s="764">
        <v>20000</v>
      </c>
      <c r="C218" s="765" t="s">
        <v>7284</v>
      </c>
      <c r="D218" s="763" t="s">
        <v>7696</v>
      </c>
      <c r="E218" s="766" t="s">
        <v>7265</v>
      </c>
      <c r="F218" s="763" t="s">
        <v>7300</v>
      </c>
      <c r="G218" s="764">
        <v>1720</v>
      </c>
    </row>
    <row r="219" spans="1:7">
      <c r="A219" s="763" t="s">
        <v>7697</v>
      </c>
      <c r="B219" s="764">
        <v>73100</v>
      </c>
      <c r="C219" s="765" t="s">
        <v>7279</v>
      </c>
      <c r="D219" s="763" t="s">
        <v>7698</v>
      </c>
      <c r="E219" s="766" t="s">
        <v>7265</v>
      </c>
      <c r="F219" s="763" t="s">
        <v>7337</v>
      </c>
      <c r="G219" s="764">
        <v>740</v>
      </c>
    </row>
    <row r="220" spans="1:7">
      <c r="A220" s="763" t="s">
        <v>7699</v>
      </c>
      <c r="B220" s="764">
        <v>30600</v>
      </c>
      <c r="C220" s="765" t="s">
        <v>7284</v>
      </c>
      <c r="D220" s="763" t="s">
        <v>7700</v>
      </c>
      <c r="E220" s="766" t="s">
        <v>7265</v>
      </c>
      <c r="F220" s="763" t="s">
        <v>7300</v>
      </c>
      <c r="G220" s="764">
        <v>1990</v>
      </c>
    </row>
    <row r="221" spans="1:7">
      <c r="A221" s="763" t="s">
        <v>7701</v>
      </c>
      <c r="B221" s="764">
        <v>51600</v>
      </c>
      <c r="C221" s="765" t="s">
        <v>7279</v>
      </c>
      <c r="D221" s="763" t="s">
        <v>7702</v>
      </c>
      <c r="E221" s="766" t="s">
        <v>7265</v>
      </c>
      <c r="F221" s="763" t="s">
        <v>7337</v>
      </c>
      <c r="G221" s="764">
        <v>1240</v>
      </c>
    </row>
    <row r="222" spans="1:7">
      <c r="A222" s="763" t="s">
        <v>7703</v>
      </c>
      <c r="B222" s="764">
        <v>97900</v>
      </c>
      <c r="C222" s="765" t="s">
        <v>7284</v>
      </c>
      <c r="D222" s="763" t="s">
        <v>7704</v>
      </c>
      <c r="E222" s="766" t="s">
        <v>7265</v>
      </c>
      <c r="F222" s="763" t="s">
        <v>7295</v>
      </c>
      <c r="G222" s="764">
        <v>610</v>
      </c>
    </row>
    <row r="223" spans="1:7">
      <c r="A223" s="763" t="s">
        <v>7705</v>
      </c>
      <c r="B223" s="764">
        <v>73900</v>
      </c>
      <c r="C223" s="765" t="s">
        <v>7279</v>
      </c>
      <c r="D223" s="763" t="s">
        <v>7706</v>
      </c>
      <c r="E223" s="766" t="s">
        <v>7265</v>
      </c>
      <c r="F223" s="763" t="s">
        <v>7281</v>
      </c>
      <c r="G223" s="764">
        <v>1990</v>
      </c>
    </row>
    <row r="224" spans="1:7">
      <c r="A224" s="763" t="s">
        <v>7707</v>
      </c>
      <c r="B224" s="764">
        <v>60000</v>
      </c>
      <c r="C224" s="765" t="s">
        <v>7284</v>
      </c>
      <c r="D224" s="763" t="s">
        <v>7708</v>
      </c>
      <c r="E224" s="766" t="s">
        <v>7265</v>
      </c>
      <c r="F224" s="763" t="s">
        <v>7317</v>
      </c>
      <c r="G224" s="764">
        <v>1750</v>
      </c>
    </row>
    <row r="225" spans="1:7">
      <c r="A225" s="763" t="s">
        <v>7495</v>
      </c>
      <c r="B225" s="764">
        <v>49000</v>
      </c>
      <c r="C225" s="765" t="s">
        <v>7279</v>
      </c>
      <c r="D225" s="763" t="s">
        <v>7709</v>
      </c>
      <c r="E225" s="766" t="s">
        <v>7265</v>
      </c>
      <c r="F225" s="763" t="s">
        <v>1585</v>
      </c>
      <c r="G225" s="764">
        <v>1380</v>
      </c>
    </row>
    <row r="226" spans="1:7">
      <c r="A226" s="763" t="s">
        <v>7710</v>
      </c>
      <c r="B226" s="764">
        <v>49900</v>
      </c>
      <c r="C226" s="765" t="s">
        <v>7284</v>
      </c>
      <c r="D226" s="763" t="s">
        <v>7711</v>
      </c>
      <c r="E226" s="766" t="s">
        <v>7265</v>
      </c>
      <c r="F226" s="763" t="s">
        <v>7281</v>
      </c>
      <c r="G226" s="764">
        <v>680</v>
      </c>
    </row>
    <row r="227" spans="1:7">
      <c r="A227" s="763" t="s">
        <v>7712</v>
      </c>
      <c r="B227" s="764">
        <v>72900</v>
      </c>
      <c r="C227" s="765" t="s">
        <v>7284</v>
      </c>
      <c r="D227" s="763" t="s">
        <v>7713</v>
      </c>
      <c r="E227" s="766" t="s">
        <v>7265</v>
      </c>
      <c r="F227" s="763" t="s">
        <v>7307</v>
      </c>
      <c r="G227" s="764">
        <v>1370</v>
      </c>
    </row>
    <row r="228" spans="1:7">
      <c r="A228" s="763" t="s">
        <v>7714</v>
      </c>
      <c r="B228" s="764">
        <v>19600</v>
      </c>
      <c r="C228" s="765" t="s">
        <v>7284</v>
      </c>
      <c r="D228" s="763" t="s">
        <v>7715</v>
      </c>
      <c r="E228" s="766" t="s">
        <v>7265</v>
      </c>
      <c r="F228" s="763" t="s">
        <v>7300</v>
      </c>
      <c r="G228" s="764">
        <v>1970</v>
      </c>
    </row>
    <row r="229" spans="1:7">
      <c r="A229" s="763" t="s">
        <v>7716</v>
      </c>
      <c r="B229" s="764">
        <v>33100</v>
      </c>
      <c r="C229" s="765" t="s">
        <v>7279</v>
      </c>
      <c r="D229" s="763" t="s">
        <v>7717</v>
      </c>
      <c r="E229" s="766" t="s">
        <v>7265</v>
      </c>
      <c r="F229" s="763" t="s">
        <v>7337</v>
      </c>
      <c r="G229" s="764">
        <v>1190</v>
      </c>
    </row>
    <row r="230" spans="1:7">
      <c r="A230" s="763" t="s">
        <v>7718</v>
      </c>
      <c r="B230" s="764">
        <v>44600</v>
      </c>
      <c r="C230" s="765" t="s">
        <v>7279</v>
      </c>
      <c r="D230" s="763" t="s">
        <v>7719</v>
      </c>
      <c r="E230" s="766" t="s">
        <v>7265</v>
      </c>
      <c r="F230" s="763" t="s">
        <v>7317</v>
      </c>
      <c r="G230" s="764">
        <v>860</v>
      </c>
    </row>
    <row r="231" spans="1:7">
      <c r="A231" s="763" t="s">
        <v>7720</v>
      </c>
      <c r="B231" s="764">
        <v>77200</v>
      </c>
      <c r="C231" s="765" t="s">
        <v>7279</v>
      </c>
      <c r="D231" s="763" t="s">
        <v>7721</v>
      </c>
      <c r="E231" s="766" t="s">
        <v>7265</v>
      </c>
      <c r="F231" s="763" t="s">
        <v>7337</v>
      </c>
      <c r="G231" s="764">
        <v>1350</v>
      </c>
    </row>
    <row r="232" spans="1:7">
      <c r="A232" s="763" t="s">
        <v>7722</v>
      </c>
      <c r="B232" s="764">
        <v>69800</v>
      </c>
      <c r="C232" s="765" t="s">
        <v>7279</v>
      </c>
      <c r="D232" s="763" t="s">
        <v>7723</v>
      </c>
      <c r="E232" s="766" t="s">
        <v>7265</v>
      </c>
      <c r="F232" s="763" t="s">
        <v>7307</v>
      </c>
      <c r="G232" s="764">
        <v>990</v>
      </c>
    </row>
    <row r="233" spans="1:7">
      <c r="A233" s="763" t="s">
        <v>7350</v>
      </c>
      <c r="B233" s="764">
        <v>51600</v>
      </c>
      <c r="C233" s="765" t="s">
        <v>7284</v>
      </c>
      <c r="D233" s="763" t="s">
        <v>7724</v>
      </c>
      <c r="E233" s="766" t="s">
        <v>7265</v>
      </c>
      <c r="F233" s="763" t="s">
        <v>7337</v>
      </c>
      <c r="G233" s="764">
        <v>1180</v>
      </c>
    </row>
    <row r="234" spans="1:7">
      <c r="A234" s="763" t="s">
        <v>7725</v>
      </c>
      <c r="B234" s="764">
        <v>67400</v>
      </c>
      <c r="C234" s="765" t="s">
        <v>7279</v>
      </c>
      <c r="D234" s="763" t="s">
        <v>7726</v>
      </c>
      <c r="E234" s="766" t="s">
        <v>7265</v>
      </c>
      <c r="F234" s="763" t="s">
        <v>1585</v>
      </c>
      <c r="G234" s="764">
        <v>1410</v>
      </c>
    </row>
    <row r="235" spans="1:7">
      <c r="A235" s="763" t="s">
        <v>7727</v>
      </c>
      <c r="B235" s="764">
        <v>38300</v>
      </c>
      <c r="C235" s="765" t="s">
        <v>7279</v>
      </c>
      <c r="D235" s="763" t="s">
        <v>7728</v>
      </c>
      <c r="E235" s="766" t="s">
        <v>7265</v>
      </c>
      <c r="F235" s="763" t="s">
        <v>7300</v>
      </c>
      <c r="G235" s="764">
        <v>1630</v>
      </c>
    </row>
    <row r="236" spans="1:7">
      <c r="A236" s="763" t="s">
        <v>7729</v>
      </c>
      <c r="B236" s="764">
        <v>31200</v>
      </c>
      <c r="C236" s="765" t="s">
        <v>7284</v>
      </c>
      <c r="D236" s="763" t="s">
        <v>7730</v>
      </c>
      <c r="E236" s="766" t="s">
        <v>7265</v>
      </c>
      <c r="F236" s="763" t="s">
        <v>7317</v>
      </c>
      <c r="G236" s="764">
        <v>1700</v>
      </c>
    </row>
    <row r="237" spans="1:7">
      <c r="A237" s="763" t="s">
        <v>7731</v>
      </c>
      <c r="B237" s="764">
        <v>67500</v>
      </c>
      <c r="C237" s="765" t="s">
        <v>7279</v>
      </c>
      <c r="D237" s="763" t="s">
        <v>7732</v>
      </c>
      <c r="E237" s="766" t="s">
        <v>7265</v>
      </c>
      <c r="F237" s="763" t="s">
        <v>7295</v>
      </c>
      <c r="G237" s="764">
        <v>990</v>
      </c>
    </row>
    <row r="238" spans="1:7">
      <c r="A238" s="763" t="s">
        <v>7733</v>
      </c>
      <c r="B238" s="764">
        <v>45300</v>
      </c>
      <c r="C238" s="765" t="s">
        <v>7284</v>
      </c>
      <c r="D238" s="763" t="s">
        <v>7734</v>
      </c>
      <c r="E238" s="766" t="s">
        <v>7265</v>
      </c>
      <c r="F238" s="763" t="s">
        <v>7307</v>
      </c>
      <c r="G238" s="764">
        <v>1510</v>
      </c>
    </row>
    <row r="239" spans="1:7">
      <c r="A239" s="763" t="s">
        <v>7735</v>
      </c>
      <c r="B239" s="764">
        <v>50200</v>
      </c>
      <c r="C239" s="765" t="s">
        <v>7284</v>
      </c>
      <c r="D239" s="763" t="s">
        <v>7736</v>
      </c>
      <c r="E239" s="766" t="s">
        <v>7263</v>
      </c>
      <c r="F239" s="763" t="s">
        <v>7295</v>
      </c>
      <c r="G239" s="764">
        <v>1680</v>
      </c>
    </row>
    <row r="240" spans="1:7">
      <c r="A240" s="763" t="s">
        <v>7737</v>
      </c>
      <c r="B240" s="764">
        <v>51700</v>
      </c>
      <c r="C240" s="765" t="s">
        <v>7284</v>
      </c>
      <c r="D240" s="763" t="s">
        <v>7738</v>
      </c>
      <c r="E240" s="766" t="s">
        <v>7263</v>
      </c>
      <c r="F240" s="763" t="s">
        <v>7307</v>
      </c>
      <c r="G240" s="764">
        <v>1280</v>
      </c>
    </row>
    <row r="241" spans="1:7">
      <c r="A241" s="763" t="s">
        <v>7739</v>
      </c>
      <c r="B241" s="764">
        <v>43900</v>
      </c>
      <c r="C241" s="765" t="s">
        <v>7284</v>
      </c>
      <c r="D241" s="763" t="s">
        <v>7740</v>
      </c>
      <c r="E241" s="766" t="s">
        <v>7263</v>
      </c>
      <c r="F241" s="763" t="s">
        <v>1585</v>
      </c>
      <c r="G241" s="764">
        <v>1290</v>
      </c>
    </row>
    <row r="242" spans="1:7">
      <c r="A242" s="763" t="s">
        <v>7741</v>
      </c>
      <c r="B242" s="764">
        <v>49800</v>
      </c>
      <c r="C242" s="765" t="s">
        <v>7284</v>
      </c>
      <c r="D242" s="763" t="s">
        <v>7742</v>
      </c>
      <c r="E242" s="766" t="s">
        <v>7263</v>
      </c>
      <c r="F242" s="763" t="s">
        <v>7307</v>
      </c>
      <c r="G242" s="764">
        <v>1730</v>
      </c>
    </row>
    <row r="243" spans="1:7">
      <c r="A243" s="763" t="s">
        <v>7743</v>
      </c>
      <c r="B243" s="764">
        <v>63500</v>
      </c>
      <c r="C243" s="765" t="s">
        <v>7279</v>
      </c>
      <c r="D243" s="763" t="s">
        <v>7744</v>
      </c>
      <c r="E243" s="766" t="s">
        <v>7263</v>
      </c>
      <c r="F243" s="763" t="s">
        <v>1585</v>
      </c>
      <c r="G243" s="764">
        <v>1830</v>
      </c>
    </row>
    <row r="244" spans="1:7">
      <c r="A244" s="763" t="s">
        <v>7395</v>
      </c>
      <c r="B244" s="764">
        <v>37200</v>
      </c>
      <c r="C244" s="765" t="s">
        <v>7279</v>
      </c>
      <c r="D244" s="763" t="s">
        <v>7745</v>
      </c>
      <c r="E244" s="766" t="s">
        <v>7263</v>
      </c>
      <c r="F244" s="763" t="s">
        <v>7337</v>
      </c>
      <c r="G244" s="764">
        <v>820</v>
      </c>
    </row>
    <row r="245" spans="1:7">
      <c r="A245" s="763" t="s">
        <v>7746</v>
      </c>
      <c r="B245" s="764">
        <v>68700</v>
      </c>
      <c r="C245" s="765" t="s">
        <v>7284</v>
      </c>
      <c r="D245" s="763" t="s">
        <v>7747</v>
      </c>
      <c r="E245" s="766" t="s">
        <v>7263</v>
      </c>
      <c r="F245" s="763" t="s">
        <v>7337</v>
      </c>
      <c r="G245" s="764">
        <v>1010</v>
      </c>
    </row>
    <row r="246" spans="1:7">
      <c r="A246" s="763" t="s">
        <v>7748</v>
      </c>
      <c r="B246" s="764">
        <v>63700</v>
      </c>
      <c r="C246" s="765" t="s">
        <v>7279</v>
      </c>
      <c r="D246" s="763" t="s">
        <v>7749</v>
      </c>
      <c r="E246" s="766" t="s">
        <v>7263</v>
      </c>
      <c r="F246" s="763" t="s">
        <v>7337</v>
      </c>
      <c r="G246" s="764">
        <v>870</v>
      </c>
    </row>
    <row r="247" spans="1:7">
      <c r="A247" s="763" t="s">
        <v>7750</v>
      </c>
      <c r="B247" s="764">
        <v>39200</v>
      </c>
      <c r="C247" s="765" t="s">
        <v>7279</v>
      </c>
      <c r="D247" s="763" t="s">
        <v>7751</v>
      </c>
      <c r="E247" s="766" t="s">
        <v>7263</v>
      </c>
      <c r="F247" s="763" t="s">
        <v>7307</v>
      </c>
      <c r="G247" s="764">
        <v>1170</v>
      </c>
    </row>
    <row r="248" spans="1:7">
      <c r="A248" s="763" t="s">
        <v>7752</v>
      </c>
      <c r="B248" s="764">
        <v>81800</v>
      </c>
      <c r="C248" s="765" t="s">
        <v>7279</v>
      </c>
      <c r="D248" s="763" t="s">
        <v>7753</v>
      </c>
      <c r="E248" s="766" t="s">
        <v>7263</v>
      </c>
      <c r="F248" s="763" t="s">
        <v>7295</v>
      </c>
      <c r="G248" s="764">
        <v>860</v>
      </c>
    </row>
    <row r="249" spans="1:7">
      <c r="A249" s="763" t="s">
        <v>7754</v>
      </c>
      <c r="B249" s="764">
        <v>50500</v>
      </c>
      <c r="C249" s="765" t="s">
        <v>7284</v>
      </c>
      <c r="D249" s="763" t="s">
        <v>7755</v>
      </c>
      <c r="E249" s="766" t="s">
        <v>7263</v>
      </c>
      <c r="F249" s="763" t="s">
        <v>7288</v>
      </c>
      <c r="G249" s="764">
        <v>1690</v>
      </c>
    </row>
    <row r="250" spans="1:7">
      <c r="A250" s="763" t="s">
        <v>7756</v>
      </c>
      <c r="B250" s="764">
        <v>55500</v>
      </c>
      <c r="C250" s="765" t="s">
        <v>7284</v>
      </c>
      <c r="D250" s="763" t="s">
        <v>7757</v>
      </c>
      <c r="E250" s="766" t="s">
        <v>7263</v>
      </c>
      <c r="F250" s="763" t="s">
        <v>7281</v>
      </c>
      <c r="G250" s="764">
        <v>1160</v>
      </c>
    </row>
    <row r="251" spans="1:7">
      <c r="A251" s="763" t="s">
        <v>7758</v>
      </c>
      <c r="B251" s="764">
        <v>30500</v>
      </c>
      <c r="C251" s="765" t="s">
        <v>7284</v>
      </c>
      <c r="D251" s="763" t="s">
        <v>7759</v>
      </c>
      <c r="E251" s="766" t="s">
        <v>7263</v>
      </c>
      <c r="F251" s="763" t="s">
        <v>7300</v>
      </c>
      <c r="G251" s="764">
        <v>1350</v>
      </c>
    </row>
    <row r="252" spans="1:7">
      <c r="A252" s="763" t="s">
        <v>7760</v>
      </c>
      <c r="B252" s="764">
        <v>84700</v>
      </c>
      <c r="C252" s="765" t="s">
        <v>7279</v>
      </c>
      <c r="D252" s="763" t="s">
        <v>7761</v>
      </c>
      <c r="E252" s="766" t="s">
        <v>7263</v>
      </c>
      <c r="F252" s="763" t="s">
        <v>1585</v>
      </c>
      <c r="G252" s="764">
        <v>1510</v>
      </c>
    </row>
    <row r="253" spans="1:7">
      <c r="A253" s="763" t="s">
        <v>7663</v>
      </c>
      <c r="B253" s="764">
        <v>87800</v>
      </c>
      <c r="C253" s="765" t="s">
        <v>7284</v>
      </c>
      <c r="D253" s="763" t="s">
        <v>7762</v>
      </c>
      <c r="E253" s="766" t="s">
        <v>7259</v>
      </c>
      <c r="F253" s="763" t="s">
        <v>7295</v>
      </c>
      <c r="G253" s="764">
        <v>1020</v>
      </c>
    </row>
    <row r="254" spans="1:7">
      <c r="A254" s="763" t="s">
        <v>7763</v>
      </c>
      <c r="B254" s="764">
        <v>48800</v>
      </c>
      <c r="C254" s="765" t="s">
        <v>7284</v>
      </c>
      <c r="D254" s="763" t="s">
        <v>7764</v>
      </c>
      <c r="E254" s="766" t="s">
        <v>7259</v>
      </c>
      <c r="F254" s="763" t="s">
        <v>7337</v>
      </c>
      <c r="G254" s="764">
        <v>1300</v>
      </c>
    </row>
    <row r="255" spans="1:7">
      <c r="A255" s="763" t="s">
        <v>7765</v>
      </c>
      <c r="B255" s="764">
        <v>76500</v>
      </c>
      <c r="C255" s="765" t="s">
        <v>7279</v>
      </c>
      <c r="D255" s="763" t="s">
        <v>7766</v>
      </c>
      <c r="E255" s="766" t="s">
        <v>7259</v>
      </c>
      <c r="F255" s="763" t="s">
        <v>7337</v>
      </c>
      <c r="G255" s="764">
        <v>1060</v>
      </c>
    </row>
    <row r="256" spans="1:7">
      <c r="A256" s="763" t="s">
        <v>7767</v>
      </c>
      <c r="B256" s="764">
        <v>23200</v>
      </c>
      <c r="C256" s="765" t="s">
        <v>7279</v>
      </c>
      <c r="D256" s="763" t="s">
        <v>7768</v>
      </c>
      <c r="E256" s="766" t="s">
        <v>7259</v>
      </c>
      <c r="F256" s="763" t="s">
        <v>7317</v>
      </c>
      <c r="G256" s="764">
        <v>1770</v>
      </c>
    </row>
    <row r="257" spans="1:7">
      <c r="A257" s="763" t="s">
        <v>7769</v>
      </c>
      <c r="B257" s="764">
        <v>97300</v>
      </c>
      <c r="C257" s="765" t="s">
        <v>7279</v>
      </c>
      <c r="D257" s="763" t="s">
        <v>7770</v>
      </c>
      <c r="E257" s="766" t="s">
        <v>7259</v>
      </c>
      <c r="F257" s="763" t="s">
        <v>1585</v>
      </c>
      <c r="G257" s="764">
        <v>950</v>
      </c>
    </row>
    <row r="258" spans="1:7">
      <c r="A258" s="763" t="s">
        <v>7771</v>
      </c>
      <c r="B258" s="764">
        <v>39500</v>
      </c>
      <c r="C258" s="765" t="s">
        <v>7284</v>
      </c>
      <c r="D258" s="763" t="s">
        <v>7772</v>
      </c>
      <c r="E258" s="766" t="s">
        <v>7259</v>
      </c>
      <c r="F258" s="763" t="s">
        <v>7307</v>
      </c>
      <c r="G258" s="764">
        <v>990</v>
      </c>
    </row>
    <row r="259" spans="1:7">
      <c r="A259" s="763" t="s">
        <v>7773</v>
      </c>
      <c r="B259" s="764">
        <v>42700</v>
      </c>
      <c r="C259" s="765" t="s">
        <v>7284</v>
      </c>
      <c r="D259" s="763" t="s">
        <v>7774</v>
      </c>
      <c r="E259" s="766" t="s">
        <v>7259</v>
      </c>
      <c r="F259" s="763" t="s">
        <v>7288</v>
      </c>
      <c r="G259" s="764">
        <v>1350</v>
      </c>
    </row>
    <row r="260" spans="1:7">
      <c r="A260" s="763" t="s">
        <v>7775</v>
      </c>
      <c r="B260" s="764">
        <v>60200</v>
      </c>
      <c r="C260" s="765" t="s">
        <v>7284</v>
      </c>
      <c r="D260" s="763" t="s">
        <v>7776</v>
      </c>
      <c r="E260" s="766" t="s">
        <v>7259</v>
      </c>
      <c r="F260" s="763" t="s">
        <v>7307</v>
      </c>
      <c r="G260" s="764">
        <v>940</v>
      </c>
    </row>
    <row r="261" spans="1:7">
      <c r="A261" s="763" t="s">
        <v>7777</v>
      </c>
      <c r="B261" s="764">
        <v>27700</v>
      </c>
      <c r="C261" s="765" t="s">
        <v>7279</v>
      </c>
      <c r="D261" s="763" t="s">
        <v>7778</v>
      </c>
      <c r="E261" s="766" t="s">
        <v>7259</v>
      </c>
      <c r="F261" s="763" t="s">
        <v>7300</v>
      </c>
      <c r="G261" s="764">
        <v>1040</v>
      </c>
    </row>
    <row r="262" spans="1:7">
      <c r="A262" s="763" t="s">
        <v>7779</v>
      </c>
      <c r="B262" s="764">
        <v>35700</v>
      </c>
      <c r="C262" s="765" t="s">
        <v>7284</v>
      </c>
      <c r="D262" s="763" t="s">
        <v>7780</v>
      </c>
      <c r="E262" s="766" t="s">
        <v>7259</v>
      </c>
      <c r="F262" s="763" t="s">
        <v>7337</v>
      </c>
      <c r="G262" s="764">
        <v>1420</v>
      </c>
    </row>
    <row r="263" spans="1:7">
      <c r="A263" s="763" t="s">
        <v>7781</v>
      </c>
      <c r="B263" s="764">
        <v>54900</v>
      </c>
      <c r="C263" s="765" t="s">
        <v>7279</v>
      </c>
      <c r="D263" s="763" t="s">
        <v>7782</v>
      </c>
      <c r="E263" s="766" t="s">
        <v>7259</v>
      </c>
      <c r="F263" s="763" t="s">
        <v>1585</v>
      </c>
      <c r="G263" s="764">
        <v>1160</v>
      </c>
    </row>
    <row r="264" spans="1:7">
      <c r="A264" s="763" t="s">
        <v>7783</v>
      </c>
      <c r="B264" s="764">
        <v>70800</v>
      </c>
      <c r="C264" s="765" t="s">
        <v>7279</v>
      </c>
      <c r="D264" s="763" t="s">
        <v>7784</v>
      </c>
      <c r="E264" s="766" t="s">
        <v>7259</v>
      </c>
      <c r="F264" s="763" t="s">
        <v>7281</v>
      </c>
      <c r="G264" s="764">
        <v>1030</v>
      </c>
    </row>
    <row r="265" spans="1:7">
      <c r="A265" s="763" t="s">
        <v>7785</v>
      </c>
      <c r="B265" s="764">
        <v>32600</v>
      </c>
      <c r="C265" s="765" t="s">
        <v>7279</v>
      </c>
      <c r="D265" s="763" t="s">
        <v>7786</v>
      </c>
      <c r="E265" s="766" t="s">
        <v>7259</v>
      </c>
      <c r="F265" s="763" t="s">
        <v>7288</v>
      </c>
      <c r="G265" s="764">
        <v>1910</v>
      </c>
    </row>
    <row r="266" spans="1:7">
      <c r="A266" s="763" t="s">
        <v>7787</v>
      </c>
      <c r="B266" s="764">
        <v>64500</v>
      </c>
      <c r="C266" s="765" t="s">
        <v>7279</v>
      </c>
      <c r="D266" s="763" t="s">
        <v>7788</v>
      </c>
      <c r="E266" s="766" t="s">
        <v>7259</v>
      </c>
      <c r="F266" s="763" t="s">
        <v>7281</v>
      </c>
      <c r="G266" s="764">
        <v>1640</v>
      </c>
    </row>
    <row r="267" spans="1:7">
      <c r="A267" s="763" t="s">
        <v>7789</v>
      </c>
      <c r="B267" s="764">
        <v>51400</v>
      </c>
      <c r="C267" s="765" t="s">
        <v>7284</v>
      </c>
      <c r="D267" s="763" t="s">
        <v>7790</v>
      </c>
      <c r="E267" s="766" t="s">
        <v>7259</v>
      </c>
      <c r="F267" s="763" t="s">
        <v>7281</v>
      </c>
      <c r="G267" s="764">
        <v>1110</v>
      </c>
    </row>
    <row r="268" spans="1:7">
      <c r="A268" s="763" t="s">
        <v>7791</v>
      </c>
      <c r="B268" s="764">
        <v>24500</v>
      </c>
      <c r="C268" s="765" t="s">
        <v>7284</v>
      </c>
      <c r="D268" s="763" t="s">
        <v>7792</v>
      </c>
      <c r="E268" s="766" t="s">
        <v>7259</v>
      </c>
      <c r="F268" s="763" t="s">
        <v>7288</v>
      </c>
      <c r="G268" s="764">
        <v>1630</v>
      </c>
    </row>
    <row r="269" spans="1:7">
      <c r="A269" s="763" t="s">
        <v>7793</v>
      </c>
      <c r="B269" s="764">
        <v>23800</v>
      </c>
      <c r="C269" s="765" t="s">
        <v>7284</v>
      </c>
      <c r="D269" s="763" t="s">
        <v>7794</v>
      </c>
      <c r="E269" s="766" t="s">
        <v>7259</v>
      </c>
      <c r="F269" s="763" t="s">
        <v>7300</v>
      </c>
      <c r="G269" s="764">
        <v>1920</v>
      </c>
    </row>
    <row r="270" spans="1:7">
      <c r="A270" s="763" t="s">
        <v>7795</v>
      </c>
      <c r="B270" s="764">
        <v>64900</v>
      </c>
      <c r="C270" s="765" t="s">
        <v>7284</v>
      </c>
      <c r="D270" s="763" t="s">
        <v>7796</v>
      </c>
      <c r="E270" s="766" t="s">
        <v>7259</v>
      </c>
      <c r="F270" s="763" t="s">
        <v>7295</v>
      </c>
      <c r="G270" s="764">
        <v>1860</v>
      </c>
    </row>
    <row r="271" spans="1:7">
      <c r="A271" s="763" t="s">
        <v>7797</v>
      </c>
      <c r="B271" s="764">
        <v>87600</v>
      </c>
      <c r="C271" s="765" t="s">
        <v>7284</v>
      </c>
      <c r="D271" s="763" t="s">
        <v>7798</v>
      </c>
      <c r="E271" s="766" t="s">
        <v>7259</v>
      </c>
      <c r="F271" s="763" t="s">
        <v>7295</v>
      </c>
      <c r="G271" s="764">
        <v>740</v>
      </c>
    </row>
    <row r="272" spans="1:7">
      <c r="A272" s="763" t="s">
        <v>7799</v>
      </c>
      <c r="B272" s="764">
        <v>50200</v>
      </c>
      <c r="C272" s="765" t="s">
        <v>7279</v>
      </c>
      <c r="D272" s="763" t="s">
        <v>7800</v>
      </c>
      <c r="E272" s="766" t="s">
        <v>7259</v>
      </c>
      <c r="F272" s="763" t="s">
        <v>7288</v>
      </c>
      <c r="G272" s="764">
        <v>1190</v>
      </c>
    </row>
    <row r="273" spans="1:7">
      <c r="A273" s="763" t="s">
        <v>417</v>
      </c>
      <c r="B273" s="764">
        <v>33400</v>
      </c>
      <c r="C273" s="765" t="s">
        <v>7279</v>
      </c>
      <c r="D273" s="763" t="s">
        <v>7801</v>
      </c>
      <c r="E273" s="766" t="s">
        <v>7259</v>
      </c>
      <c r="F273" s="763" t="s">
        <v>7288</v>
      </c>
      <c r="G273" s="764">
        <v>1690</v>
      </c>
    </row>
    <row r="274" spans="1:7">
      <c r="A274" s="763" t="s">
        <v>7802</v>
      </c>
      <c r="B274" s="764">
        <v>53500</v>
      </c>
      <c r="C274" s="765" t="s">
        <v>7284</v>
      </c>
      <c r="D274" s="763" t="s">
        <v>7803</v>
      </c>
      <c r="E274" s="766" t="s">
        <v>7259</v>
      </c>
      <c r="F274" s="763" t="s">
        <v>7281</v>
      </c>
      <c r="G274" s="764">
        <v>1810</v>
      </c>
    </row>
    <row r="275" spans="1:7">
      <c r="A275" s="763" t="s">
        <v>7804</v>
      </c>
      <c r="B275" s="764">
        <v>46000</v>
      </c>
      <c r="C275" s="765" t="s">
        <v>7279</v>
      </c>
      <c r="D275" s="763" t="s">
        <v>7805</v>
      </c>
      <c r="E275" s="766" t="s">
        <v>7259</v>
      </c>
      <c r="F275" s="763" t="s">
        <v>7307</v>
      </c>
      <c r="G275" s="764">
        <v>740</v>
      </c>
    </row>
    <row r="276" spans="1:7">
      <c r="A276" s="763" t="s">
        <v>7806</v>
      </c>
      <c r="B276" s="764">
        <v>56600</v>
      </c>
      <c r="C276" s="765" t="s">
        <v>7284</v>
      </c>
      <c r="D276" s="763" t="s">
        <v>7807</v>
      </c>
      <c r="E276" s="766" t="s">
        <v>7259</v>
      </c>
      <c r="F276" s="763" t="s">
        <v>7317</v>
      </c>
      <c r="G276" s="764">
        <v>860</v>
      </c>
    </row>
    <row r="277" spans="1:7">
      <c r="A277" s="763" t="s">
        <v>7714</v>
      </c>
      <c r="B277" s="764">
        <v>38800</v>
      </c>
      <c r="C277" s="765" t="s">
        <v>7279</v>
      </c>
      <c r="D277" s="763" t="s">
        <v>7808</v>
      </c>
      <c r="E277" s="766" t="s">
        <v>7266</v>
      </c>
      <c r="F277" s="763" t="s">
        <v>7300</v>
      </c>
      <c r="G277" s="764">
        <v>800</v>
      </c>
    </row>
    <row r="278" spans="1:7">
      <c r="A278" s="763" t="s">
        <v>7809</v>
      </c>
      <c r="B278" s="764">
        <v>73300</v>
      </c>
      <c r="C278" s="765" t="s">
        <v>7279</v>
      </c>
      <c r="D278" s="763" t="s">
        <v>7810</v>
      </c>
      <c r="E278" s="766" t="s">
        <v>7266</v>
      </c>
      <c r="F278" s="763" t="s">
        <v>1585</v>
      </c>
      <c r="G278" s="764">
        <v>1590</v>
      </c>
    </row>
    <row r="279" spans="1:7">
      <c r="A279" s="763" t="s">
        <v>255</v>
      </c>
      <c r="B279" s="764">
        <v>74400</v>
      </c>
      <c r="C279" s="765" t="s">
        <v>7284</v>
      </c>
      <c r="D279" s="763" t="s">
        <v>7811</v>
      </c>
      <c r="E279" s="766" t="s">
        <v>7266</v>
      </c>
      <c r="F279" s="763" t="s">
        <v>7337</v>
      </c>
      <c r="G279" s="764">
        <v>600</v>
      </c>
    </row>
    <row r="280" spans="1:7">
      <c r="A280" s="763"/>
      <c r="B280" s="764"/>
      <c r="C280" s="765"/>
      <c r="D280" s="763"/>
      <c r="E280" s="766"/>
      <c r="F280" s="763"/>
      <c r="G280" s="764"/>
    </row>
    <row r="281" spans="1:7">
      <c r="A281" s="763" t="s">
        <v>7812</v>
      </c>
      <c r="B281" s="764">
        <v>75100</v>
      </c>
      <c r="C281" s="765" t="s">
        <v>7284</v>
      </c>
      <c r="D281" s="763" t="s">
        <v>7813</v>
      </c>
      <c r="E281" s="766" t="s">
        <v>7266</v>
      </c>
      <c r="F281" s="763" t="s">
        <v>7337</v>
      </c>
      <c r="G281" s="764">
        <v>1420</v>
      </c>
    </row>
    <row r="282" spans="1:7">
      <c r="A282" s="763" t="s">
        <v>7814</v>
      </c>
      <c r="B282" s="764">
        <v>41200</v>
      </c>
      <c r="C282" s="765" t="s">
        <v>7284</v>
      </c>
      <c r="D282" s="763" t="s">
        <v>7545</v>
      </c>
      <c r="E282" s="766" t="s">
        <v>7266</v>
      </c>
      <c r="F282" s="763" t="s">
        <v>7288</v>
      </c>
      <c r="G282" s="764">
        <v>860</v>
      </c>
    </row>
    <row r="283" spans="1:7">
      <c r="A283" s="763" t="s">
        <v>7815</v>
      </c>
      <c r="B283" s="764">
        <v>43500</v>
      </c>
      <c r="C283" s="765" t="s">
        <v>7279</v>
      </c>
      <c r="D283" s="763" t="s">
        <v>7816</v>
      </c>
      <c r="E283" s="766" t="s">
        <v>7266</v>
      </c>
      <c r="F283" s="763" t="s">
        <v>1585</v>
      </c>
      <c r="G283" s="764">
        <v>910</v>
      </c>
    </row>
    <row r="284" spans="1:7">
      <c r="A284" s="763" t="s">
        <v>7817</v>
      </c>
      <c r="B284" s="764">
        <v>67600</v>
      </c>
      <c r="C284" s="765" t="s">
        <v>7279</v>
      </c>
      <c r="D284" s="763" t="s">
        <v>7818</v>
      </c>
      <c r="E284" s="766" t="s">
        <v>7266</v>
      </c>
      <c r="F284" s="763" t="s">
        <v>7281</v>
      </c>
      <c r="G284" s="764">
        <v>1110</v>
      </c>
    </row>
    <row r="285" spans="1:7">
      <c r="A285" s="767" t="s">
        <v>94</v>
      </c>
      <c r="B285" s="768">
        <v>1000</v>
      </c>
      <c r="C285" s="769" t="s">
        <v>7284</v>
      </c>
      <c r="D285" s="767" t="s">
        <v>7819</v>
      </c>
      <c r="E285" s="770" t="s">
        <v>7264</v>
      </c>
      <c r="F285" s="767" t="s">
        <v>7820</v>
      </c>
      <c r="G285" s="768">
        <v>10111</v>
      </c>
    </row>
    <row r="286" spans="1:7">
      <c r="A286" s="767"/>
      <c r="B286" s="768"/>
      <c r="C286" s="769"/>
      <c r="D286" s="767"/>
      <c r="E286" s="770"/>
      <c r="F286" s="767"/>
      <c r="G286" s="768"/>
    </row>
    <row r="287" spans="1:7">
      <c r="A287" s="767" t="s">
        <v>7821</v>
      </c>
      <c r="B287" s="768"/>
      <c r="C287" s="769"/>
      <c r="D287" s="767"/>
      <c r="E287" s="770"/>
      <c r="F287" s="767"/>
      <c r="G287" s="768"/>
    </row>
    <row r="288" spans="1:7">
      <c r="A288" s="767" t="s">
        <v>7822</v>
      </c>
      <c r="B288" s="768">
        <v>1000</v>
      </c>
      <c r="C288" s="769"/>
      <c r="D288" s="767"/>
      <c r="E288" s="770"/>
      <c r="F288" s="767" t="s">
        <v>7823</v>
      </c>
      <c r="G288" s="768"/>
    </row>
    <row r="289" spans="1:7">
      <c r="A289" s="767"/>
      <c r="B289" s="768"/>
      <c r="C289" s="769"/>
      <c r="D289" s="767"/>
      <c r="E289" s="770"/>
      <c r="F289" s="767"/>
      <c r="G289" s="768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1"/>
  <sheetViews>
    <sheetView showGridLines="0" zoomScaleNormal="100" zoomScaleSheetLayoutView="100" workbookViewId="0">
      <selection activeCell="L1" sqref="L1"/>
    </sheetView>
  </sheetViews>
  <sheetFormatPr baseColWidth="10" defaultColWidth="9.1640625" defaultRowHeight="15"/>
  <cols>
    <col min="1" max="1" width="3.1640625" style="14" customWidth="1"/>
    <col min="2" max="2" width="23.1640625" style="10" customWidth="1"/>
    <col min="3" max="7" width="8.83203125" style="10" customWidth="1"/>
    <col min="8" max="8" width="15.83203125" style="10" customWidth="1"/>
    <col min="9" max="9" width="10.83203125" style="12" customWidth="1"/>
    <col min="10" max="10" width="10.5" style="12" customWidth="1"/>
    <col min="11" max="14" width="9.1640625" style="12"/>
    <col min="15" max="16384" width="9.1640625" style="10"/>
  </cols>
  <sheetData>
    <row r="1" spans="1:14" s="5" customFormat="1" ht="30" customHeight="1" thickBot="1">
      <c r="A1" s="872" t="s">
        <v>1700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</row>
    <row r="2" spans="1:14" s="6" customFormat="1" ht="20" thickTop="1">
      <c r="A2" s="54" t="s">
        <v>1701</v>
      </c>
      <c r="B2" s="61"/>
      <c r="C2" s="61"/>
      <c r="D2" s="61"/>
      <c r="E2" s="61"/>
      <c r="F2" s="57"/>
      <c r="G2" s="57"/>
      <c r="H2" s="57"/>
      <c r="I2" s="542"/>
      <c r="J2" s="542"/>
      <c r="K2" s="542"/>
      <c r="L2" s="283"/>
      <c r="M2" s="283"/>
      <c r="N2" s="283"/>
    </row>
    <row r="3" spans="1:14" s="544" customFormat="1" ht="16">
      <c r="A3" s="539"/>
      <c r="B3" s="66" t="s">
        <v>1702</v>
      </c>
      <c r="C3" s="543"/>
      <c r="D3" s="543"/>
      <c r="E3" s="543"/>
      <c r="F3" s="543"/>
      <c r="G3" s="543"/>
      <c r="H3" s="543"/>
      <c r="I3" s="12"/>
      <c r="J3" s="12"/>
      <c r="K3" s="12"/>
      <c r="L3" s="12"/>
      <c r="M3" s="12"/>
      <c r="N3" s="12"/>
    </row>
    <row r="4" spans="1:14" s="544" customFormat="1" ht="16">
      <c r="A4" s="539"/>
      <c r="B4" s="66" t="s">
        <v>1703</v>
      </c>
      <c r="C4" s="543"/>
      <c r="D4" s="543"/>
      <c r="E4" s="543"/>
      <c r="F4" s="543"/>
      <c r="G4" s="543"/>
      <c r="H4" s="543"/>
      <c r="I4" s="12"/>
      <c r="J4" s="12"/>
      <c r="K4" s="12"/>
      <c r="L4" s="12"/>
      <c r="M4" s="12"/>
      <c r="N4" s="12"/>
    </row>
    <row r="5" spans="1:14" s="544" customFormat="1" ht="16">
      <c r="A5" s="539">
        <v>1</v>
      </c>
      <c r="B5" s="8" t="s">
        <v>1704</v>
      </c>
      <c r="C5" s="543"/>
      <c r="D5" s="543"/>
      <c r="E5" s="543"/>
      <c r="F5" s="543"/>
      <c r="G5" s="543"/>
      <c r="H5" s="543"/>
      <c r="I5" s="12"/>
      <c r="J5" s="12"/>
      <c r="K5" s="12"/>
      <c r="L5" s="12"/>
      <c r="M5" s="12"/>
      <c r="N5" s="12"/>
    </row>
    <row r="6" spans="1:14" s="12" customFormat="1" ht="16">
      <c r="A6" s="12">
        <v>2</v>
      </c>
      <c r="B6" s="8" t="s">
        <v>1705</v>
      </c>
    </row>
    <row r="7" spans="1:14" s="12" customFormat="1" ht="16">
      <c r="B7" s="8" t="s">
        <v>1706</v>
      </c>
    </row>
    <row r="8" spans="1:14" s="12" customFormat="1" ht="16">
      <c r="A8" s="12">
        <v>3</v>
      </c>
      <c r="B8" s="8" t="s">
        <v>1707</v>
      </c>
    </row>
    <row r="9" spans="1:14" ht="16">
      <c r="A9" s="10">
        <v>4</v>
      </c>
      <c r="B9" s="8" t="s">
        <v>1708</v>
      </c>
    </row>
    <row r="10" spans="1:14" ht="16">
      <c r="A10" s="12">
        <v>5</v>
      </c>
      <c r="B10" s="13" t="s">
        <v>1709</v>
      </c>
    </row>
    <row r="11" spans="1:14" ht="15" customHeight="1">
      <c r="A11" s="10">
        <v>6</v>
      </c>
      <c r="B11" s="8" t="s">
        <v>1710</v>
      </c>
    </row>
    <row r="12" spans="1:14" ht="15" customHeight="1">
      <c r="A12" s="10"/>
      <c r="B12" s="8"/>
    </row>
    <row r="13" spans="1:14">
      <c r="A13" s="10"/>
      <c r="B13" s="545" t="s">
        <v>1711</v>
      </c>
      <c r="C13" s="546">
        <v>0.125</v>
      </c>
      <c r="D13" s="10" t="s">
        <v>252</v>
      </c>
      <c r="E13" s="547">
        <v>0.21</v>
      </c>
    </row>
    <row r="14" spans="1:14" ht="15" customHeight="1">
      <c r="A14" s="10"/>
      <c r="B14" s="545" t="s">
        <v>1712</v>
      </c>
      <c r="C14" s="548">
        <v>0.25</v>
      </c>
      <c r="D14" s="873"/>
      <c r="E14" s="873"/>
      <c r="F14" s="873"/>
      <c r="G14" s="873"/>
      <c r="H14" s="873"/>
    </row>
    <row r="15" spans="1:14" ht="14" customHeight="1">
      <c r="A15" s="10"/>
      <c r="B15" s="549" t="s">
        <v>22</v>
      </c>
      <c r="E15" s="550"/>
      <c r="F15" s="550"/>
      <c r="G15" s="550"/>
      <c r="H15" s="550"/>
    </row>
    <row r="16" spans="1:14">
      <c r="A16" s="10"/>
      <c r="B16" s="551" t="s">
        <v>1713</v>
      </c>
      <c r="C16" s="552" t="s">
        <v>51</v>
      </c>
      <c r="D16" s="552" t="s">
        <v>1714</v>
      </c>
      <c r="E16" s="553" t="s">
        <v>1715</v>
      </c>
      <c r="F16" s="554" t="s">
        <v>1716</v>
      </c>
      <c r="G16" s="555" t="s">
        <v>1717</v>
      </c>
      <c r="H16" s="556" t="s">
        <v>61</v>
      </c>
      <c r="I16" s="557" t="s">
        <v>252</v>
      </c>
      <c r="J16" s="558" t="s">
        <v>61</v>
      </c>
    </row>
    <row r="17" spans="1:14">
      <c r="A17" s="10"/>
      <c r="B17" s="559"/>
      <c r="C17" s="560" t="s">
        <v>1718</v>
      </c>
      <c r="D17" s="560" t="s">
        <v>1719</v>
      </c>
      <c r="E17" s="561" t="s">
        <v>1720</v>
      </c>
      <c r="F17" s="562" t="s">
        <v>1721</v>
      </c>
      <c r="G17" s="563" t="s">
        <v>1722</v>
      </c>
      <c r="H17" s="564" t="s">
        <v>1722</v>
      </c>
      <c r="I17" s="565" t="s">
        <v>31</v>
      </c>
      <c r="J17" s="566" t="s">
        <v>1723</v>
      </c>
    </row>
    <row r="18" spans="1:14">
      <c r="A18" s="10"/>
      <c r="B18" s="567" t="s">
        <v>1724</v>
      </c>
      <c r="C18" s="568">
        <v>750</v>
      </c>
      <c r="D18" s="568">
        <v>20</v>
      </c>
      <c r="E18" s="569"/>
      <c r="F18" s="569"/>
      <c r="G18" s="569"/>
      <c r="H18" s="570"/>
      <c r="I18" s="569"/>
      <c r="J18" s="569"/>
    </row>
    <row r="19" spans="1:14">
      <c r="A19" s="10"/>
      <c r="B19" s="567" t="s">
        <v>1725</v>
      </c>
      <c r="C19" s="571">
        <v>600</v>
      </c>
      <c r="D19" s="571">
        <v>30</v>
      </c>
      <c r="E19" s="572"/>
      <c r="F19" s="572"/>
      <c r="G19" s="572"/>
      <c r="H19" s="573"/>
      <c r="I19" s="572"/>
      <c r="J19" s="572"/>
    </row>
    <row r="20" spans="1:14">
      <c r="A20" s="10"/>
      <c r="B20" s="567" t="s">
        <v>1726</v>
      </c>
      <c r="C20" s="571">
        <v>800</v>
      </c>
      <c r="D20" s="571">
        <v>25</v>
      </c>
      <c r="E20" s="572"/>
      <c r="F20" s="572"/>
      <c r="G20" s="572"/>
      <c r="H20" s="573"/>
      <c r="I20" s="572"/>
      <c r="J20" s="572"/>
    </row>
    <row r="21" spans="1:14">
      <c r="A21" s="10"/>
      <c r="B21" s="567" t="s">
        <v>1727</v>
      </c>
      <c r="C21" s="571">
        <v>1000</v>
      </c>
      <c r="D21" s="571">
        <v>18</v>
      </c>
      <c r="E21" s="572"/>
      <c r="F21" s="572"/>
      <c r="G21" s="572"/>
      <c r="H21" s="573"/>
      <c r="I21" s="572"/>
      <c r="J21" s="572"/>
    </row>
    <row r="22" spans="1:14">
      <c r="A22" s="10"/>
      <c r="B22" s="567" t="s">
        <v>1728</v>
      </c>
      <c r="C22" s="571">
        <v>1500</v>
      </c>
      <c r="D22" s="571">
        <v>21</v>
      </c>
      <c r="E22" s="572"/>
      <c r="F22" s="572"/>
      <c r="G22" s="572"/>
      <c r="H22" s="573"/>
      <c r="I22" s="572"/>
      <c r="J22" s="572"/>
    </row>
    <row r="23" spans="1:14">
      <c r="A23" s="10"/>
      <c r="B23" s="567" t="s">
        <v>1729</v>
      </c>
      <c r="C23" s="574">
        <v>1250</v>
      </c>
      <c r="D23" s="574">
        <v>16</v>
      </c>
      <c r="E23" s="572"/>
      <c r="F23" s="572"/>
      <c r="G23" s="572"/>
      <c r="H23" s="573"/>
      <c r="I23" s="572"/>
      <c r="J23" s="572"/>
    </row>
    <row r="24" spans="1:14">
      <c r="A24" s="10"/>
      <c r="B24" s="575" t="s">
        <v>1647</v>
      </c>
      <c r="C24" s="576"/>
      <c r="D24" s="576"/>
      <c r="E24" s="576"/>
      <c r="F24" s="576"/>
      <c r="G24" s="576"/>
      <c r="H24" s="576"/>
      <c r="I24" s="576"/>
      <c r="J24" s="576"/>
    </row>
    <row r="25" spans="1:14" s="13" customFormat="1" ht="10.5" customHeight="1">
      <c r="B25" s="10"/>
      <c r="C25" s="10"/>
      <c r="D25" s="284"/>
      <c r="E25" s="10"/>
      <c r="F25" s="10"/>
      <c r="G25" s="10"/>
      <c r="H25" s="10"/>
      <c r="I25" s="8"/>
      <c r="J25" s="8"/>
      <c r="K25" s="8"/>
      <c r="L25" s="8"/>
      <c r="M25" s="8"/>
      <c r="N25" s="8"/>
    </row>
    <row r="26" spans="1:14" s="13" customFormat="1" ht="15" customHeight="1">
      <c r="D26" s="577"/>
      <c r="E26" s="12"/>
      <c r="F26" s="12"/>
      <c r="G26" s="12"/>
      <c r="H26" s="12"/>
      <c r="I26" s="8"/>
      <c r="J26" s="8"/>
      <c r="K26" s="8"/>
      <c r="L26" s="8"/>
      <c r="M26" s="8"/>
      <c r="N26" s="8"/>
    </row>
    <row r="27" spans="1:14">
      <c r="A27" s="10"/>
      <c r="B27" s="545" t="s">
        <v>1711</v>
      </c>
      <c r="C27" s="578">
        <v>0.125</v>
      </c>
      <c r="D27" s="10" t="s">
        <v>252</v>
      </c>
      <c r="E27" s="547">
        <v>0.21</v>
      </c>
      <c r="F27" s="12"/>
      <c r="G27" s="12"/>
      <c r="H27" s="12"/>
    </row>
    <row r="28" spans="1:14" ht="15" customHeight="1">
      <c r="A28" s="10"/>
      <c r="B28" s="545" t="s">
        <v>1730</v>
      </c>
      <c r="C28" s="579">
        <v>0.25</v>
      </c>
      <c r="F28" s="12"/>
      <c r="G28" s="12"/>
      <c r="H28" s="12"/>
    </row>
    <row r="29" spans="1:14" ht="10.5" customHeight="1">
      <c r="A29" s="10"/>
      <c r="B29" s="580" t="s">
        <v>78</v>
      </c>
      <c r="C29" s="581"/>
      <c r="D29" s="581"/>
      <c r="E29" s="582"/>
      <c r="F29" s="581"/>
      <c r="G29" s="581"/>
      <c r="H29" s="581"/>
    </row>
    <row r="30" spans="1:14">
      <c r="A30" s="10"/>
      <c r="B30" s="551" t="s">
        <v>1713</v>
      </c>
      <c r="C30" s="552" t="s">
        <v>51</v>
      </c>
      <c r="D30" s="552" t="s">
        <v>1714</v>
      </c>
      <c r="E30" s="553" t="s">
        <v>1715</v>
      </c>
      <c r="F30" s="554" t="s">
        <v>1712</v>
      </c>
      <c r="G30" s="555" t="s">
        <v>1717</v>
      </c>
      <c r="H30" s="556" t="s">
        <v>61</v>
      </c>
      <c r="I30" s="557" t="s">
        <v>252</v>
      </c>
      <c r="J30" s="558" t="s">
        <v>61</v>
      </c>
    </row>
    <row r="31" spans="1:14">
      <c r="A31" s="10"/>
      <c r="B31" s="583"/>
      <c r="C31" s="584" t="s">
        <v>1718</v>
      </c>
      <c r="D31" s="584" t="s">
        <v>1719</v>
      </c>
      <c r="E31" s="585" t="s">
        <v>1720</v>
      </c>
      <c r="F31" s="586">
        <v>0.25</v>
      </c>
      <c r="G31" s="587" t="s">
        <v>1722</v>
      </c>
      <c r="H31" s="588" t="s">
        <v>1722</v>
      </c>
      <c r="I31" s="565" t="s">
        <v>31</v>
      </c>
      <c r="J31" s="589" t="s">
        <v>1723</v>
      </c>
    </row>
    <row r="32" spans="1:14">
      <c r="A32" s="10"/>
      <c r="B32" s="567" t="s">
        <v>1724</v>
      </c>
      <c r="C32" s="568">
        <v>750</v>
      </c>
      <c r="D32" s="568">
        <v>20</v>
      </c>
      <c r="E32" s="569">
        <f t="shared" ref="E32:E37" si="0">D32*$C$27</f>
        <v>2.5</v>
      </c>
      <c r="F32" s="569">
        <f t="shared" ref="F32:F37" si="1">E32*$C$28</f>
        <v>0.625</v>
      </c>
      <c r="G32" s="569">
        <f t="shared" ref="G32:G37" si="2">E32+F32</f>
        <v>3.125</v>
      </c>
      <c r="H32" s="569">
        <f>C32*G32</f>
        <v>2343.75</v>
      </c>
      <c r="I32" s="569">
        <f>H32*$E$27</f>
        <v>492.1875</v>
      </c>
      <c r="J32" s="569">
        <f>H32+I32</f>
        <v>2835.9375</v>
      </c>
    </row>
    <row r="33" spans="1:10">
      <c r="A33" s="10"/>
      <c r="B33" s="567" t="s">
        <v>1725</v>
      </c>
      <c r="C33" s="571">
        <v>600</v>
      </c>
      <c r="D33" s="571">
        <v>30</v>
      </c>
      <c r="E33" s="572">
        <f t="shared" si="0"/>
        <v>3.75</v>
      </c>
      <c r="F33" s="572">
        <f t="shared" si="1"/>
        <v>0.9375</v>
      </c>
      <c r="G33" s="572">
        <f t="shared" si="2"/>
        <v>4.6875</v>
      </c>
      <c r="H33" s="572">
        <f t="shared" ref="H33:H37" si="3">C33*G33</f>
        <v>2812.5</v>
      </c>
      <c r="I33" s="572">
        <f t="shared" ref="I33:I37" si="4">H33*$E$27</f>
        <v>590.625</v>
      </c>
      <c r="J33" s="572">
        <f t="shared" ref="J33:J37" si="5">H33+I33</f>
        <v>3403.125</v>
      </c>
    </row>
    <row r="34" spans="1:10" s="12" customFormat="1">
      <c r="A34" s="10"/>
      <c r="B34" s="567" t="s">
        <v>1726</v>
      </c>
      <c r="C34" s="571">
        <v>800</v>
      </c>
      <c r="D34" s="571">
        <v>25</v>
      </c>
      <c r="E34" s="572">
        <f t="shared" si="0"/>
        <v>3.125</v>
      </c>
      <c r="F34" s="572">
        <f t="shared" si="1"/>
        <v>0.78125</v>
      </c>
      <c r="G34" s="572">
        <f t="shared" si="2"/>
        <v>3.90625</v>
      </c>
      <c r="H34" s="572">
        <f t="shared" si="3"/>
        <v>3125</v>
      </c>
      <c r="I34" s="572">
        <f t="shared" si="4"/>
        <v>656.25</v>
      </c>
      <c r="J34" s="572">
        <f t="shared" si="5"/>
        <v>3781.25</v>
      </c>
    </row>
    <row r="35" spans="1:10" s="12" customFormat="1">
      <c r="A35" s="10"/>
      <c r="B35" s="567" t="s">
        <v>1727</v>
      </c>
      <c r="C35" s="571">
        <v>1000</v>
      </c>
      <c r="D35" s="571">
        <v>18</v>
      </c>
      <c r="E35" s="572">
        <f t="shared" si="0"/>
        <v>2.25</v>
      </c>
      <c r="F35" s="572">
        <f t="shared" si="1"/>
        <v>0.5625</v>
      </c>
      <c r="G35" s="572">
        <f t="shared" si="2"/>
        <v>2.8125</v>
      </c>
      <c r="H35" s="572">
        <f t="shared" si="3"/>
        <v>2812.5</v>
      </c>
      <c r="I35" s="572">
        <f t="shared" si="4"/>
        <v>590.625</v>
      </c>
      <c r="J35" s="572">
        <f t="shared" si="5"/>
        <v>3403.125</v>
      </c>
    </row>
    <row r="36" spans="1:10" s="12" customFormat="1">
      <c r="A36" s="10"/>
      <c r="B36" s="567" t="s">
        <v>1728</v>
      </c>
      <c r="C36" s="571">
        <v>1500</v>
      </c>
      <c r="D36" s="571">
        <v>21</v>
      </c>
      <c r="E36" s="572">
        <f t="shared" si="0"/>
        <v>2.625</v>
      </c>
      <c r="F36" s="572">
        <f t="shared" si="1"/>
        <v>0.65625</v>
      </c>
      <c r="G36" s="572">
        <f t="shared" si="2"/>
        <v>3.28125</v>
      </c>
      <c r="H36" s="572">
        <f t="shared" si="3"/>
        <v>4921.875</v>
      </c>
      <c r="I36" s="572">
        <f t="shared" si="4"/>
        <v>1033.59375</v>
      </c>
      <c r="J36" s="572">
        <f t="shared" si="5"/>
        <v>5955.46875</v>
      </c>
    </row>
    <row r="37" spans="1:10" s="12" customFormat="1">
      <c r="A37" s="10"/>
      <c r="B37" s="567" t="s">
        <v>1729</v>
      </c>
      <c r="C37" s="574">
        <v>1250</v>
      </c>
      <c r="D37" s="574">
        <v>16</v>
      </c>
      <c r="E37" s="572">
        <f t="shared" si="0"/>
        <v>2</v>
      </c>
      <c r="F37" s="572">
        <f t="shared" si="1"/>
        <v>0.5</v>
      </c>
      <c r="G37" s="572">
        <f t="shared" si="2"/>
        <v>2.5</v>
      </c>
      <c r="H37" s="572">
        <f t="shared" si="3"/>
        <v>3125</v>
      </c>
      <c r="I37" s="572">
        <f t="shared" si="4"/>
        <v>656.25</v>
      </c>
      <c r="J37" s="572">
        <f t="shared" si="5"/>
        <v>3781.25</v>
      </c>
    </row>
    <row r="38" spans="1:10" s="12" customFormat="1">
      <c r="A38" s="10"/>
      <c r="B38" s="575" t="s">
        <v>1731</v>
      </c>
      <c r="C38" s="576"/>
      <c r="D38" s="576"/>
      <c r="E38" s="576"/>
      <c r="F38" s="576"/>
      <c r="G38" s="576"/>
      <c r="H38" s="576">
        <f>SUM(H32:H37)</f>
        <v>19140.625</v>
      </c>
      <c r="I38" s="576"/>
      <c r="J38" s="576"/>
    </row>
    <row r="39" spans="1:10" s="12" customFormat="1">
      <c r="A39" s="10"/>
      <c r="B39" s="10"/>
      <c r="C39" s="10"/>
      <c r="D39" s="10"/>
      <c r="E39" s="10"/>
      <c r="F39" s="10"/>
      <c r="G39" s="10"/>
      <c r="H39" s="10"/>
    </row>
    <row r="40" spans="1:10" s="12" customFormat="1">
      <c r="A40" s="590" t="s">
        <v>1732</v>
      </c>
      <c r="B40" s="10"/>
      <c r="C40" s="577"/>
      <c r="D40" s="577"/>
      <c r="E40" s="577"/>
      <c r="F40" s="577"/>
      <c r="G40" s="577"/>
      <c r="H40" s="577"/>
    </row>
    <row r="41" spans="1:10" s="12" customFormat="1">
      <c r="A41" s="590" t="s">
        <v>1733</v>
      </c>
      <c r="B41" s="10"/>
      <c r="C41" s="577"/>
      <c r="D41" s="577"/>
      <c r="E41" s="577"/>
      <c r="F41" s="577"/>
      <c r="G41" s="577"/>
      <c r="H41" s="577"/>
    </row>
  </sheetData>
  <mergeCells count="2">
    <mergeCell ref="D14:H14"/>
    <mergeCell ref="A1:K1"/>
  </mergeCells>
  <printOptions horizontalCentered="1"/>
  <pageMargins left="0.19685039370078741" right="0.19685039370078741" top="1.1811023622047245" bottom="0.39370078740157483" header="0.70866141732283472" footer="0.51181102362204722"/>
  <pageSetup paperSize="9" scale="85" orientation="portrait" blackAndWhite="1" horizontalDpi="4294967293" verticalDpi="4294967293" r:id="rId1"/>
  <headerFooter scaleWithDoc="0">
    <oddHeader>&amp;C&amp;20Excel Gevorderd&amp;R&amp;G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1" max="10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3553" r:id="rId5">
          <objectPr defaultSize="0" autoPict="0" r:id="rId6">
            <anchor moveWithCells="1" sizeWithCells="1">
              <from>
                <xdr:col>3</xdr:col>
                <xdr:colOff>177800</xdr:colOff>
                <xdr:row>1</xdr:row>
                <xdr:rowOff>25400</xdr:rowOff>
              </from>
              <to>
                <xdr:col>3</xdr:col>
                <xdr:colOff>177800</xdr:colOff>
                <xdr:row>1</xdr:row>
                <xdr:rowOff>25400</xdr:rowOff>
              </to>
            </anchor>
          </objectPr>
        </oleObject>
      </mc:Choice>
      <mc:Fallback>
        <oleObject progId="PBrush" shapeId="23553" r:id="rId5"/>
      </mc:Fallback>
    </mc:AlternateContent>
    <mc:AlternateContent xmlns:mc="http://schemas.openxmlformats.org/markup-compatibility/2006">
      <mc:Choice Requires="x14">
        <oleObject progId="PBrush" shapeId="23554" r:id="rId7">
          <objectPr defaultSize="0" autoPict="0" r:id="rId6">
            <anchor moveWithCells="1" sizeWithCells="1">
              <from>
                <xdr:col>3</xdr:col>
                <xdr:colOff>177800</xdr:colOff>
                <xdr:row>1</xdr:row>
                <xdr:rowOff>25400</xdr:rowOff>
              </from>
              <to>
                <xdr:col>3</xdr:col>
                <xdr:colOff>177800</xdr:colOff>
                <xdr:row>1</xdr:row>
                <xdr:rowOff>25400</xdr:rowOff>
              </to>
            </anchor>
          </objectPr>
        </oleObject>
      </mc:Choice>
      <mc:Fallback>
        <oleObject progId="PBrush" shapeId="23554" r:id="rId7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zoomScaleNormal="100" zoomScaleSheetLayoutView="100" workbookViewId="0">
      <selection activeCell="M1" sqref="M1"/>
    </sheetView>
  </sheetViews>
  <sheetFormatPr baseColWidth="10" defaultColWidth="9.1640625" defaultRowHeight="15"/>
  <cols>
    <col min="1" max="1" width="9" style="67" customWidth="1"/>
    <col min="2" max="7" width="4.5" style="12" customWidth="1"/>
    <col min="8" max="8" width="17" style="12" customWidth="1"/>
    <col min="9" max="11" width="9.5" style="12" customWidth="1"/>
    <col min="12" max="12" width="17.6640625" style="12" customWidth="1"/>
    <col min="13" max="16384" width="9.1640625" style="12"/>
  </cols>
  <sheetData>
    <row r="1" spans="1:12" s="5" customFormat="1" ht="30" customHeight="1" thickBot="1">
      <c r="A1" s="872" t="s">
        <v>1668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</row>
    <row r="2" spans="1:12" s="65" customFormat="1" ht="20" thickTop="1">
      <c r="A2" s="876" t="s">
        <v>7891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</row>
    <row r="3" spans="1:12" s="8" customFormat="1" ht="16">
      <c r="A3" s="7"/>
      <c r="B3" s="66" t="s">
        <v>1669</v>
      </c>
    </row>
    <row r="4" spans="1:12" s="8" customFormat="1" ht="16">
      <c r="A4" s="7">
        <v>1</v>
      </c>
      <c r="B4" s="11" t="s">
        <v>1670</v>
      </c>
    </row>
    <row r="5" spans="1:12" s="8" customFormat="1" ht="16">
      <c r="A5" s="7">
        <v>2</v>
      </c>
      <c r="B5" s="8" t="s">
        <v>1671</v>
      </c>
    </row>
    <row r="6" spans="1:12" s="8" customFormat="1" ht="16">
      <c r="A6" s="7">
        <v>3</v>
      </c>
      <c r="B6" s="8" t="s">
        <v>1672</v>
      </c>
    </row>
    <row r="7" spans="1:12" s="8" customFormat="1" ht="16">
      <c r="A7" s="7">
        <v>4</v>
      </c>
      <c r="B7" s="8" t="s">
        <v>1673</v>
      </c>
    </row>
    <row r="8" spans="1:12" s="8" customFormat="1" ht="16">
      <c r="A8" s="7">
        <v>5</v>
      </c>
      <c r="B8" s="8" t="s">
        <v>1674</v>
      </c>
    </row>
    <row r="9" spans="1:12" s="8" customFormat="1" ht="16">
      <c r="A9" s="7">
        <v>6</v>
      </c>
      <c r="B9" s="8" t="s">
        <v>1675</v>
      </c>
    </row>
    <row r="10" spans="1:12" s="8" customFormat="1" ht="16">
      <c r="A10" s="7">
        <v>7</v>
      </c>
      <c r="B10" s="8" t="s">
        <v>1676</v>
      </c>
    </row>
    <row r="11" spans="1:12" s="8" customFormat="1" ht="10.5" customHeight="1">
      <c r="A11" s="7"/>
    </row>
    <row r="12" spans="1:12" s="8" customFormat="1" ht="10.5" customHeight="1">
      <c r="A12" s="7"/>
    </row>
    <row r="13" spans="1:12" ht="16">
      <c r="B13" s="877" t="s">
        <v>22</v>
      </c>
      <c r="C13" s="877"/>
      <c r="D13" s="877"/>
      <c r="E13" s="877"/>
      <c r="F13" s="877"/>
      <c r="G13" s="877"/>
      <c r="H13" s="877"/>
      <c r="I13" s="877"/>
      <c r="J13" s="877"/>
      <c r="K13" s="877"/>
    </row>
    <row r="14" spans="1:12">
      <c r="A14" s="67" t="s">
        <v>1677</v>
      </c>
      <c r="B14" s="874" t="s">
        <v>1678</v>
      </c>
      <c r="C14" s="874"/>
      <c r="D14" s="874"/>
      <c r="E14" s="874"/>
      <c r="F14" s="874"/>
      <c r="G14" s="874"/>
      <c r="H14" s="274" t="s">
        <v>1679</v>
      </c>
      <c r="I14" s="12" t="s">
        <v>1680</v>
      </c>
    </row>
    <row r="15" spans="1:12">
      <c r="A15" s="534" t="s">
        <v>1681</v>
      </c>
      <c r="B15">
        <v>4</v>
      </c>
      <c r="C15">
        <v>9</v>
      </c>
      <c r="D15">
        <v>5</v>
      </c>
      <c r="E15">
        <v>44</v>
      </c>
      <c r="F15" s="12">
        <v>45</v>
      </c>
      <c r="G15" s="12">
        <v>22</v>
      </c>
      <c r="H15" s="535" t="s">
        <v>1682</v>
      </c>
      <c r="I15" s="536"/>
      <c r="J15" s="537" t="s">
        <v>1683</v>
      </c>
      <c r="K15" s="538"/>
    </row>
    <row r="16" spans="1:12">
      <c r="A16" s="534" t="s">
        <v>1684</v>
      </c>
      <c r="B16">
        <v>19</v>
      </c>
      <c r="C16">
        <v>23</v>
      </c>
      <c r="D16">
        <v>28</v>
      </c>
      <c r="E16">
        <v>34</v>
      </c>
      <c r="F16" s="12">
        <v>2</v>
      </c>
      <c r="G16" s="12">
        <v>13</v>
      </c>
      <c r="H16" s="535" t="s">
        <v>1685</v>
      </c>
      <c r="I16" s="536"/>
      <c r="J16" s="537" t="s">
        <v>1686</v>
      </c>
      <c r="K16" s="538"/>
    </row>
    <row r="17" spans="1:12">
      <c r="A17" s="534" t="s">
        <v>1687</v>
      </c>
      <c r="B17">
        <v>39</v>
      </c>
      <c r="C17">
        <v>22</v>
      </c>
      <c r="D17">
        <v>36</v>
      </c>
      <c r="E17">
        <v>23</v>
      </c>
      <c r="F17" s="12">
        <v>5</v>
      </c>
      <c r="G17" s="12">
        <v>21</v>
      </c>
      <c r="H17" s="535" t="s">
        <v>1688</v>
      </c>
      <c r="I17" s="536"/>
      <c r="J17" s="537" t="s">
        <v>1689</v>
      </c>
      <c r="K17" s="538"/>
      <c r="L17" s="12" t="s">
        <v>1690</v>
      </c>
    </row>
    <row r="18" spans="1:12">
      <c r="A18" s="534" t="s">
        <v>1691</v>
      </c>
      <c r="B18">
        <v>26</v>
      </c>
      <c r="C18">
        <v>31</v>
      </c>
      <c r="D18">
        <v>12</v>
      </c>
      <c r="E18">
        <v>9</v>
      </c>
      <c r="F18" s="12">
        <v>27</v>
      </c>
      <c r="G18" s="12">
        <v>9</v>
      </c>
      <c r="H18" s="535" t="s">
        <v>1692</v>
      </c>
      <c r="I18" s="536"/>
      <c r="J18" s="537" t="s">
        <v>1693</v>
      </c>
      <c r="K18" s="538"/>
    </row>
    <row r="19" spans="1:12">
      <c r="A19" s="534" t="s">
        <v>1694</v>
      </c>
      <c r="B19">
        <v>16</v>
      </c>
      <c r="C19">
        <v>2</v>
      </c>
      <c r="D19">
        <v>19</v>
      </c>
      <c r="E19">
        <v>17</v>
      </c>
      <c r="F19" s="12">
        <v>41</v>
      </c>
      <c r="G19" s="12">
        <v>49</v>
      </c>
      <c r="H19" s="535" t="s">
        <v>1695</v>
      </c>
      <c r="I19" s="536"/>
      <c r="J19" s="537" t="s">
        <v>1696</v>
      </c>
      <c r="K19" s="538"/>
    </row>
    <row r="20" spans="1:12">
      <c r="A20" s="534" t="s">
        <v>1697</v>
      </c>
      <c r="B20">
        <v>15</v>
      </c>
      <c r="C20">
        <v>33</v>
      </c>
      <c r="D20">
        <v>24</v>
      </c>
      <c r="E20">
        <v>33</v>
      </c>
      <c r="F20" s="12">
        <v>39</v>
      </c>
      <c r="G20" s="12">
        <v>11</v>
      </c>
      <c r="I20" s="274"/>
    </row>
    <row r="21" spans="1:12">
      <c r="A21" s="12"/>
      <c r="H21" s="539"/>
      <c r="I21" s="274"/>
    </row>
    <row r="22" spans="1:12" s="8" customFormat="1" ht="16">
      <c r="A22" s="7"/>
      <c r="B22" s="878" t="s">
        <v>78</v>
      </c>
      <c r="C22" s="878"/>
      <c r="D22" s="878"/>
      <c r="E22" s="878"/>
      <c r="F22" s="878"/>
      <c r="G22" s="878"/>
      <c r="H22" s="878"/>
      <c r="I22" s="878"/>
      <c r="J22" s="878"/>
      <c r="K22" s="878"/>
    </row>
    <row r="23" spans="1:12">
      <c r="A23" s="67" t="s">
        <v>1677</v>
      </c>
      <c r="B23" s="874" t="s">
        <v>1678</v>
      </c>
      <c r="C23" s="874"/>
      <c r="D23" s="874"/>
      <c r="E23" s="874"/>
      <c r="F23" s="874"/>
      <c r="G23" s="874"/>
      <c r="H23" s="539" t="s">
        <v>1679</v>
      </c>
      <c r="K23" s="539" t="s">
        <v>1698</v>
      </c>
    </row>
    <row r="24" spans="1:12">
      <c r="A24" s="534" t="s">
        <v>1681</v>
      </c>
      <c r="B24">
        <v>4</v>
      </c>
      <c r="C24">
        <v>9</v>
      </c>
      <c r="D24">
        <v>5</v>
      </c>
      <c r="E24">
        <v>44</v>
      </c>
      <c r="F24" s="12">
        <v>45</v>
      </c>
      <c r="G24" s="12">
        <v>22</v>
      </c>
      <c r="H24" s="535" t="s">
        <v>1682</v>
      </c>
      <c r="I24" s="274">
        <v>10</v>
      </c>
      <c r="J24" s="537" t="s">
        <v>1683</v>
      </c>
      <c r="K24" s="540">
        <f t="array" ref="K24:K28">FREQUENCY(B24:G29,I24:I28)</f>
        <v>8</v>
      </c>
      <c r="L24" s="875" t="s">
        <v>1699</v>
      </c>
    </row>
    <row r="25" spans="1:12">
      <c r="A25" s="534" t="s">
        <v>1684</v>
      </c>
      <c r="B25">
        <v>19</v>
      </c>
      <c r="C25">
        <v>23</v>
      </c>
      <c r="D25">
        <v>28</v>
      </c>
      <c r="E25">
        <v>34</v>
      </c>
      <c r="F25" s="12">
        <v>2</v>
      </c>
      <c r="G25" s="12">
        <v>13</v>
      </c>
      <c r="H25" s="535" t="s">
        <v>1685</v>
      </c>
      <c r="I25" s="274">
        <v>20</v>
      </c>
      <c r="J25" s="537" t="s">
        <v>1686</v>
      </c>
      <c r="K25" s="540">
        <v>8</v>
      </c>
      <c r="L25" s="875"/>
    </row>
    <row r="26" spans="1:12">
      <c r="A26" s="534" t="s">
        <v>1687</v>
      </c>
      <c r="B26">
        <v>39</v>
      </c>
      <c r="C26">
        <v>22</v>
      </c>
      <c r="D26">
        <v>36</v>
      </c>
      <c r="E26">
        <v>23</v>
      </c>
      <c r="F26" s="12">
        <v>5</v>
      </c>
      <c r="G26" s="12">
        <v>21</v>
      </c>
      <c r="H26" s="535" t="s">
        <v>1688</v>
      </c>
      <c r="I26" s="274">
        <v>30</v>
      </c>
      <c r="J26" s="537" t="s">
        <v>1689</v>
      </c>
      <c r="K26" s="540">
        <v>9</v>
      </c>
      <c r="L26" s="875"/>
    </row>
    <row r="27" spans="1:12">
      <c r="A27" s="534" t="s">
        <v>1691</v>
      </c>
      <c r="B27">
        <v>26</v>
      </c>
      <c r="C27">
        <v>31</v>
      </c>
      <c r="D27">
        <v>12</v>
      </c>
      <c r="E27">
        <v>9</v>
      </c>
      <c r="F27" s="12">
        <v>27</v>
      </c>
      <c r="G27" s="12">
        <v>9</v>
      </c>
      <c r="H27" s="535" t="s">
        <v>1692</v>
      </c>
      <c r="I27" s="274">
        <v>40</v>
      </c>
      <c r="J27" s="537" t="s">
        <v>1693</v>
      </c>
      <c r="K27" s="540">
        <v>7</v>
      </c>
      <c r="L27" s="875"/>
    </row>
    <row r="28" spans="1:12">
      <c r="A28" s="534" t="s">
        <v>1694</v>
      </c>
      <c r="B28">
        <v>16</v>
      </c>
      <c r="C28">
        <v>2</v>
      </c>
      <c r="D28">
        <v>19</v>
      </c>
      <c r="E28">
        <v>17</v>
      </c>
      <c r="F28" s="12">
        <v>41</v>
      </c>
      <c r="G28" s="12">
        <v>49</v>
      </c>
      <c r="H28" s="535" t="s">
        <v>1695</v>
      </c>
      <c r="I28" s="274">
        <v>45</v>
      </c>
      <c r="J28" s="537" t="s">
        <v>1696</v>
      </c>
      <c r="K28" s="540">
        <v>3</v>
      </c>
      <c r="L28" s="875"/>
    </row>
    <row r="29" spans="1:12">
      <c r="A29" s="534" t="s">
        <v>1697</v>
      </c>
      <c r="B29">
        <v>15</v>
      </c>
      <c r="C29">
        <v>33</v>
      </c>
      <c r="D29">
        <v>24</v>
      </c>
      <c r="E29">
        <v>33</v>
      </c>
      <c r="F29" s="12">
        <v>39</v>
      </c>
      <c r="G29" s="12">
        <v>11</v>
      </c>
      <c r="H29" s="535"/>
      <c r="I29" s="541"/>
      <c r="L29" s="875"/>
    </row>
    <row r="30" spans="1:12" ht="7" customHeight="1"/>
  </sheetData>
  <mergeCells count="7">
    <mergeCell ref="B23:G23"/>
    <mergeCell ref="L24:L29"/>
    <mergeCell ref="A1:L1"/>
    <mergeCell ref="A2:L2"/>
    <mergeCell ref="B13:K13"/>
    <mergeCell ref="B14:G14"/>
    <mergeCell ref="B22:K22"/>
  </mergeCells>
  <printOptions horizontalCentered="1"/>
  <pageMargins left="0.19685039370078741" right="0.19685039370078741" top="0.98425196850393704" bottom="0.19685039370078741" header="0.51181102362204722" footer="0.51181102362204722"/>
  <pageSetup paperSize="9" scale="99" orientation="portrait" blackAndWhite="1" horizontalDpi="4294967293" verticalDpi="4294967293" r:id="rId1"/>
  <headerFooter scaleWithDoc="0">
    <oddHeader>&amp;C&amp;20Formules &amp; Functies gevorderd&amp;R&amp;G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0"/>
  <sheetViews>
    <sheetView showGridLines="0" zoomScaleNormal="100" workbookViewId="0">
      <selection activeCell="J1" sqref="J1"/>
    </sheetView>
  </sheetViews>
  <sheetFormatPr baseColWidth="10" defaultColWidth="9" defaultRowHeight="13"/>
  <cols>
    <col min="1" max="1" width="17.5" style="323" customWidth="1"/>
    <col min="2" max="2" width="9" style="323" customWidth="1"/>
    <col min="3" max="3" width="18.33203125" style="323" bestFit="1" customWidth="1"/>
    <col min="4" max="4" width="18.5" style="323" bestFit="1" customWidth="1"/>
    <col min="5" max="5" width="12.6640625" style="323" hidden="1" customWidth="1"/>
    <col min="6" max="6" width="10.33203125" style="323" bestFit="1" customWidth="1"/>
    <col min="7" max="7" width="12.83203125" style="323" bestFit="1" customWidth="1"/>
    <col min="8" max="8" width="10.5" style="323" bestFit="1" customWidth="1"/>
    <col min="9" max="9" width="27.5" style="616" bestFit="1" customWidth="1"/>
    <col min="10" max="10" width="9" style="323" customWidth="1"/>
    <col min="11" max="13" width="9" style="323"/>
    <col min="14" max="14" width="14.5" style="323" bestFit="1" customWidth="1"/>
    <col min="15" max="16384" width="9" style="323"/>
  </cols>
  <sheetData>
    <row r="1" spans="1:21" s="5" customFormat="1" ht="30" customHeight="1" thickBot="1">
      <c r="A1" s="872" t="s">
        <v>1734</v>
      </c>
      <c r="B1" s="872"/>
      <c r="C1" s="872"/>
      <c r="D1" s="872"/>
      <c r="E1" s="872"/>
      <c r="F1" s="872"/>
      <c r="G1" s="872"/>
      <c r="H1" s="872"/>
      <c r="I1" s="872"/>
      <c r="J1" s="1"/>
      <c r="K1" s="1"/>
      <c r="L1" s="212"/>
      <c r="M1" s="212"/>
      <c r="N1" s="212"/>
      <c r="O1" s="212"/>
      <c r="P1" s="212"/>
      <c r="Q1" s="212"/>
      <c r="R1" s="212"/>
      <c r="S1" s="212"/>
      <c r="T1" s="212"/>
      <c r="U1" s="212"/>
    </row>
    <row r="2" spans="1:21" s="6" customFormat="1" ht="22" thickTop="1">
      <c r="A2" s="54" t="s">
        <v>1735</v>
      </c>
      <c r="B2" s="591"/>
      <c r="C2" s="591"/>
      <c r="D2" s="591"/>
      <c r="E2" s="591"/>
      <c r="F2" s="591"/>
      <c r="G2" s="591"/>
      <c r="H2" s="591"/>
      <c r="I2" s="591"/>
      <c r="L2" s="55"/>
    </row>
    <row r="3" spans="1:21" s="594" customFormat="1" ht="16">
      <c r="A3" s="592" t="s">
        <v>1736</v>
      </c>
      <c r="B3" s="13"/>
      <c r="C3" s="13"/>
      <c r="D3" s="13"/>
      <c r="E3" s="13"/>
      <c r="F3" s="13"/>
      <c r="G3" s="13"/>
      <c r="H3" s="13"/>
      <c r="I3" s="593"/>
    </row>
    <row r="4" spans="1:21" s="594" customFormat="1" ht="16">
      <c r="A4" s="66" t="s">
        <v>1737</v>
      </c>
      <c r="B4" s="13"/>
      <c r="C4" s="13"/>
      <c r="D4" s="13"/>
      <c r="E4" s="13"/>
      <c r="F4" s="13"/>
      <c r="G4" s="13"/>
      <c r="H4" s="13"/>
      <c r="I4" s="593"/>
    </row>
    <row r="5" spans="1:21" s="594" customFormat="1" ht="16">
      <c r="A5" s="8" t="s">
        <v>1738</v>
      </c>
      <c r="B5" s="13"/>
      <c r="C5" s="13"/>
      <c r="D5" s="13"/>
      <c r="E5" s="13"/>
      <c r="F5" s="13"/>
      <c r="G5" s="13"/>
      <c r="H5" s="13"/>
      <c r="I5" s="593"/>
    </row>
    <row r="6" spans="1:21" s="594" customFormat="1" ht="16">
      <c r="A6" s="8" t="s">
        <v>1739</v>
      </c>
      <c r="B6" s="13"/>
      <c r="C6" s="13"/>
      <c r="D6" s="13"/>
      <c r="E6" s="13"/>
      <c r="F6" s="13"/>
      <c r="G6" s="13"/>
      <c r="H6" s="13"/>
      <c r="I6" s="593"/>
    </row>
    <row r="7" spans="1:21" s="594" customFormat="1" ht="16">
      <c r="A7" s="66" t="s">
        <v>1740</v>
      </c>
      <c r="B7" s="13"/>
      <c r="C7" s="13"/>
      <c r="D7" s="13"/>
      <c r="E7" s="13"/>
      <c r="F7" s="13"/>
      <c r="G7" s="13"/>
      <c r="H7" s="13"/>
      <c r="I7" s="593"/>
    </row>
    <row r="8" spans="1:21" s="594" customFormat="1" ht="16">
      <c r="A8" s="66" t="s">
        <v>1741</v>
      </c>
      <c r="B8" s="13"/>
      <c r="C8" s="13"/>
      <c r="D8" s="13"/>
      <c r="E8" s="13"/>
      <c r="F8" s="13"/>
      <c r="G8" s="13"/>
      <c r="H8" s="13"/>
      <c r="I8" s="593"/>
    </row>
    <row r="9" spans="1:21" s="594" customFormat="1" ht="16">
      <c r="A9" s="8" t="s">
        <v>1742</v>
      </c>
      <c r="B9" s="13"/>
      <c r="C9" s="13"/>
      <c r="D9" s="13"/>
      <c r="E9" s="13"/>
      <c r="F9" s="13"/>
      <c r="G9" s="13"/>
      <c r="H9" s="13"/>
      <c r="I9" s="593"/>
    </row>
    <row r="10" spans="1:21" s="594" customFormat="1" ht="13.5" customHeight="1" thickBot="1">
      <c r="A10" s="8"/>
      <c r="B10" s="13"/>
      <c r="C10" s="13"/>
      <c r="D10" s="13"/>
      <c r="E10" s="13"/>
      <c r="F10" s="13"/>
      <c r="G10" s="13"/>
      <c r="H10" s="13"/>
      <c r="I10" s="593"/>
    </row>
    <row r="11" spans="1:21" s="600" customFormat="1" ht="19.5" customHeight="1" thickTop="1">
      <c r="A11" s="595" t="s">
        <v>1743</v>
      </c>
      <c r="B11" s="596" t="s">
        <v>1744</v>
      </c>
      <c r="C11" s="597" t="s">
        <v>1745</v>
      </c>
      <c r="D11" s="598" t="s">
        <v>1746</v>
      </c>
      <c r="E11" s="598" t="s">
        <v>1747</v>
      </c>
      <c r="F11" s="598" t="s">
        <v>469</v>
      </c>
      <c r="G11" s="598" t="s">
        <v>1748</v>
      </c>
      <c r="H11" s="598" t="s">
        <v>1749</v>
      </c>
      <c r="I11" s="599" t="s">
        <v>1750</v>
      </c>
    </row>
    <row r="12" spans="1:21" s="606" customFormat="1" ht="16.5" customHeight="1">
      <c r="A12" s="601" t="s">
        <v>1751</v>
      </c>
      <c r="B12" s="602" t="s">
        <v>1751</v>
      </c>
      <c r="C12" s="603" t="s">
        <v>1752</v>
      </c>
      <c r="D12" s="604" t="s">
        <v>1753</v>
      </c>
      <c r="E12" s="604" t="s">
        <v>1747</v>
      </c>
      <c r="F12" s="604"/>
      <c r="G12" s="604" t="s">
        <v>1754</v>
      </c>
      <c r="H12" s="604" t="s">
        <v>1755</v>
      </c>
      <c r="I12" s="605" t="s">
        <v>1756</v>
      </c>
    </row>
    <row r="13" spans="1:21">
      <c r="A13" s="607" t="s">
        <v>1757</v>
      </c>
      <c r="B13" s="607" t="s">
        <v>94</v>
      </c>
      <c r="C13" s="607"/>
      <c r="D13" s="607"/>
      <c r="E13" s="608" t="s">
        <v>1758</v>
      </c>
      <c r="F13" s="608" t="s">
        <v>72</v>
      </c>
      <c r="G13" s="609">
        <v>6</v>
      </c>
      <c r="H13" s="609">
        <v>5</v>
      </c>
      <c r="I13" s="607"/>
      <c r="J13" s="607" t="s">
        <v>225</v>
      </c>
    </row>
    <row r="14" spans="1:21">
      <c r="A14" s="610" t="s">
        <v>1759</v>
      </c>
      <c r="B14" s="611" t="s">
        <v>99</v>
      </c>
      <c r="C14" s="611" t="str">
        <f>A14&amp;B14</f>
        <v>ReikeboomBer</v>
      </c>
      <c r="D14" s="611" t="str">
        <f>B14&amp;"  "&amp;A14</f>
        <v>Ber  Reikeboom</v>
      </c>
      <c r="E14" s="608" t="s">
        <v>1758</v>
      </c>
      <c r="F14" s="609" t="s">
        <v>72</v>
      </c>
      <c r="G14" s="609">
        <v>6</v>
      </c>
      <c r="H14" s="609">
        <v>5</v>
      </c>
      <c r="I14" s="612" t="str">
        <f t="shared" ref="I14:I40" si="0">(G14+H14)/2&amp;"     "&amp;E14&amp;" "&amp;F14</f>
        <v>5,5     Voor het vak Nederlands</v>
      </c>
      <c r="J14" s="613" t="s">
        <v>245</v>
      </c>
    </row>
    <row r="15" spans="1:21">
      <c r="A15" s="614" t="s">
        <v>93</v>
      </c>
      <c r="B15" s="608" t="s">
        <v>100</v>
      </c>
      <c r="C15" s="608" t="str">
        <f t="shared" ref="C15:C40" si="1">A15&amp;B15</f>
        <v>DingsTon</v>
      </c>
      <c r="D15" s="608" t="str">
        <f t="shared" ref="D15:D40" si="2">B15&amp;"  "&amp;A15</f>
        <v>Ton  Dings</v>
      </c>
      <c r="E15" s="608" t="s">
        <v>1758</v>
      </c>
      <c r="F15" s="609" t="s">
        <v>72</v>
      </c>
      <c r="G15" s="609">
        <v>6</v>
      </c>
      <c r="H15" s="609">
        <v>5</v>
      </c>
      <c r="I15" s="615" t="str">
        <f t="shared" si="0"/>
        <v>5,5     Voor het vak Nederlands</v>
      </c>
    </row>
    <row r="16" spans="1:21">
      <c r="A16" s="614" t="s">
        <v>70</v>
      </c>
      <c r="B16" s="608" t="s">
        <v>103</v>
      </c>
      <c r="C16" s="608" t="str">
        <f t="shared" si="1"/>
        <v>JanssenPeter</v>
      </c>
      <c r="D16" s="608" t="str">
        <f t="shared" si="2"/>
        <v>Peter  Janssen</v>
      </c>
      <c r="E16" s="608" t="s">
        <v>1758</v>
      </c>
      <c r="F16" s="609" t="s">
        <v>72</v>
      </c>
      <c r="G16" s="609">
        <v>7</v>
      </c>
      <c r="H16" s="609">
        <v>6</v>
      </c>
      <c r="I16" s="615" t="str">
        <f t="shared" si="0"/>
        <v>6,5     Voor het vak Nederlands</v>
      </c>
    </row>
    <row r="17" spans="1:9">
      <c r="A17" s="614" t="s">
        <v>106</v>
      </c>
      <c r="B17" s="608" t="s">
        <v>107</v>
      </c>
      <c r="C17" s="608" t="str">
        <f t="shared" si="1"/>
        <v>GoorJos</v>
      </c>
      <c r="D17" s="608" t="str">
        <f t="shared" si="2"/>
        <v>Jos  Goor</v>
      </c>
      <c r="E17" s="608" t="s">
        <v>1758</v>
      </c>
      <c r="F17" s="609" t="s">
        <v>72</v>
      </c>
      <c r="G17" s="609">
        <v>7</v>
      </c>
      <c r="H17" s="609">
        <v>7</v>
      </c>
      <c r="I17" s="615" t="str">
        <f t="shared" si="0"/>
        <v>7     Voor het vak Nederlands</v>
      </c>
    </row>
    <row r="18" spans="1:9">
      <c r="A18" s="614" t="s">
        <v>73</v>
      </c>
      <c r="B18" s="608" t="s">
        <v>99</v>
      </c>
      <c r="C18" s="608" t="str">
        <f t="shared" si="1"/>
        <v>Jaap van UllingsBer</v>
      </c>
      <c r="D18" s="608" t="str">
        <f t="shared" si="2"/>
        <v>Ber  Jaap van Ullings</v>
      </c>
      <c r="E18" s="608" t="s">
        <v>1758</v>
      </c>
      <c r="F18" s="609" t="s">
        <v>72</v>
      </c>
      <c r="G18" s="609">
        <v>5</v>
      </c>
      <c r="H18" s="609">
        <v>7</v>
      </c>
      <c r="I18" s="615" t="str">
        <f t="shared" si="0"/>
        <v>6     Voor het vak Nederlands</v>
      </c>
    </row>
    <row r="19" spans="1:9">
      <c r="A19" s="614" t="s">
        <v>75</v>
      </c>
      <c r="B19" s="608" t="s">
        <v>96</v>
      </c>
      <c r="C19" s="608" t="str">
        <f t="shared" si="1"/>
        <v>DenssenKoos</v>
      </c>
      <c r="D19" s="608" t="str">
        <f t="shared" si="2"/>
        <v>Koos  Denssen</v>
      </c>
      <c r="E19" s="608" t="s">
        <v>1758</v>
      </c>
      <c r="F19" s="609" t="s">
        <v>72</v>
      </c>
      <c r="G19" s="609">
        <v>6</v>
      </c>
      <c r="H19" s="609">
        <v>5</v>
      </c>
      <c r="I19" s="615" t="str">
        <f t="shared" si="0"/>
        <v>5,5     Voor het vak Nederlands</v>
      </c>
    </row>
    <row r="20" spans="1:9">
      <c r="A20" s="614" t="s">
        <v>77</v>
      </c>
      <c r="B20" s="608" t="s">
        <v>94</v>
      </c>
      <c r="C20" s="608" t="str">
        <f t="shared" si="1"/>
        <v>JanszTheo</v>
      </c>
      <c r="D20" s="608" t="str">
        <f t="shared" si="2"/>
        <v>Theo  Jansz</v>
      </c>
      <c r="E20" s="608" t="s">
        <v>1758</v>
      </c>
      <c r="F20" s="609" t="s">
        <v>72</v>
      </c>
      <c r="G20" s="609">
        <v>7</v>
      </c>
      <c r="H20" s="609">
        <v>6</v>
      </c>
      <c r="I20" s="615" t="str">
        <f t="shared" si="0"/>
        <v>6,5     Voor het vak Nederlands</v>
      </c>
    </row>
    <row r="21" spans="1:9">
      <c r="A21" s="614" t="s">
        <v>70</v>
      </c>
      <c r="B21" s="608" t="s">
        <v>110</v>
      </c>
      <c r="C21" s="608" t="str">
        <f t="shared" si="1"/>
        <v>JanssenJack</v>
      </c>
      <c r="D21" s="608" t="str">
        <f t="shared" si="2"/>
        <v>Jack  Janssen</v>
      </c>
      <c r="E21" s="608" t="s">
        <v>1758</v>
      </c>
      <c r="F21" s="609" t="s">
        <v>72</v>
      </c>
      <c r="G21" s="609">
        <v>7</v>
      </c>
      <c r="H21" s="609">
        <v>7</v>
      </c>
      <c r="I21" s="615" t="str">
        <f t="shared" si="0"/>
        <v>7     Voor het vak Nederlands</v>
      </c>
    </row>
    <row r="22" spans="1:9">
      <c r="A22" s="614" t="s">
        <v>1760</v>
      </c>
      <c r="B22" s="608" t="s">
        <v>112</v>
      </c>
      <c r="C22" s="608" t="str">
        <f t="shared" si="1"/>
        <v>TenssenKlaas</v>
      </c>
      <c r="D22" s="608" t="str">
        <f t="shared" si="2"/>
        <v>Klaas  Tenssen</v>
      </c>
      <c r="E22" s="608" t="s">
        <v>1758</v>
      </c>
      <c r="F22" s="609" t="s">
        <v>72</v>
      </c>
      <c r="G22" s="609">
        <v>5</v>
      </c>
      <c r="H22" s="609">
        <v>7</v>
      </c>
      <c r="I22" s="615" t="str">
        <f t="shared" si="0"/>
        <v>6     Voor het vak Nederlands</v>
      </c>
    </row>
    <row r="23" spans="1:9">
      <c r="A23" s="614" t="s">
        <v>433</v>
      </c>
      <c r="B23" s="608" t="s">
        <v>103</v>
      </c>
      <c r="C23" s="608" t="str">
        <f t="shared" si="1"/>
        <v>NevelPeter</v>
      </c>
      <c r="D23" s="608" t="str">
        <f t="shared" si="2"/>
        <v>Peter  Nevel</v>
      </c>
      <c r="E23" s="608" t="s">
        <v>1758</v>
      </c>
      <c r="F23" s="609" t="s">
        <v>72</v>
      </c>
      <c r="G23" s="609">
        <v>6</v>
      </c>
      <c r="H23" s="609">
        <v>5</v>
      </c>
      <c r="I23" s="615" t="str">
        <f t="shared" si="0"/>
        <v>5,5     Voor het vak Nederlands</v>
      </c>
    </row>
    <row r="24" spans="1:9">
      <c r="A24" s="614" t="s">
        <v>121</v>
      </c>
      <c r="B24" s="608" t="s">
        <v>118</v>
      </c>
      <c r="C24" s="608" t="str">
        <f t="shared" si="1"/>
        <v>PeskensHuub</v>
      </c>
      <c r="D24" s="608" t="str">
        <f t="shared" si="2"/>
        <v>Huub  Peskens</v>
      </c>
      <c r="E24" s="608" t="s">
        <v>1758</v>
      </c>
      <c r="F24" s="609" t="s">
        <v>72</v>
      </c>
      <c r="G24" s="609">
        <v>7</v>
      </c>
      <c r="H24" s="609">
        <v>6</v>
      </c>
      <c r="I24" s="615" t="str">
        <f t="shared" si="0"/>
        <v>6,5     Voor het vak Nederlands</v>
      </c>
    </row>
    <row r="25" spans="1:9">
      <c r="A25" s="614" t="s">
        <v>1761</v>
      </c>
      <c r="B25" s="608" t="s">
        <v>103</v>
      </c>
      <c r="C25" s="608" t="str">
        <f t="shared" si="1"/>
        <v>PootsPeter</v>
      </c>
      <c r="D25" s="608" t="str">
        <f t="shared" si="2"/>
        <v>Peter  Poots</v>
      </c>
      <c r="E25" s="608" t="s">
        <v>1758</v>
      </c>
      <c r="F25" s="609" t="s">
        <v>72</v>
      </c>
      <c r="G25" s="609">
        <v>7</v>
      </c>
      <c r="H25" s="609">
        <v>7</v>
      </c>
      <c r="I25" s="615" t="str">
        <f t="shared" si="0"/>
        <v>7     Voor het vak Nederlands</v>
      </c>
    </row>
    <row r="26" spans="1:9">
      <c r="A26" s="614" t="s">
        <v>429</v>
      </c>
      <c r="B26" s="608" t="s">
        <v>110</v>
      </c>
      <c r="C26" s="608" t="str">
        <f t="shared" si="1"/>
        <v>PutsJack</v>
      </c>
      <c r="D26" s="608" t="str">
        <f t="shared" si="2"/>
        <v>Jack  Puts</v>
      </c>
      <c r="E26" s="608" t="s">
        <v>1758</v>
      </c>
      <c r="F26" s="609" t="s">
        <v>72</v>
      </c>
      <c r="G26" s="609">
        <v>5</v>
      </c>
      <c r="H26" s="609">
        <v>7</v>
      </c>
      <c r="I26" s="615" t="str">
        <f t="shared" si="0"/>
        <v>6     Voor het vak Nederlands</v>
      </c>
    </row>
    <row r="27" spans="1:9">
      <c r="A27" s="614" t="s">
        <v>127</v>
      </c>
      <c r="B27" s="608" t="s">
        <v>118</v>
      </c>
      <c r="C27" s="608" t="str">
        <f t="shared" si="1"/>
        <v>TimmermansHuub</v>
      </c>
      <c r="D27" s="608" t="str">
        <f t="shared" si="2"/>
        <v>Huub  Timmermans</v>
      </c>
      <c r="E27" s="608" t="s">
        <v>1758</v>
      </c>
      <c r="F27" s="609" t="s">
        <v>72</v>
      </c>
      <c r="G27" s="609">
        <v>6</v>
      </c>
      <c r="H27" s="609">
        <v>5</v>
      </c>
      <c r="I27" s="615" t="str">
        <f t="shared" si="0"/>
        <v>5,5     Voor het vak Nederlands</v>
      </c>
    </row>
    <row r="28" spans="1:9">
      <c r="A28" s="614" t="s">
        <v>129</v>
      </c>
      <c r="B28" s="608" t="s">
        <v>113</v>
      </c>
      <c r="C28" s="608" t="str">
        <f t="shared" si="1"/>
        <v>UllingsLeon</v>
      </c>
      <c r="D28" s="608" t="str">
        <f t="shared" si="2"/>
        <v>Leon  Ullings</v>
      </c>
      <c r="E28" s="608" t="s">
        <v>1758</v>
      </c>
      <c r="F28" s="609" t="s">
        <v>72</v>
      </c>
      <c r="G28" s="609">
        <v>7</v>
      </c>
      <c r="H28" s="609">
        <v>6</v>
      </c>
      <c r="I28" s="615" t="str">
        <f t="shared" si="0"/>
        <v>6,5     Voor het vak Nederlands</v>
      </c>
    </row>
    <row r="29" spans="1:9">
      <c r="A29" s="614" t="s">
        <v>132</v>
      </c>
      <c r="B29" s="608" t="s">
        <v>96</v>
      </c>
      <c r="C29" s="608" t="str">
        <f t="shared" si="1"/>
        <v>VerdonschotKoos</v>
      </c>
      <c r="D29" s="608" t="str">
        <f t="shared" si="2"/>
        <v>Koos  Verdonschot</v>
      </c>
      <c r="E29" s="608" t="s">
        <v>1758</v>
      </c>
      <c r="F29" s="609" t="s">
        <v>72</v>
      </c>
      <c r="G29" s="609">
        <v>7</v>
      </c>
      <c r="H29" s="609">
        <v>7</v>
      </c>
      <c r="I29" s="615" t="str">
        <f t="shared" si="0"/>
        <v>7     Voor het vak Nederlands</v>
      </c>
    </row>
    <row r="30" spans="1:9">
      <c r="A30" s="614" t="s">
        <v>1762</v>
      </c>
      <c r="B30" s="608" t="s">
        <v>107</v>
      </c>
      <c r="C30" s="608" t="str">
        <f t="shared" si="1"/>
        <v>VerdankschotJos</v>
      </c>
      <c r="D30" s="608" t="str">
        <f t="shared" si="2"/>
        <v>Jos  Verdankschot</v>
      </c>
      <c r="E30" s="608" t="s">
        <v>1758</v>
      </c>
      <c r="F30" s="609" t="s">
        <v>72</v>
      </c>
      <c r="G30" s="609">
        <v>5</v>
      </c>
      <c r="H30" s="609">
        <v>7</v>
      </c>
      <c r="I30" s="615" t="str">
        <f t="shared" si="0"/>
        <v>6     Voor het vak Nederlands</v>
      </c>
    </row>
    <row r="31" spans="1:9">
      <c r="A31" s="614" t="s">
        <v>1763</v>
      </c>
      <c r="B31" s="608" t="s">
        <v>113</v>
      </c>
      <c r="C31" s="608" t="str">
        <f t="shared" si="1"/>
        <v>LonschotLeon</v>
      </c>
      <c r="D31" s="608" t="str">
        <f t="shared" si="2"/>
        <v>Leon  Lonschot</v>
      </c>
      <c r="E31" s="608" t="s">
        <v>1758</v>
      </c>
      <c r="F31" s="609" t="s">
        <v>72</v>
      </c>
      <c r="G31" s="609">
        <v>6</v>
      </c>
      <c r="H31" s="609">
        <v>5</v>
      </c>
      <c r="I31" s="615" t="str">
        <f t="shared" si="0"/>
        <v>5,5     Voor het vak Nederlands</v>
      </c>
    </row>
    <row r="32" spans="1:9">
      <c r="A32" s="614" t="s">
        <v>1764</v>
      </c>
      <c r="B32" s="608" t="s">
        <v>122</v>
      </c>
      <c r="C32" s="608" t="str">
        <f t="shared" si="1"/>
        <v>PutsdamFeb</v>
      </c>
      <c r="D32" s="608" t="str">
        <f t="shared" si="2"/>
        <v>Feb  Putsdam</v>
      </c>
      <c r="E32" s="608" t="s">
        <v>1758</v>
      </c>
      <c r="F32" s="609" t="s">
        <v>72</v>
      </c>
      <c r="G32" s="609">
        <v>7</v>
      </c>
      <c r="H32" s="609">
        <v>6</v>
      </c>
      <c r="I32" s="615" t="str">
        <f t="shared" si="0"/>
        <v>6,5     Voor het vak Nederlands</v>
      </c>
    </row>
    <row r="33" spans="1:9">
      <c r="A33" s="614" t="s">
        <v>70</v>
      </c>
      <c r="B33" s="608" t="s">
        <v>100</v>
      </c>
      <c r="C33" s="608" t="str">
        <f t="shared" si="1"/>
        <v>JanssenTon</v>
      </c>
      <c r="D33" s="608" t="str">
        <f t="shared" si="2"/>
        <v>Ton  Janssen</v>
      </c>
      <c r="E33" s="608" t="s">
        <v>1758</v>
      </c>
      <c r="F33" s="609" t="s">
        <v>72</v>
      </c>
      <c r="G33" s="609">
        <v>7</v>
      </c>
      <c r="H33" s="609">
        <v>7</v>
      </c>
      <c r="I33" s="615" t="str">
        <f t="shared" si="0"/>
        <v>7     Voor het vak Nederlands</v>
      </c>
    </row>
    <row r="34" spans="1:9">
      <c r="A34" s="614" t="s">
        <v>70</v>
      </c>
      <c r="B34" s="608" t="s">
        <v>126</v>
      </c>
      <c r="C34" s="608" t="str">
        <f t="shared" si="1"/>
        <v>JanssenGer</v>
      </c>
      <c r="D34" s="608" t="str">
        <f t="shared" si="2"/>
        <v>Ger  Janssen</v>
      </c>
      <c r="E34" s="608" t="s">
        <v>1758</v>
      </c>
      <c r="F34" s="609" t="s">
        <v>72</v>
      </c>
      <c r="G34" s="609">
        <v>5</v>
      </c>
      <c r="H34" s="609">
        <v>7</v>
      </c>
      <c r="I34" s="615" t="str">
        <f t="shared" si="0"/>
        <v>6     Voor het vak Nederlands</v>
      </c>
    </row>
    <row r="35" spans="1:9">
      <c r="A35" s="614" t="s">
        <v>121</v>
      </c>
      <c r="B35" s="608" t="s">
        <v>112</v>
      </c>
      <c r="C35" s="608" t="str">
        <f t="shared" si="1"/>
        <v>PeskensKlaas</v>
      </c>
      <c r="D35" s="608" t="str">
        <f t="shared" si="2"/>
        <v>Klaas  Peskens</v>
      </c>
      <c r="E35" s="608" t="s">
        <v>1758</v>
      </c>
      <c r="F35" s="609" t="s">
        <v>72</v>
      </c>
      <c r="G35" s="609">
        <v>6</v>
      </c>
      <c r="H35" s="609">
        <v>5</v>
      </c>
      <c r="I35" s="615" t="str">
        <f t="shared" si="0"/>
        <v>5,5     Voor het vak Nederlands</v>
      </c>
    </row>
    <row r="36" spans="1:9">
      <c r="A36" s="614" t="s">
        <v>1765</v>
      </c>
      <c r="B36" s="608" t="s">
        <v>100</v>
      </c>
      <c r="C36" s="608" t="str">
        <f t="shared" si="1"/>
        <v>PendersTon</v>
      </c>
      <c r="D36" s="608" t="str">
        <f t="shared" si="2"/>
        <v>Ton  Penders</v>
      </c>
      <c r="E36" s="608" t="s">
        <v>1758</v>
      </c>
      <c r="F36" s="609" t="s">
        <v>72</v>
      </c>
      <c r="G36" s="609">
        <v>7</v>
      </c>
      <c r="H36" s="609">
        <v>5</v>
      </c>
      <c r="I36" s="615" t="str">
        <f t="shared" si="0"/>
        <v>6     Voor het vak Nederlands</v>
      </c>
    </row>
    <row r="37" spans="1:9">
      <c r="A37" s="614" t="s">
        <v>127</v>
      </c>
      <c r="B37" s="608" t="s">
        <v>126</v>
      </c>
      <c r="C37" s="608" t="str">
        <f t="shared" si="1"/>
        <v>TimmermansGer</v>
      </c>
      <c r="D37" s="608" t="str">
        <f t="shared" si="2"/>
        <v>Ger  Timmermans</v>
      </c>
      <c r="E37" s="608" t="s">
        <v>1758</v>
      </c>
      <c r="F37" s="609" t="s">
        <v>72</v>
      </c>
      <c r="G37" s="609">
        <v>7</v>
      </c>
      <c r="H37" s="609">
        <v>7</v>
      </c>
      <c r="I37" s="615" t="str">
        <f t="shared" si="0"/>
        <v>7     Voor het vak Nederlands</v>
      </c>
    </row>
    <row r="38" spans="1:9">
      <c r="A38" s="614" t="s">
        <v>1766</v>
      </c>
      <c r="B38" s="608" t="s">
        <v>118</v>
      </c>
      <c r="C38" s="608" t="str">
        <f t="shared" si="1"/>
        <v>TijmermanHuub</v>
      </c>
      <c r="D38" s="608" t="str">
        <f t="shared" si="2"/>
        <v>Huub  Tijmerman</v>
      </c>
      <c r="E38" s="608" t="s">
        <v>1758</v>
      </c>
      <c r="F38" s="609" t="s">
        <v>72</v>
      </c>
      <c r="G38" s="609">
        <v>5</v>
      </c>
      <c r="H38" s="609">
        <v>7</v>
      </c>
      <c r="I38" s="615" t="str">
        <f t="shared" si="0"/>
        <v>6     Voor het vak Nederlands</v>
      </c>
    </row>
    <row r="39" spans="1:9">
      <c r="A39" s="614" t="s">
        <v>352</v>
      </c>
      <c r="B39" s="608" t="s">
        <v>113</v>
      </c>
      <c r="C39" s="608" t="str">
        <f t="shared" si="1"/>
        <v>TimmerLeon</v>
      </c>
      <c r="D39" s="608" t="str">
        <f t="shared" si="2"/>
        <v>Leon  Timmer</v>
      </c>
      <c r="E39" s="608" t="s">
        <v>1758</v>
      </c>
      <c r="F39" s="609" t="s">
        <v>72</v>
      </c>
      <c r="G39" s="609">
        <v>6</v>
      </c>
      <c r="H39" s="609">
        <v>5</v>
      </c>
      <c r="I39" s="615" t="str">
        <f t="shared" si="0"/>
        <v>5,5     Voor het vak Nederlands</v>
      </c>
    </row>
    <row r="40" spans="1:9">
      <c r="A40" s="614" t="s">
        <v>1767</v>
      </c>
      <c r="B40" s="608" t="s">
        <v>110</v>
      </c>
      <c r="C40" s="608" t="str">
        <f t="shared" si="1"/>
        <v>JellingsJack</v>
      </c>
      <c r="D40" s="608" t="str">
        <f t="shared" si="2"/>
        <v>Jack  Jellings</v>
      </c>
      <c r="E40" s="608" t="s">
        <v>1758</v>
      </c>
      <c r="F40" s="609" t="s">
        <v>72</v>
      </c>
      <c r="G40" s="609">
        <v>7</v>
      </c>
      <c r="H40" s="609">
        <v>6</v>
      </c>
      <c r="I40" s="615" t="str">
        <f t="shared" si="0"/>
        <v>6,5     Voor het vak Nederlands</v>
      </c>
    </row>
  </sheetData>
  <mergeCells count="1">
    <mergeCell ref="A1:I1"/>
  </mergeCells>
  <printOptions horizontalCentered="1"/>
  <pageMargins left="0.19685039370078741" right="0.19685039370078741" top="0.78740157480314965" bottom="0.78740157480314965" header="0.51181102362204722" footer="0.51181102362204722"/>
  <pageSetup paperSize="9" scale="88" orientation="landscape" horizontalDpi="4294967293" r:id="rId1"/>
  <headerFooter alignWithMargins="0">
    <oddHeader>&amp;C&amp;18Formules &amp; Functies gevorderd</oddHeader>
    <oddFooter>&amp;L® computraining&amp;R&amp;D</oddFooter>
  </headerFooter>
  <rowBreaks count="1" manualBreakCount="1">
    <brk id="40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3"/>
  <sheetViews>
    <sheetView showGridLines="0" zoomScaleNormal="100" zoomScaleSheetLayoutView="100" workbookViewId="0">
      <selection activeCell="J1" sqref="J1"/>
    </sheetView>
  </sheetViews>
  <sheetFormatPr baseColWidth="10" defaultColWidth="9.1640625" defaultRowHeight="15"/>
  <cols>
    <col min="1" max="1" width="4" style="67" customWidth="1"/>
    <col min="2" max="2" width="13.33203125" style="12" customWidth="1"/>
    <col min="3" max="5" width="11.33203125" style="12" customWidth="1"/>
    <col min="6" max="6" width="11.5" style="12" customWidth="1"/>
    <col min="7" max="7" width="10.33203125" style="12" customWidth="1"/>
    <col min="8" max="8" width="11.33203125" style="12" customWidth="1"/>
    <col min="9" max="9" width="9.5" style="12" customWidth="1"/>
    <col min="10" max="16384" width="9.1640625" style="12"/>
  </cols>
  <sheetData>
    <row r="1" spans="1:9" s="5" customFormat="1" ht="30" customHeight="1" thickBot="1">
      <c r="A1" s="872" t="s">
        <v>135</v>
      </c>
      <c r="B1" s="872"/>
      <c r="C1" s="872"/>
      <c r="D1" s="872"/>
      <c r="E1" s="872"/>
      <c r="F1" s="872"/>
      <c r="G1" s="872"/>
      <c r="H1" s="872"/>
      <c r="I1" s="872"/>
    </row>
    <row r="2" spans="1:9" s="65" customFormat="1" ht="20" thickTop="1">
      <c r="A2" s="876" t="s">
        <v>136</v>
      </c>
      <c r="B2" s="876"/>
      <c r="C2" s="876"/>
      <c r="D2" s="876"/>
      <c r="E2" s="876"/>
      <c r="F2" s="876"/>
      <c r="G2" s="876"/>
      <c r="H2" s="876"/>
      <c r="I2" s="876"/>
    </row>
    <row r="3" spans="1:9" s="8" customFormat="1" ht="16">
      <c r="A3" s="7"/>
      <c r="B3" s="66" t="s">
        <v>137</v>
      </c>
    </row>
    <row r="4" spans="1:9" s="8" customFormat="1" ht="16">
      <c r="A4" s="7">
        <v>1</v>
      </c>
      <c r="B4" s="11" t="s">
        <v>138</v>
      </c>
    </row>
    <row r="5" spans="1:9" s="8" customFormat="1" ht="16">
      <c r="A5" s="7">
        <v>2</v>
      </c>
      <c r="B5" s="8" t="s">
        <v>139</v>
      </c>
    </row>
    <row r="6" spans="1:9" s="8" customFormat="1" ht="16">
      <c r="A6" s="7">
        <v>3</v>
      </c>
      <c r="B6" s="8" t="s">
        <v>140</v>
      </c>
    </row>
    <row r="7" spans="1:9" s="8" customFormat="1" ht="16">
      <c r="A7" s="7">
        <v>4</v>
      </c>
      <c r="B7" s="8" t="s">
        <v>141</v>
      </c>
    </row>
    <row r="8" spans="1:9" s="8" customFormat="1" ht="16">
      <c r="A8" s="7">
        <v>5</v>
      </c>
      <c r="B8" s="8" t="s">
        <v>142</v>
      </c>
    </row>
    <row r="9" spans="1:9" s="8" customFormat="1" ht="16">
      <c r="A9" s="7">
        <v>6</v>
      </c>
      <c r="B9" s="8" t="s">
        <v>143</v>
      </c>
    </row>
    <row r="10" spans="1:9" s="8" customFormat="1" ht="16">
      <c r="B10" s="66" t="s">
        <v>144</v>
      </c>
    </row>
    <row r="11" spans="1:9">
      <c r="A11" s="12">
        <v>7</v>
      </c>
      <c r="B11" s="12" t="s">
        <v>145</v>
      </c>
    </row>
    <row r="12" spans="1:9">
      <c r="A12" s="12"/>
    </row>
    <row r="13" spans="1:9" s="68" customFormat="1" ht="27" customHeight="1">
      <c r="A13" s="67"/>
      <c r="B13" s="879" t="s">
        <v>22</v>
      </c>
      <c r="C13" s="880"/>
      <c r="D13" s="881"/>
      <c r="E13" s="12"/>
      <c r="F13" s="882" t="s">
        <v>78</v>
      </c>
      <c r="G13" s="883"/>
      <c r="H13" s="884"/>
    </row>
    <row r="14" spans="1:9">
      <c r="B14" s="69" t="s">
        <v>146</v>
      </c>
      <c r="C14" s="70" t="s">
        <v>147</v>
      </c>
      <c r="D14" s="71" t="s">
        <v>148</v>
      </c>
      <c r="F14" s="72" t="s">
        <v>146</v>
      </c>
      <c r="G14" s="73" t="s">
        <v>147</v>
      </c>
      <c r="H14" s="74" t="s">
        <v>148</v>
      </c>
    </row>
    <row r="15" spans="1:9">
      <c r="B15" s="75" t="s">
        <v>149</v>
      </c>
      <c r="C15" s="76">
        <v>15</v>
      </c>
      <c r="D15" s="77"/>
      <c r="F15" s="75" t="s">
        <v>149</v>
      </c>
      <c r="G15" s="76">
        <v>15</v>
      </c>
      <c r="H15" s="78">
        <f>RANK(G15,$G$15:$G$23,0)</f>
        <v>7</v>
      </c>
    </row>
    <row r="16" spans="1:9">
      <c r="B16" s="75" t="s">
        <v>150</v>
      </c>
      <c r="C16" s="76">
        <v>1</v>
      </c>
      <c r="D16" s="77"/>
      <c r="F16" s="75" t="s">
        <v>150</v>
      </c>
      <c r="G16" s="76">
        <v>1</v>
      </c>
      <c r="H16" s="78">
        <f>RANK(G16,$G$15:$G$23,0)</f>
        <v>9</v>
      </c>
    </row>
    <row r="17" spans="2:8">
      <c r="B17" s="75" t="s">
        <v>151</v>
      </c>
      <c r="C17" s="76">
        <v>54</v>
      </c>
      <c r="D17" s="77"/>
      <c r="F17" s="75" t="s">
        <v>151</v>
      </c>
      <c r="G17" s="76">
        <v>54</v>
      </c>
      <c r="H17" s="78">
        <f>RANK(G17,$G$15:$G$23,0)</f>
        <v>3</v>
      </c>
    </row>
    <row r="18" spans="2:8">
      <c r="B18" s="75" t="s">
        <v>126</v>
      </c>
      <c r="C18" s="76">
        <v>23</v>
      </c>
      <c r="D18" s="77"/>
      <c r="F18" s="75" t="s">
        <v>126</v>
      </c>
      <c r="G18" s="76">
        <v>23</v>
      </c>
      <c r="H18" s="78">
        <f>RANK(G18,$G$15:$G$23,0)</f>
        <v>6</v>
      </c>
    </row>
    <row r="19" spans="2:8">
      <c r="B19" s="75" t="s">
        <v>152</v>
      </c>
      <c r="C19" s="76">
        <v>83</v>
      </c>
      <c r="D19" s="77"/>
      <c r="F19" s="75" t="s">
        <v>152</v>
      </c>
      <c r="G19" s="76">
        <v>83</v>
      </c>
      <c r="H19" s="78">
        <v>1</v>
      </c>
    </row>
    <row r="20" spans="2:8">
      <c r="B20" s="75" t="s">
        <v>110</v>
      </c>
      <c r="C20" s="76">
        <v>77</v>
      </c>
      <c r="D20" s="77"/>
      <c r="F20" s="75" t="s">
        <v>110</v>
      </c>
      <c r="G20" s="76">
        <v>77</v>
      </c>
      <c r="H20" s="78">
        <f>RANK(G20,$G$15:$G$23,0)</f>
        <v>2</v>
      </c>
    </row>
    <row r="21" spans="2:8">
      <c r="B21" s="75" t="s">
        <v>153</v>
      </c>
      <c r="C21" s="76">
        <v>32</v>
      </c>
      <c r="D21" s="77"/>
      <c r="F21" s="75" t="s">
        <v>153</v>
      </c>
      <c r="G21" s="76">
        <v>32</v>
      </c>
      <c r="H21" s="78">
        <f>RANK(G21,$G$15:$G$23,0)</f>
        <v>5</v>
      </c>
    </row>
    <row r="22" spans="2:8">
      <c r="B22" s="75" t="s">
        <v>94</v>
      </c>
      <c r="C22" s="76">
        <v>8</v>
      </c>
      <c r="D22" s="77"/>
      <c r="F22" s="75" t="s">
        <v>94</v>
      </c>
      <c r="G22" s="76">
        <v>8</v>
      </c>
      <c r="H22" s="78">
        <f>RANK(G22,$G$15:$G$23,0)</f>
        <v>8</v>
      </c>
    </row>
    <row r="23" spans="2:8">
      <c r="B23" s="79" t="s">
        <v>154</v>
      </c>
      <c r="C23" s="80">
        <v>44</v>
      </c>
      <c r="D23" s="77"/>
      <c r="F23" s="79" t="s">
        <v>154</v>
      </c>
      <c r="G23" s="80">
        <v>44</v>
      </c>
      <c r="H23" s="81">
        <f>RANK(G23,$G$15:$G$23,0)</f>
        <v>4</v>
      </c>
    </row>
  </sheetData>
  <mergeCells count="4">
    <mergeCell ref="A1:I1"/>
    <mergeCell ref="A2:I2"/>
    <mergeCell ref="B13:D13"/>
    <mergeCell ref="F13:H13"/>
  </mergeCells>
  <conditionalFormatting sqref="H15:H23">
    <cfRule type="cellIs" dxfId="26" priority="1" operator="equal">
      <formula>3</formula>
    </cfRule>
    <cfRule type="cellIs" dxfId="25" priority="2" operator="equal">
      <formula>2</formula>
    </cfRule>
    <cfRule type="cellIs" dxfId="24" priority="3" operator="equal">
      <formula>1</formula>
    </cfRule>
  </conditionalFormatting>
  <printOptions horizontalCentered="1"/>
  <pageMargins left="0.19685039370078741" right="0.19685039370078741" top="0.98425196850393704" bottom="0.59055118110236227" header="0.51181102362204722" footer="0.51181102362204722"/>
  <pageSetup paperSize="9" scale="99" orientation="portrait" blackAndWhite="1" horizontalDpi="4294967293" verticalDpi="4294967293" r:id="rId1"/>
  <headerFooter scaleWithDoc="0">
    <firstHeader>&amp;L&amp;P&amp;C&amp;24Basiscursus Excel 2010</firstHeader>
    <firstFooter>&amp;L® computraining&amp;R&amp;D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45"/>
  <sheetViews>
    <sheetView showGridLines="0" zoomScaleNormal="100" zoomScaleSheetLayoutView="100" workbookViewId="0">
      <selection activeCell="K1" sqref="K1"/>
    </sheetView>
  </sheetViews>
  <sheetFormatPr baseColWidth="10" defaultColWidth="8.83203125" defaultRowHeight="15"/>
  <cols>
    <col min="1" max="1" width="11.1640625" style="20" customWidth="1"/>
    <col min="2" max="2" width="8.83203125" style="20"/>
    <col min="3" max="3" width="6.33203125" style="20" bestFit="1" customWidth="1"/>
    <col min="4" max="4" width="4.5" style="20" customWidth="1"/>
    <col min="5" max="5" width="11" style="20" bestFit="1" customWidth="1"/>
    <col min="6" max="9" width="8.83203125" style="20"/>
    <col min="10" max="10" width="38.33203125" style="20" customWidth="1"/>
    <col min="11" max="16384" width="8.83203125" style="20"/>
  </cols>
  <sheetData>
    <row r="1" spans="1:10" s="82" customFormat="1" ht="30.5" customHeight="1" thickBot="1">
      <c r="A1" s="885" t="s">
        <v>155</v>
      </c>
      <c r="B1" s="885"/>
      <c r="C1" s="885"/>
      <c r="D1" s="885"/>
      <c r="E1" s="885"/>
      <c r="F1" s="885"/>
      <c r="G1" s="885"/>
      <c r="H1" s="885"/>
      <c r="I1" s="885"/>
      <c r="J1" s="885"/>
    </row>
    <row r="2" spans="1:10" ht="20" customHeight="1" thickTop="1">
      <c r="A2" s="83" t="s">
        <v>156</v>
      </c>
      <c r="B2" s="84"/>
      <c r="C2" s="84"/>
      <c r="D2" s="84"/>
      <c r="E2" s="84"/>
      <c r="F2" s="84"/>
      <c r="G2" s="84"/>
      <c r="H2" s="84"/>
      <c r="I2" s="84"/>
      <c r="J2" s="84"/>
    </row>
    <row r="3" spans="1:10" ht="16.5" customHeight="1">
      <c r="A3" s="85" t="s">
        <v>157</v>
      </c>
    </row>
    <row r="4" spans="1:10" ht="16.5" customHeight="1">
      <c r="A4" s="85" t="s">
        <v>158</v>
      </c>
    </row>
    <row r="5" spans="1:10" ht="16.5" customHeight="1">
      <c r="A5" s="85" t="s">
        <v>159</v>
      </c>
    </row>
    <row r="6" spans="1:10" ht="7.5" customHeight="1"/>
    <row r="7" spans="1:10" ht="16.5" customHeight="1">
      <c r="A7" s="85" t="s">
        <v>160</v>
      </c>
    </row>
    <row r="8" spans="1:10" ht="16.5" customHeight="1">
      <c r="A8" s="85" t="s">
        <v>161</v>
      </c>
    </row>
    <row r="9" spans="1:10" ht="16.5" customHeight="1">
      <c r="A9" s="85" t="s">
        <v>162</v>
      </c>
    </row>
    <row r="10" spans="1:10" ht="14.25" customHeight="1"/>
    <row r="11" spans="1:10">
      <c r="A11" s="20" t="s">
        <v>163</v>
      </c>
    </row>
    <row r="12" spans="1:10">
      <c r="A12" s="20" t="s">
        <v>164</v>
      </c>
    </row>
    <row r="13" spans="1:10">
      <c r="A13" s="20" t="s">
        <v>165</v>
      </c>
    </row>
    <row r="14" spans="1:10">
      <c r="A14" s="20" t="s">
        <v>166</v>
      </c>
    </row>
    <row r="16" spans="1:10">
      <c r="A16" s="86" t="s">
        <v>78</v>
      </c>
      <c r="B16" s="87"/>
      <c r="C16" s="87"/>
      <c r="D16" s="88" t="s">
        <v>167</v>
      </c>
      <c r="E16" s="87"/>
      <c r="F16" s="87"/>
      <c r="G16" s="89" t="s">
        <v>22</v>
      </c>
    </row>
    <row r="17" spans="1:16">
      <c r="A17" s="886" t="s">
        <v>168</v>
      </c>
      <c r="B17" s="887"/>
      <c r="C17" s="887"/>
      <c r="D17" s="90"/>
      <c r="E17" s="887" t="s">
        <v>169</v>
      </c>
      <c r="F17" s="887"/>
      <c r="G17" s="888"/>
    </row>
    <row r="18" spans="1:16">
      <c r="A18" s="91" t="s">
        <v>146</v>
      </c>
      <c r="B18" s="92" t="s">
        <v>170</v>
      </c>
      <c r="C18" s="92" t="s">
        <v>91</v>
      </c>
      <c r="D18" s="90"/>
      <c r="E18" s="93" t="s">
        <v>146</v>
      </c>
      <c r="F18" s="94" t="s">
        <v>170</v>
      </c>
      <c r="G18" s="95" t="s">
        <v>91</v>
      </c>
    </row>
    <row r="19" spans="1:16">
      <c r="A19" s="96" t="s">
        <v>171</v>
      </c>
      <c r="B19" s="97">
        <v>4.7291666666666669E-2</v>
      </c>
      <c r="C19" s="98">
        <f>_xlfn.RANK.EQ(B19,$B$19:$B$27,1)</f>
        <v>4</v>
      </c>
      <c r="D19" s="44"/>
      <c r="E19" s="20" t="s">
        <v>171</v>
      </c>
      <c r="F19" s="97">
        <v>4.7291666666666669E-2</v>
      </c>
      <c r="G19" s="99"/>
    </row>
    <row r="20" spans="1:16">
      <c r="A20" s="96" t="s">
        <v>172</v>
      </c>
      <c r="B20" s="100">
        <v>4.6099537037037036E-2</v>
      </c>
      <c r="C20" s="101">
        <f t="shared" ref="C20:C26" si="0">_xlfn.RANK.EQ(B20,$B$19:$B$27,1)</f>
        <v>2</v>
      </c>
      <c r="D20" s="44"/>
      <c r="E20" s="20" t="s">
        <v>172</v>
      </c>
      <c r="F20" s="100">
        <v>4.6099537037037036E-2</v>
      </c>
      <c r="G20" s="102"/>
      <c r="P20" s="103"/>
    </row>
    <row r="21" spans="1:16">
      <c r="A21" s="96" t="s">
        <v>173</v>
      </c>
      <c r="B21" s="100">
        <v>4.8078703703703707E-2</v>
      </c>
      <c r="C21" s="101">
        <f t="shared" si="0"/>
        <v>7</v>
      </c>
      <c r="D21" s="44"/>
      <c r="E21" s="20" t="s">
        <v>173</v>
      </c>
      <c r="F21" s="100">
        <v>4.8078703703703707E-2</v>
      </c>
      <c r="G21" s="102"/>
    </row>
    <row r="22" spans="1:16">
      <c r="A22" s="96" t="s">
        <v>174</v>
      </c>
      <c r="B22" s="100">
        <v>4.4537037037037042E-2</v>
      </c>
      <c r="C22" s="101">
        <f t="shared" si="0"/>
        <v>1</v>
      </c>
      <c r="D22" s="44"/>
      <c r="E22" s="20" t="s">
        <v>174</v>
      </c>
      <c r="F22" s="100">
        <v>4.4537037037037042E-2</v>
      </c>
      <c r="G22" s="102"/>
    </row>
    <row r="23" spans="1:16">
      <c r="A23" s="96" t="s">
        <v>175</v>
      </c>
      <c r="B23" s="100">
        <v>4.8252314814814817E-2</v>
      </c>
      <c r="C23" s="101">
        <f t="shared" si="0"/>
        <v>8</v>
      </c>
      <c r="D23" s="44"/>
      <c r="E23" s="20" t="s">
        <v>175</v>
      </c>
      <c r="F23" s="100">
        <v>4.8252314814814817E-2</v>
      </c>
      <c r="G23" s="102"/>
    </row>
    <row r="24" spans="1:16">
      <c r="A24" s="96" t="s">
        <v>176</v>
      </c>
      <c r="B24" s="100">
        <v>4.7731481481481486E-2</v>
      </c>
      <c r="C24" s="101">
        <f t="shared" si="0"/>
        <v>6</v>
      </c>
      <c r="D24" s="44"/>
      <c r="E24" s="20" t="s">
        <v>176</v>
      </c>
      <c r="F24" s="100">
        <v>4.7731481481481486E-2</v>
      </c>
      <c r="G24" s="102"/>
    </row>
    <row r="25" spans="1:16">
      <c r="A25" s="96" t="s">
        <v>177</v>
      </c>
      <c r="B25" s="100">
        <v>4.8333333333333332E-2</v>
      </c>
      <c r="C25" s="101">
        <f t="shared" si="0"/>
        <v>9</v>
      </c>
      <c r="D25" s="44"/>
      <c r="E25" s="20" t="s">
        <v>177</v>
      </c>
      <c r="F25" s="100">
        <v>4.8333333333333332E-2</v>
      </c>
      <c r="G25" s="102"/>
    </row>
    <row r="26" spans="1:16">
      <c r="A26" s="96" t="s">
        <v>172</v>
      </c>
      <c r="B26" s="100">
        <v>4.6782407407407411E-2</v>
      </c>
      <c r="C26" s="101">
        <f t="shared" si="0"/>
        <v>3</v>
      </c>
      <c r="D26" s="44"/>
      <c r="E26" s="20" t="s">
        <v>172</v>
      </c>
      <c r="F26" s="100">
        <v>4.6782407407407411E-2</v>
      </c>
      <c r="G26" s="102"/>
      <c r="H26" s="20" t="s">
        <v>178</v>
      </c>
    </row>
    <row r="27" spans="1:16">
      <c r="A27" s="96" t="s">
        <v>179</v>
      </c>
      <c r="B27" s="100">
        <v>4.760416666666667E-2</v>
      </c>
      <c r="C27" s="104">
        <f>IFERROR(_xlfn.RANK.EQ(B27,$B$19:$B$27,1),"")</f>
        <v>5</v>
      </c>
      <c r="E27" s="20" t="s">
        <v>179</v>
      </c>
      <c r="F27" s="100">
        <v>4.760416666666667E-2</v>
      </c>
      <c r="G27" s="102"/>
      <c r="H27" s="20" t="s">
        <v>180</v>
      </c>
    </row>
    <row r="28" spans="1:16">
      <c r="A28" s="105"/>
      <c r="B28" s="106"/>
      <c r="C28" s="107" t="str">
        <f>IFERROR(_xlfn.RANK.EQ(B28,$B$19:$B$27,1),"")</f>
        <v/>
      </c>
      <c r="D28" s="108"/>
      <c r="E28" s="108"/>
      <c r="F28" s="106"/>
      <c r="G28" s="109"/>
    </row>
    <row r="29" spans="1:16">
      <c r="B29" s="110"/>
      <c r="C29" s="44"/>
      <c r="F29" s="110"/>
      <c r="G29" s="44"/>
    </row>
    <row r="30" spans="1:16">
      <c r="A30" s="20" t="s">
        <v>181</v>
      </c>
      <c r="B30" s="110"/>
      <c r="C30" s="44"/>
      <c r="F30" s="110"/>
      <c r="G30" s="44"/>
    </row>
    <row r="31" spans="1:16">
      <c r="A31" s="20" t="s">
        <v>182</v>
      </c>
      <c r="B31" s="110"/>
      <c r="C31" s="44"/>
      <c r="F31" s="110"/>
      <c r="G31" s="44"/>
    </row>
    <row r="32" spans="1:16">
      <c r="A32" s="20" t="s">
        <v>165</v>
      </c>
      <c r="B32" s="110"/>
      <c r="C32" s="44"/>
      <c r="F32" s="110"/>
      <c r="G32" s="44"/>
    </row>
    <row r="33" spans="1:7">
      <c r="A33" s="20" t="s">
        <v>183</v>
      </c>
      <c r="B33" s="110"/>
      <c r="C33" s="44"/>
      <c r="F33" s="110"/>
      <c r="G33" s="44"/>
    </row>
    <row r="34" spans="1:7">
      <c r="A34" s="86" t="s">
        <v>78</v>
      </c>
      <c r="B34" s="87"/>
      <c r="C34" s="87"/>
      <c r="D34" s="88" t="s">
        <v>184</v>
      </c>
      <c r="E34" s="87"/>
      <c r="F34" s="87"/>
      <c r="G34" s="89" t="s">
        <v>22</v>
      </c>
    </row>
    <row r="35" spans="1:7">
      <c r="A35" s="886" t="s">
        <v>185</v>
      </c>
      <c r="B35" s="887"/>
      <c r="C35" s="887"/>
      <c r="D35" s="90"/>
      <c r="E35" s="887" t="s">
        <v>186</v>
      </c>
      <c r="F35" s="887"/>
      <c r="G35" s="888"/>
    </row>
    <row r="36" spans="1:7">
      <c r="A36" s="91" t="s">
        <v>187</v>
      </c>
      <c r="B36" s="92" t="s">
        <v>188</v>
      </c>
      <c r="C36" s="92" t="s">
        <v>91</v>
      </c>
      <c r="D36" s="90"/>
      <c r="E36" s="111" t="s">
        <v>187</v>
      </c>
      <c r="F36" s="112" t="s">
        <v>188</v>
      </c>
      <c r="G36" s="113" t="s">
        <v>91</v>
      </c>
    </row>
    <row r="37" spans="1:7">
      <c r="A37" s="97" t="s">
        <v>171</v>
      </c>
      <c r="B37" s="98">
        <v>7.8</v>
      </c>
      <c r="C37" s="98">
        <f>_xlfn.RANK.EQ(B37,$B$37:$B$44,0)</f>
        <v>3</v>
      </c>
      <c r="D37" s="44"/>
      <c r="E37" s="97" t="s">
        <v>171</v>
      </c>
      <c r="F37" s="98">
        <v>7.8</v>
      </c>
      <c r="G37" s="114"/>
    </row>
    <row r="38" spans="1:7">
      <c r="A38" s="100" t="s">
        <v>172</v>
      </c>
      <c r="B38" s="101">
        <v>4.3</v>
      </c>
      <c r="C38" s="101">
        <f>IFERROR(_xlfn.RANK.EQ(B38,$B$37:$B$44,0),"")</f>
        <v>8</v>
      </c>
      <c r="D38" s="44"/>
      <c r="E38" s="100" t="s">
        <v>172</v>
      </c>
      <c r="F38" s="101">
        <v>4.3</v>
      </c>
      <c r="G38" s="114"/>
    </row>
    <row r="39" spans="1:7">
      <c r="A39" s="100" t="s">
        <v>173</v>
      </c>
      <c r="B39" s="101">
        <v>7</v>
      </c>
      <c r="C39" s="101">
        <f t="shared" ref="C39:C44" si="1">IFERROR(_xlfn.RANK.EQ(B39,$B$37:$B$44,0),"")</f>
        <v>6</v>
      </c>
      <c r="D39" s="44"/>
      <c r="E39" s="100" t="s">
        <v>173</v>
      </c>
      <c r="F39" s="101">
        <v>7</v>
      </c>
      <c r="G39" s="114"/>
    </row>
    <row r="40" spans="1:7">
      <c r="A40" s="100" t="s">
        <v>174</v>
      </c>
      <c r="B40" s="101">
        <v>7.5</v>
      </c>
      <c r="C40" s="101">
        <f t="shared" si="1"/>
        <v>5</v>
      </c>
      <c r="D40" s="44"/>
      <c r="E40" s="100" t="s">
        <v>174</v>
      </c>
      <c r="F40" s="101">
        <v>7.5</v>
      </c>
      <c r="G40" s="114"/>
    </row>
    <row r="41" spans="1:7">
      <c r="A41" s="100" t="s">
        <v>175</v>
      </c>
      <c r="B41" s="101">
        <v>4.8</v>
      </c>
      <c r="C41" s="101">
        <f t="shared" si="1"/>
        <v>7</v>
      </c>
      <c r="D41" s="44"/>
      <c r="E41" s="100" t="s">
        <v>175</v>
      </c>
      <c r="F41" s="101">
        <v>4.8</v>
      </c>
      <c r="G41" s="114"/>
    </row>
    <row r="42" spans="1:7">
      <c r="A42" s="100" t="s">
        <v>176</v>
      </c>
      <c r="B42" s="101">
        <v>9.1</v>
      </c>
      <c r="C42" s="101">
        <f t="shared" si="1"/>
        <v>1</v>
      </c>
      <c r="D42" s="44"/>
      <c r="E42" s="100" t="s">
        <v>176</v>
      </c>
      <c r="F42" s="101">
        <v>9.1</v>
      </c>
      <c r="G42" s="114"/>
    </row>
    <row r="43" spans="1:7">
      <c r="A43" s="100" t="s">
        <v>177</v>
      </c>
      <c r="B43" s="101">
        <v>7.6</v>
      </c>
      <c r="C43" s="101">
        <f t="shared" si="1"/>
        <v>4</v>
      </c>
      <c r="D43" s="44"/>
      <c r="E43" s="100" t="s">
        <v>177</v>
      </c>
      <c r="F43" s="101">
        <v>7.6</v>
      </c>
      <c r="G43" s="114"/>
    </row>
    <row r="44" spans="1:7">
      <c r="A44" s="115" t="s">
        <v>172</v>
      </c>
      <c r="B44" s="116">
        <v>8.1999999999999993</v>
      </c>
      <c r="C44" s="116">
        <f t="shared" si="1"/>
        <v>2</v>
      </c>
      <c r="D44" s="107"/>
      <c r="E44" s="115" t="s">
        <v>172</v>
      </c>
      <c r="F44" s="116">
        <v>8.1999999999999993</v>
      </c>
      <c r="G44" s="109"/>
    </row>
    <row r="45" spans="1:7">
      <c r="B45" s="110"/>
      <c r="C45" s="44"/>
      <c r="E45" s="110"/>
      <c r="F45" s="44"/>
      <c r="G45" s="44"/>
    </row>
  </sheetData>
  <mergeCells count="5">
    <mergeCell ref="A1:J1"/>
    <mergeCell ref="A17:C17"/>
    <mergeCell ref="E17:G17"/>
    <mergeCell ref="A35:C35"/>
    <mergeCell ref="E35:G35"/>
  </mergeCells>
  <conditionalFormatting sqref="F37:F45">
    <cfRule type="cellIs" dxfId="23" priority="7" operator="equal">
      <formula>3</formula>
    </cfRule>
    <cfRule type="cellIs" dxfId="22" priority="8" operator="equal">
      <formula>2</formula>
    </cfRule>
    <cfRule type="cellIs" dxfId="21" priority="9" operator="equal">
      <formula>1</formula>
    </cfRule>
  </conditionalFormatting>
  <conditionalFormatting sqref="C37:C45">
    <cfRule type="cellIs" dxfId="20" priority="10" operator="equal">
      <formula>3</formula>
    </cfRule>
    <cfRule type="cellIs" dxfId="19" priority="11" operator="equal">
      <formula>2</formula>
    </cfRule>
    <cfRule type="cellIs" dxfId="18" priority="12" operator="equal">
      <formula>1</formula>
    </cfRule>
  </conditionalFormatting>
  <conditionalFormatting sqref="B37:B44">
    <cfRule type="cellIs" dxfId="17" priority="4" operator="equal">
      <formula>3</formula>
    </cfRule>
    <cfRule type="cellIs" dxfId="16" priority="5" operator="equal">
      <formula>2</formula>
    </cfRule>
    <cfRule type="cellIs" dxfId="15" priority="6" operator="equal">
      <formula>1</formula>
    </cfRule>
  </conditionalFormatting>
  <conditionalFormatting sqref="C19:C27">
    <cfRule type="cellIs" dxfId="14" priority="1" operator="equal">
      <formula>3</formula>
    </cfRule>
    <cfRule type="cellIs" dxfId="13" priority="2" operator="equal">
      <formula>2</formula>
    </cfRule>
    <cfRule type="cellIs" dxfId="12" priority="3" operator="equal">
      <formula>1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4" orientation="portrait" r:id="rId1"/>
  <headerFooter>
    <oddHeader>&amp;C&amp;20Cursus Formules &amp; Functies gevorderd</oddHeader>
    <oddFooter>&amp;L®Computraining&amp;R&amp;D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40</vt:i4>
      </vt:variant>
      <vt:variant>
        <vt:lpstr>Benoemde bereiken</vt:lpstr>
      </vt:variant>
      <vt:variant>
        <vt:i4>20</vt:i4>
      </vt:variant>
    </vt:vector>
  </HeadingPairs>
  <TitlesOfParts>
    <vt:vector size="60" baseType="lpstr">
      <vt:lpstr>Inhoudsopgave </vt:lpstr>
      <vt:lpstr>Tip &amp; trucks</vt:lpstr>
      <vt:lpstr>1. Subtotalen</vt:lpstr>
      <vt:lpstr>2. Tabellen</vt:lpstr>
      <vt:lpstr>3. Absoluut en relatief</vt:lpstr>
      <vt:lpstr>4.Interval van aantal 10 tallen</vt:lpstr>
      <vt:lpstr>5. Teksten samenvoegen</vt:lpstr>
      <vt:lpstr>6. Rang hoogste of laagste</vt:lpstr>
      <vt:lpstr>7. RANG.GELIJK  rangschikken</vt:lpstr>
      <vt:lpstr>8. Modus meest voorkomend</vt:lpstr>
      <vt:lpstr>9. Datum toekomst opmaken</vt:lpstr>
      <vt:lpstr>jan</vt:lpstr>
      <vt:lpstr>feb</vt:lpstr>
      <vt:lpstr>mrt</vt:lpstr>
      <vt:lpstr>10. SOM.ALS opdracht</vt:lpstr>
      <vt:lpstr>11. SOMMEN.ALS</vt:lpstr>
      <vt:lpstr>WereldProductie</vt:lpstr>
      <vt:lpstr>12. ALS absoluut genesteld   </vt:lpstr>
      <vt:lpstr>13. AANTAL. en AANTALLEN.ALS </vt:lpstr>
      <vt:lpstr> 14. Functie ALS, OF en EN </vt:lpstr>
      <vt:lpstr>15. TEKST functies</vt:lpstr>
      <vt:lpstr>16. Tijd berekenen en acties</vt:lpstr>
      <vt:lpstr>17. Uren over 24 uur </vt:lpstr>
      <vt:lpstr>Opdr 18 VERT.ZOEKEN</vt:lpstr>
      <vt:lpstr>19. VERT.ZOEKEN benaderen</vt:lpstr>
      <vt:lpstr>20. VERT.Z via externe database</vt:lpstr>
      <vt:lpstr>Electronics</vt:lpstr>
      <vt:lpstr>21. HORZ.ZOEKEN &amp; Tranponeren</vt:lpstr>
      <vt:lpstr>22. Horiz.Zoeken gecombineerd</vt:lpstr>
      <vt:lpstr>23. INDEX en VERGELIJKEN</vt:lpstr>
      <vt:lpstr>24 VERGELIJKEN nestelen</vt:lpstr>
      <vt:lpstr>26. Draaitabel</vt:lpstr>
      <vt:lpstr>Data </vt:lpstr>
      <vt:lpstr>27. Jaren &amp; dubbel vergelijken </vt:lpstr>
      <vt:lpstr>28.  Omzet vergelijken</vt:lpstr>
      <vt:lpstr>Grafieken vergelijken</vt:lpstr>
      <vt:lpstr>29. Berekend veld in draaitabel</vt:lpstr>
      <vt:lpstr>30. Draaigrafieken</vt:lpstr>
      <vt:lpstr>Data Verkoop</vt:lpstr>
      <vt:lpstr>Data personeel</vt:lpstr>
      <vt:lpstr>' 14. Functie ALS, OF en EN '!Afdrukbereik</vt:lpstr>
      <vt:lpstr>'11. SOMMEN.ALS'!Afdrukbereik</vt:lpstr>
      <vt:lpstr>'12. ALS absoluut genesteld   '!Afdrukbereik</vt:lpstr>
      <vt:lpstr>'13. AANTAL. en AANTALLEN.ALS '!Afdrukbereik</vt:lpstr>
      <vt:lpstr>'15. TEKST functies'!Afdrukbereik</vt:lpstr>
      <vt:lpstr>'2. Tabellen'!Afdrukbereik</vt:lpstr>
      <vt:lpstr>'21. HORZ.ZOEKEN &amp; Tranponeren'!Afdrukbereik</vt:lpstr>
      <vt:lpstr>'22. Horiz.Zoeken gecombineerd'!Afdrukbereik</vt:lpstr>
      <vt:lpstr>'23. INDEX en VERGELIJKEN'!Afdrukbereik</vt:lpstr>
      <vt:lpstr>'24 VERGELIJKEN nestelen'!Afdrukbereik</vt:lpstr>
      <vt:lpstr>'26. Draaitabel'!Afdrukbereik</vt:lpstr>
      <vt:lpstr>'27. Jaren &amp; dubbel vergelijken '!Afdrukbereik</vt:lpstr>
      <vt:lpstr>'28.  Omzet vergelijken'!Afdrukbereik</vt:lpstr>
      <vt:lpstr>'29. Berekend veld in draaitabel'!Afdrukbereik</vt:lpstr>
      <vt:lpstr>'30. Draaigrafieken'!Afdrukbereik</vt:lpstr>
      <vt:lpstr>'5. Teksten samenvoegen'!Afdrukbereik</vt:lpstr>
      <vt:lpstr>'Data '!Afdrukbereik</vt:lpstr>
      <vt:lpstr>Electronics!Afdrukbereik</vt:lpstr>
      <vt:lpstr>'Inhoudsopgave '!Afdrukbereik</vt:lpstr>
      <vt:lpstr>'Tip &amp; trucks'!Afdrukbereik</vt:lpstr>
    </vt:vector>
  </TitlesOfParts>
  <Company>Den Spike Unattendeds ©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Computraining</dc:creator>
  <cp:lastModifiedBy>Theo Verdonschot</cp:lastModifiedBy>
  <cp:lastPrinted>2017-04-25T19:08:20Z</cp:lastPrinted>
  <dcterms:created xsi:type="dcterms:W3CDTF">2016-12-28T13:41:52Z</dcterms:created>
  <dcterms:modified xsi:type="dcterms:W3CDTF">2023-01-20T10:51:36Z</dcterms:modified>
</cp:coreProperties>
</file>